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825" windowWidth="12120" windowHeight="8220" tabRatio="885" firstSheet="5" activeTab="7"/>
  </bookViews>
  <sheets>
    <sheet name="1.국세징수" sheetId="1" r:id="rId1"/>
    <sheet name="2.지방세부담 " sheetId="2" r:id="rId2"/>
    <sheet name="3.지방세징수" sheetId="3" r:id="rId3"/>
    <sheet name="4.예산결산총괄 " sheetId="4" r:id="rId4"/>
    <sheet name="5.일반회계세입예산개요 " sheetId="5" r:id="rId5"/>
    <sheet name="6.일반회계세입결산" sheetId="6" r:id="rId6"/>
    <sheet name="7.일반회계세출예산개요  " sheetId="7" r:id="rId7"/>
    <sheet name="8.일반회계세출결산 " sheetId="8" r:id="rId8"/>
    <sheet name="9.특별회계 세입세출 예산개요 " sheetId="9" r:id="rId9"/>
    <sheet name="9.특별회계 세입세출 예산개요(계속)" sheetId="10" r:id="rId10"/>
    <sheet name="10.특별회계예산결산 " sheetId="11" r:id="rId11"/>
    <sheet name="11.교육비특별회계세입결산 " sheetId="12" r:id="rId12"/>
    <sheet name="12.교육비특별회계세출결산" sheetId="13" r:id="rId13"/>
    <sheet name="13.도공유재산" sheetId="14" r:id="rId14"/>
    <sheet name="14.지방재정자립지표" sheetId="15" r:id="rId15"/>
  </sheets>
  <definedNames>
    <definedName name="_xlnm.Print_Area" localSheetId="0">'1.국세징수'!$A$1:$M$26</definedName>
    <definedName name="_xlnm.Print_Area" localSheetId="11">'11.교육비특별회계세입결산 '!$A$1:$H$28</definedName>
    <definedName name="_xlnm.Print_Area" localSheetId="12">'12.교육비특별회계세출결산'!$A$1:$K$42</definedName>
    <definedName name="_xlnm.Print_Area" localSheetId="1">'2.지방세부담 '!$A$1:$H$13</definedName>
    <definedName name="_xlnm.Print_Area" localSheetId="2">'3.지방세징수'!$A$1:$O$21</definedName>
    <definedName name="_xlnm.Print_Area" localSheetId="3">'4.예산결산총괄 '!$A$1:$H$23</definedName>
    <definedName name="_xlnm.Print_Area" localSheetId="4">'5.일반회계세입예산개요 '!$A$1:$O$30</definedName>
    <definedName name="_xlnm.Print_Area" localSheetId="5">'6.일반회계세입결산'!$A$1:$K$38</definedName>
    <definedName name="_xlnm.Print_Area" localSheetId="6">'7.일반회계세출예산개요  '!$A$1:$J$16</definedName>
    <definedName name="_xlnm.Print_Area" localSheetId="7">'8.일반회계세출결산 '!$A$1:$H$28</definedName>
    <definedName name="_xlnm.Print_Area" localSheetId="8">'9.특별회계 세입세출 예산개요 '!$A$1:$V$20</definedName>
    <definedName name="_xlnm.Print_Area" localSheetId="9">'9.특별회계 세입세출 예산개요(계속)'!$A$1:$V$29</definedName>
  </definedNames>
  <calcPr fullCalcOnLoad="1"/>
</workbook>
</file>

<file path=xl/sharedStrings.xml><?xml version="1.0" encoding="utf-8"?>
<sst xmlns="http://schemas.openxmlformats.org/spreadsheetml/2006/main" count="921" uniqueCount="650">
  <si>
    <t>Budget</t>
  </si>
  <si>
    <t>Expenditure</t>
  </si>
  <si>
    <t>Total</t>
  </si>
  <si>
    <t>Amount</t>
  </si>
  <si>
    <t/>
  </si>
  <si>
    <t>(Unit : million won)</t>
  </si>
  <si>
    <t xml:space="preserve"> (Unit : million won)</t>
  </si>
  <si>
    <t>Revenue</t>
  </si>
  <si>
    <t>Accounts</t>
  </si>
  <si>
    <t xml:space="preserve">Budget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</si>
  <si>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</si>
  <si>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</si>
  <si>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</si>
  <si>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</si>
  <si>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</si>
  <si>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</si>
  <si>
    <t xml:space="preserve"> </t>
  </si>
  <si>
    <t>합계</t>
  </si>
  <si>
    <t>지방세</t>
  </si>
  <si>
    <t>Local</t>
  </si>
  <si>
    <t>tax</t>
  </si>
  <si>
    <t>세      외      수       입  Non-tax revenues</t>
  </si>
  <si>
    <t>Local share tax</t>
  </si>
  <si>
    <t>Control grants</t>
  </si>
  <si>
    <t>보조금</t>
  </si>
  <si>
    <t>Subsidies</t>
  </si>
  <si>
    <t>지방채</t>
  </si>
  <si>
    <t>Local borrowing</t>
  </si>
  <si>
    <t>경 상 적 세 외 수 입</t>
  </si>
  <si>
    <t> Current non-tax revenues</t>
  </si>
  <si>
    <t>임 시 적 세 외 수 입</t>
  </si>
  <si>
    <t>Temporary non-tax revenues</t>
  </si>
  <si>
    <t>재산임대수입</t>
  </si>
  <si>
    <t>Property rents</t>
  </si>
  <si>
    <t>사용료</t>
  </si>
  <si>
    <t>수입</t>
  </si>
  <si>
    <t>rents</t>
  </si>
  <si>
    <t>수수료</t>
  </si>
  <si>
    <t>fees</t>
  </si>
  <si>
    <t>Business product</t>
  </si>
  <si>
    <t>징수교부금</t>
  </si>
  <si>
    <t>이자 수입</t>
  </si>
  <si>
    <t>Interest </t>
  </si>
  <si>
    <t>Property disposal</t>
  </si>
  <si>
    <t>net surplus</t>
  </si>
  <si>
    <t>전입금</t>
  </si>
  <si>
    <t>Transferred from</t>
  </si>
  <si>
    <t>이월금</t>
  </si>
  <si>
    <t>Carry over</t>
  </si>
  <si>
    <t>Contribution</t>
  </si>
  <si>
    <t>융자금</t>
  </si>
  <si>
    <t>Loan collection</t>
  </si>
  <si>
    <t>부담금</t>
  </si>
  <si>
    <t>Allotment</t>
  </si>
  <si>
    <t>잡수입</t>
  </si>
  <si>
    <t>Miscellaneo-us</t>
  </si>
  <si>
    <t xml:space="preserve">Revenue from previous year </t>
  </si>
  <si>
    <t>합  계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</si>
  <si>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</si>
  <si>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</si>
  <si>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연    별</t>
  </si>
  <si>
    <t>과목별</t>
  </si>
  <si>
    <t>회계별</t>
  </si>
  <si>
    <t>Account</t>
  </si>
  <si>
    <t>gift</t>
  </si>
  <si>
    <t>estate</t>
  </si>
  <si>
    <r>
      <t xml:space="preserve">10.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예산결산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Settled of Budget of Special Accounts</t>
    </r>
  </si>
  <si>
    <t>(단위 : 백만원)</t>
  </si>
  <si>
    <t>순세계</t>
  </si>
  <si>
    <t>잉여금</t>
  </si>
  <si>
    <t>Collection
grants</t>
  </si>
  <si>
    <t>과년도수입</t>
  </si>
  <si>
    <t>재산매각수입</t>
  </si>
  <si>
    <t>연   별</t>
  </si>
  <si>
    <t>사업수입</t>
  </si>
  <si>
    <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</si>
  <si>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t>징수결정액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</si>
  <si>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</si>
  <si>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t>불납결손액</t>
  </si>
  <si>
    <t>미수납액</t>
  </si>
  <si>
    <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②</t>
    </r>
    <r>
      <rPr>
        <sz val="10"/>
        <rFont val="Arial"/>
        <family val="2"/>
      </rPr>
      <t>-</t>
    </r>
    <r>
      <rPr>
        <sz val="10"/>
        <rFont val="굴림"/>
        <family val="3"/>
      </rPr>
      <t>①</t>
    </r>
    <r>
      <rPr>
        <sz val="10"/>
        <rFont val="Arial"/>
        <family val="2"/>
      </rPr>
      <t>)</t>
    </r>
  </si>
  <si>
    <t>Estimated amount</t>
  </si>
  <si>
    <t xml:space="preserve">Amount </t>
  </si>
  <si>
    <t>Increase or</t>
  </si>
  <si>
    <t>of collection</t>
  </si>
  <si>
    <t>received</t>
  </si>
  <si>
    <t>Deficit</t>
  </si>
  <si>
    <t>unpaid</t>
  </si>
  <si>
    <t>decrease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</si>
  <si>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</si>
  <si>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</si>
  <si>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세입별</t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</si>
  <si>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</si>
  <si>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t>세출별</t>
  </si>
  <si>
    <t>제주도개발사업</t>
  </si>
  <si>
    <t>의료급여기금운영</t>
  </si>
  <si>
    <t>하수도사업</t>
  </si>
  <si>
    <t>도시개발사업</t>
  </si>
  <si>
    <t>주택사업</t>
  </si>
  <si>
    <t>농공단지조성사업</t>
  </si>
  <si>
    <t>주차장사업</t>
  </si>
  <si>
    <t>공영버스사업</t>
  </si>
  <si>
    <t>토지</t>
  </si>
  <si>
    <t>지하수관리</t>
  </si>
  <si>
    <t>기반시설</t>
  </si>
  <si>
    <t>농업경영자금</t>
  </si>
  <si>
    <t>공기업 특별회계
Special accounts of public enterprises</t>
  </si>
  <si>
    <t>기 타 특 별  회  계
Other special accounts</t>
  </si>
  <si>
    <t>상수도
Waterwork</t>
  </si>
  <si>
    <t>하수도
Sewerage</t>
  </si>
  <si>
    <t xml:space="preserve">지역개발기금
</t>
  </si>
  <si>
    <t>주민소득지원및 생활안정기금</t>
  </si>
  <si>
    <t>장기미집행도시
계획시설대지보상</t>
  </si>
  <si>
    <t>발전소주변지역지원사업</t>
  </si>
  <si>
    <t>Year</t>
  </si>
  <si>
    <r>
      <t xml:space="preserve">8.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</si>
  <si>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</si>
  <si>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</si>
  <si>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  Budget</t>
    </r>
  </si>
  <si>
    <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       Settlement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</si>
  <si>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</si>
  <si>
    <t>연    별</t>
  </si>
  <si>
    <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</si>
  <si>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t>구성비</t>
  </si>
  <si>
    <r>
      <t>결산비율</t>
    </r>
    <r>
      <rPr>
        <sz val="10"/>
        <rFont val="Arial"/>
        <family val="2"/>
      </rPr>
      <t>(%)</t>
    </r>
  </si>
  <si>
    <t>Amount</t>
  </si>
  <si>
    <t>(%)</t>
  </si>
  <si>
    <t>Budget /</t>
  </si>
  <si>
    <t>과목별</t>
  </si>
  <si>
    <t>Percent</t>
  </si>
  <si>
    <t>Settlement</t>
  </si>
  <si>
    <t>Classification</t>
  </si>
  <si>
    <t>distribution</t>
  </si>
  <si>
    <t>ratio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</si>
  <si>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</si>
  <si>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</si>
  <si>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Administrative property</t>
  </si>
  <si>
    <t>Year</t>
  </si>
  <si>
    <t>종   별</t>
  </si>
  <si>
    <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</si>
  <si>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</si>
  <si>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Kind</t>
  </si>
  <si>
    <t>Quantity</t>
  </si>
  <si>
    <t>Appraisal value</t>
  </si>
  <si>
    <r>
      <t>토지</t>
    </r>
    <r>
      <rPr>
        <sz val="10"/>
        <rFont val="Arial"/>
        <family val="2"/>
      </rPr>
      <t>(</t>
    </r>
    <r>
      <rPr>
        <sz val="10"/>
        <rFont val="굴림"/>
        <family val="3"/>
      </rPr>
      <t>필지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</si>
  <si>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t>Land(1,000m²)</t>
  </si>
  <si>
    <r>
      <t>건물</t>
    </r>
    <r>
      <rPr>
        <sz val="10"/>
        <rFont val="Arial"/>
        <family val="2"/>
      </rPr>
      <t>(</t>
    </r>
    <r>
      <rPr>
        <sz val="10"/>
        <rFont val="굴림"/>
        <family val="3"/>
      </rPr>
      <t>동</t>
    </r>
    <r>
      <rPr>
        <sz val="10"/>
        <rFont val="Arial"/>
        <family val="2"/>
      </rPr>
      <t>, m²)</t>
    </r>
  </si>
  <si>
    <t>Building(m²)</t>
  </si>
  <si>
    <t>기계기구(점)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</si>
  <si>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</si>
  <si>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Constructure</t>
  </si>
  <si>
    <r>
      <t>무체재산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</si>
  <si>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Intangible property</t>
  </si>
  <si>
    <r>
      <t>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>(</t>
    </r>
    <r>
      <rPr>
        <sz val="10"/>
        <rFont val="굴림"/>
        <family val="3"/>
      </rPr>
      <t>척</t>
    </r>
    <r>
      <rPr>
        <sz val="10"/>
        <rFont val="Arial"/>
        <family val="2"/>
      </rPr>
      <t>)</t>
    </r>
  </si>
  <si>
    <t>Vessel</t>
  </si>
  <si>
    <r>
      <t>유가증권</t>
    </r>
    <r>
      <rPr>
        <sz val="10"/>
        <rFont val="Arial"/>
        <family val="2"/>
      </rPr>
      <t>(</t>
    </r>
    <r>
      <rPr>
        <sz val="10"/>
        <rFont val="굴림"/>
        <family val="3"/>
      </rPr>
      <t>천주</t>
    </r>
    <r>
      <rPr>
        <sz val="10"/>
        <rFont val="Arial"/>
        <family val="2"/>
      </rPr>
      <t>)</t>
    </r>
  </si>
  <si>
    <t>Bills</t>
  </si>
  <si>
    <t>입목.죽㈜</t>
  </si>
  <si>
    <t>기타(건, ㎡)</t>
  </si>
  <si>
    <t>Others</t>
  </si>
  <si>
    <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</si>
  <si>
    <t>Reserved property</t>
  </si>
  <si>
    <t>General  property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</si>
  <si>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</si>
  <si>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</si>
  <si>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t>연    별</t>
  </si>
  <si>
    <t>Year</t>
  </si>
  <si>
    <r>
      <t xml:space="preserve">3.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Local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</si>
  <si>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</si>
  <si>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</si>
  <si>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t>Si</t>
  </si>
  <si>
    <t>Do</t>
  </si>
  <si>
    <r>
      <t xml:space="preserve">4.  </t>
    </r>
    <r>
      <rPr>
        <b/>
        <sz val="18"/>
        <rFont val="굴림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괄</t>
    </r>
    <r>
      <rPr>
        <b/>
        <sz val="18"/>
        <rFont val="Arial"/>
        <family val="2"/>
      </rPr>
      <t xml:space="preserve">              Summary of Budget and Settlement</t>
    </r>
  </si>
  <si>
    <t xml:space="preserve">  (Unit : thousand won)</t>
  </si>
  <si>
    <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</si>
  <si>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</si>
  <si>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</si>
  <si>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t>General accounts</t>
  </si>
  <si>
    <t>Special accounts</t>
  </si>
  <si>
    <r>
      <t>잉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여</t>
    </r>
  </si>
  <si>
    <t>Surplus</t>
  </si>
  <si>
    <r>
      <t xml:space="preserve">5.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세입예산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 </t>
    </r>
    <r>
      <rPr>
        <b/>
        <sz val="18"/>
        <rFont val="Arial"/>
        <family val="2"/>
      </rPr>
      <t>Budget Revenues of General Accounts</t>
    </r>
  </si>
  <si>
    <t>지방교부세</t>
  </si>
  <si>
    <t>조정교부금</t>
  </si>
  <si>
    <t>재정보전금</t>
  </si>
  <si>
    <t>연   별</t>
  </si>
  <si>
    <t>Year</t>
  </si>
  <si>
    <t>예탁금및</t>
  </si>
  <si>
    <t>과년도수입</t>
  </si>
  <si>
    <t>예수금</t>
  </si>
  <si>
    <t xml:space="preserve"> </t>
  </si>
  <si>
    <r>
      <t xml:space="preserve">6.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Revenues of General Accounts </t>
    </r>
  </si>
  <si>
    <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Budget</t>
    </r>
  </si>
  <si>
    <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Settlement</t>
    </r>
  </si>
  <si>
    <r>
      <t>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</si>
  <si>
    <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</si>
  <si>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r>
      <t>구성비</t>
    </r>
    <r>
      <rPr>
        <sz val="10"/>
        <rFont val="Arial"/>
        <family val="2"/>
      </rPr>
      <t>(%)</t>
    </r>
  </si>
  <si>
    <r>
      <t>결산비율</t>
    </r>
    <r>
      <rPr>
        <sz val="10"/>
        <rFont val="Arial"/>
        <family val="2"/>
      </rPr>
      <t>(%)</t>
    </r>
  </si>
  <si>
    <t>Amount</t>
  </si>
  <si>
    <t>Budget /</t>
  </si>
  <si>
    <t>과목별</t>
  </si>
  <si>
    <t>계
 Total</t>
  </si>
  <si>
    <t>도</t>
  </si>
  <si>
    <t>시</t>
  </si>
  <si>
    <t>Percent</t>
  </si>
  <si>
    <t>Settlement</t>
  </si>
  <si>
    <t>Classifications</t>
  </si>
  <si>
    <t>distribution</t>
  </si>
  <si>
    <t>ratio</t>
  </si>
  <si>
    <r>
      <t>지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</si>
  <si>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t>Local tax</t>
  </si>
  <si>
    <t>세외수입(소계)</t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</si>
  <si>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</si>
  <si>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t>Property rents Revenue</t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</si>
  <si>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</si>
  <si>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of Rents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</si>
  <si>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</si>
  <si>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of Fees</t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</si>
  <si>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</si>
  <si>
    <t>Business product Revenue</t>
  </si>
  <si>
    <r>
      <t>징수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교부금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</si>
  <si>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Collection grants Revenue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</si>
  <si>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</si>
  <si>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Interest Revenue</t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</si>
  <si>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수입</t>
    </r>
  </si>
  <si>
    <t>Property disposal Revenue</t>
  </si>
  <si>
    <r>
      <t>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</si>
  <si>
    <t>Net Annual Carry-over</t>
  </si>
  <si>
    <r>
      <t>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</si>
  <si>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Carry-over</t>
  </si>
  <si>
    <r>
      <t>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</si>
  <si>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Transferred from</t>
  </si>
  <si>
    <t>예탁금및예수금</t>
  </si>
  <si>
    <t>Deposit &amp; Expect Collection</t>
  </si>
  <si>
    <r>
      <t>융자금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</si>
  <si>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Loan collection capital</t>
  </si>
  <si>
    <r>
      <t>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</si>
  <si>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Allotment</t>
  </si>
  <si>
    <r>
      <t>잡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입</t>
    </r>
  </si>
  <si>
    <t>Misellaneous</t>
  </si>
  <si>
    <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</si>
  <si>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from previous year</t>
  </si>
  <si>
    <t>소    계</t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</si>
  <si>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세</t>
    </r>
  </si>
  <si>
    <t>Local share tax</t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</si>
  <si>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</si>
  <si>
    <t>Local transfers</t>
  </si>
  <si>
    <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</si>
  <si>
    <t>Financial Preservation</t>
  </si>
  <si>
    <r>
      <t>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금</t>
    </r>
  </si>
  <si>
    <t>Subsidies</t>
  </si>
  <si>
    <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</si>
  <si>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Local borrowing</t>
  </si>
  <si>
    <r>
      <t xml:space="preserve">7.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세출예산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
 </t>
    </r>
    <r>
      <rPr>
        <b/>
        <sz val="18"/>
        <rFont val="Arial"/>
        <family val="2"/>
      </rPr>
      <t>Budget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</si>
  <si>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</si>
  <si>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</si>
  <si>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t>연    별</t>
  </si>
  <si>
    <t>일반공공행정</t>
  </si>
  <si>
    <t>공공질서 및 안전</t>
  </si>
  <si>
    <t>교 육</t>
  </si>
  <si>
    <t>문화 및 관광</t>
  </si>
  <si>
    <t>환경보호</t>
  </si>
  <si>
    <t>사회복지</t>
  </si>
  <si>
    <t>보건</t>
  </si>
  <si>
    <t>Year</t>
  </si>
  <si>
    <t>General public
Administration</t>
  </si>
  <si>
    <t>Public Order,
Safety</t>
  </si>
  <si>
    <t>Education</t>
  </si>
  <si>
    <t>Culture,
Tourism</t>
  </si>
  <si>
    <t>Protection of
Environment</t>
  </si>
  <si>
    <t>Social
Welfare</t>
  </si>
  <si>
    <t>Health</t>
  </si>
  <si>
    <t>농림해양수산</t>
  </si>
  <si>
    <t>산업,중소기업</t>
  </si>
  <si>
    <t>수송 및 교통</t>
  </si>
  <si>
    <t>국토 및 지역개발</t>
  </si>
  <si>
    <t>과학기술</t>
  </si>
  <si>
    <t>예비비</t>
  </si>
  <si>
    <t>기 타</t>
  </si>
  <si>
    <t>Agirculture,Forestry
Ocean, Marine</t>
  </si>
  <si>
    <t>Industry, Small and
medium enterprises</t>
  </si>
  <si>
    <t>Transportation,
Traffic</t>
  </si>
  <si>
    <t>Country, Region
Development</t>
  </si>
  <si>
    <t>Science 
Technology</t>
  </si>
  <si>
    <t>Contingency</t>
  </si>
  <si>
    <t>Other</t>
  </si>
  <si>
    <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 xml:space="preserve">   Revenues and Settlement of Special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</si>
  <si>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</si>
  <si>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</si>
  <si>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세입별</t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</si>
  <si>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</si>
  <si>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r>
      <t>공기업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특별회계
</t>
    </r>
    <r>
      <rPr>
        <sz val="10"/>
        <rFont val="Arial"/>
        <family val="2"/>
      </rPr>
      <t>Special accounts of public enterprises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</si>
  <si>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Other special accounts</t>
    </r>
  </si>
  <si>
    <t>세출별</t>
  </si>
  <si>
    <r>
      <t xml:space="preserve">상수도
</t>
    </r>
    <r>
      <rPr>
        <sz val="10"/>
        <rFont val="Arial"/>
        <family val="2"/>
      </rPr>
      <t>Waterwork</t>
    </r>
  </si>
  <si>
    <r>
      <t xml:space="preserve">하수도
</t>
    </r>
    <r>
      <rPr>
        <sz val="10"/>
        <rFont val="Arial"/>
        <family val="2"/>
      </rPr>
      <t>Sewerage</t>
    </r>
  </si>
  <si>
    <t xml:space="preserve">지역개발
기금
</t>
  </si>
  <si>
    <t>제주도개발사업</t>
  </si>
  <si>
    <t>의료급여기금운영</t>
  </si>
  <si>
    <t>하수도사업</t>
  </si>
  <si>
    <r>
      <t>주민소득지원및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생활안정기금</t>
    </r>
  </si>
  <si>
    <t>도시개발사업</t>
  </si>
  <si>
    <t>장기미집행도시계획시설대지보상</t>
  </si>
  <si>
    <t>주택사업</t>
  </si>
  <si>
    <t>발전소주변지역
지원사업</t>
  </si>
  <si>
    <t>농공단지조성사업</t>
  </si>
  <si>
    <t>주차장사업</t>
  </si>
  <si>
    <t>공영버스사업</t>
  </si>
  <si>
    <t>토지</t>
  </si>
  <si>
    <t>지하수관리</t>
  </si>
  <si>
    <t>기반시설</t>
  </si>
  <si>
    <t>농업경영자금</t>
  </si>
  <si>
    <r>
      <t xml:space="preserve">9.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세입세출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예산개요</t>
    </r>
    <r>
      <rPr>
        <b/>
        <sz val="15"/>
        <rFont val="Arial"/>
        <family val="2"/>
      </rPr>
      <t>(</t>
    </r>
    <r>
      <rPr>
        <b/>
        <sz val="15"/>
        <rFont val="굴림"/>
        <family val="3"/>
      </rPr>
      <t>계속</t>
    </r>
    <r>
      <rPr>
        <b/>
        <sz val="15"/>
        <rFont val="Arial"/>
        <family val="2"/>
      </rPr>
      <t>)</t>
    </r>
    <r>
      <rPr>
        <b/>
        <vertAlign val="superscript"/>
        <sz val="15"/>
        <rFont val="Arial"/>
        <family val="2"/>
      </rPr>
      <t xml:space="preserve">1)  </t>
    </r>
    <r>
      <rPr>
        <b/>
        <sz val="15"/>
        <rFont val="Arial"/>
        <family val="2"/>
      </rPr>
      <t xml:space="preserve">   Revenues and Settlement of Special Accounts(Cont'd)</t>
    </r>
  </si>
  <si>
    <r>
      <t xml:space="preserve">11. </t>
    </r>
    <r>
      <rPr>
        <b/>
        <sz val="15"/>
        <rFont val="굴림"/>
        <family val="3"/>
      </rPr>
      <t>교육비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세입결산</t>
    </r>
    <r>
      <rPr>
        <b/>
        <sz val="15"/>
        <rFont val="Arial"/>
        <family val="2"/>
      </rPr>
      <t xml:space="preserve">  Settled Revenues of Special Accounts for Education</t>
    </r>
  </si>
  <si>
    <r>
      <t xml:space="preserve">13.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
Public Properties Commonly Owned by Metropolitan Province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</si>
  <si>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</si>
  <si>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</si>
  <si>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</si>
  <si>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</si>
  <si>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</si>
  <si>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t>2 0 0 7</t>
  </si>
  <si>
    <t>2 0 0 8</t>
  </si>
  <si>
    <t>2 0 0 9</t>
  </si>
  <si>
    <t>2 0 1 0</t>
  </si>
  <si>
    <t>-</t>
  </si>
  <si>
    <t>-</t>
  </si>
  <si>
    <t>일반공공행정</t>
  </si>
  <si>
    <t>General public
Administration</t>
  </si>
  <si>
    <t>공공질서 및 안전</t>
  </si>
  <si>
    <t>Public Order
Safety</t>
  </si>
  <si>
    <t>교 육</t>
  </si>
  <si>
    <t>Education</t>
  </si>
  <si>
    <t>문화 및 관광</t>
  </si>
  <si>
    <t>Culture
Tourism</t>
  </si>
  <si>
    <t>환경보호</t>
  </si>
  <si>
    <t>Protection of
Environment</t>
  </si>
  <si>
    <t>사회복지</t>
  </si>
  <si>
    <t>Social
Welfare</t>
  </si>
  <si>
    <t>보건</t>
  </si>
  <si>
    <t>Health</t>
  </si>
  <si>
    <t>농림해양수산</t>
  </si>
  <si>
    <t>Agirculture,Forestry
Ocean, Marine</t>
  </si>
  <si>
    <t>산업,중소기업</t>
  </si>
  <si>
    <t>Industry, Small and
medium enterprises</t>
  </si>
  <si>
    <t>수송 및 교통</t>
  </si>
  <si>
    <t>Transportation
Traffic</t>
  </si>
  <si>
    <t>국토 및 지역개발</t>
  </si>
  <si>
    <t>Country, Region
Development</t>
  </si>
  <si>
    <t>과학기술</t>
  </si>
  <si>
    <t>Science Technology</t>
  </si>
  <si>
    <t>예비비</t>
  </si>
  <si>
    <t>Contingency</t>
  </si>
  <si>
    <t>기 타</t>
  </si>
  <si>
    <t>Other</t>
  </si>
  <si>
    <t xml:space="preserve">2 0 0 7 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</si>
  <si>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</si>
  <si>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t>Special Accounts of Public Enterprises</t>
  </si>
  <si>
    <t>기타회계</t>
  </si>
  <si>
    <t>Other Accounts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</si>
  <si>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계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</si>
  <si>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Ordinary Taxes</t>
    </r>
  </si>
  <si>
    <r>
      <t xml:space="preserve">도세
</t>
    </r>
    <r>
      <rPr>
        <sz val="10"/>
        <rFont val="Arial"/>
        <family val="2"/>
      </rPr>
      <t>Province
taxes</t>
    </r>
  </si>
  <si>
    <r>
      <t xml:space="preserve">시세
</t>
    </r>
    <r>
      <rPr>
        <sz val="10"/>
        <rFont val="Arial"/>
        <family val="2"/>
      </rPr>
      <t>Si
taxes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</si>
  <si>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Province taxes               </t>
    </r>
  </si>
  <si>
    <t>Year</t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</si>
  <si>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Acquisition </t>
    </r>
  </si>
  <si>
    <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Registration 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</si>
  <si>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License </t>
    </r>
  </si>
  <si>
    <r>
      <t xml:space="preserve">레저세
</t>
    </r>
    <r>
      <rPr>
        <sz val="10"/>
        <rFont val="Arial"/>
        <family val="2"/>
      </rPr>
      <t xml:space="preserve">Leisure 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</si>
  <si>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Inhabitant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</si>
  <si>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Property </t>
    </r>
  </si>
  <si>
    <r>
      <t xml:space="preserve">자동차세
</t>
    </r>
    <r>
      <rPr>
        <sz val="10"/>
        <rFont val="Arial"/>
        <family val="2"/>
      </rPr>
      <t xml:space="preserve">Auto mobile </t>
    </r>
  </si>
  <si>
    <r>
      <t xml:space="preserve">주행세
</t>
    </r>
    <r>
      <rPr>
        <sz val="10"/>
        <rFont val="Arial"/>
        <family val="2"/>
      </rPr>
      <t xml:space="preserve">Motor fuel 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</si>
  <si>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Objective Taxes</t>
    </r>
  </si>
  <si>
    <r>
      <t xml:space="preserve">과년도수입
</t>
    </r>
    <r>
      <rPr>
        <sz val="10"/>
        <rFont val="Arial"/>
        <family val="2"/>
      </rPr>
      <t>Revenue from previous year</t>
    </r>
  </si>
  <si>
    <t>연    별</t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</si>
  <si>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Province taxes</t>
    </r>
  </si>
  <si>
    <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Province taxes</t>
    </r>
  </si>
  <si>
    <r>
      <t xml:space="preserve">종합토지세
</t>
    </r>
    <r>
      <rPr>
        <sz val="10"/>
        <rFont val="Arial"/>
        <family val="2"/>
      </rPr>
      <t xml:space="preserve">Synthesis land </t>
    </r>
  </si>
  <si>
    <r>
      <t xml:space="preserve">농업소득세
</t>
    </r>
    <r>
      <rPr>
        <sz val="10"/>
        <rFont val="Arial"/>
        <family val="2"/>
      </rPr>
      <t>Agriculture income</t>
    </r>
  </si>
  <si>
    <r>
      <t xml:space="preserve">담배소비세
</t>
    </r>
    <r>
      <rPr>
        <sz val="10"/>
        <rFont val="Arial"/>
        <family val="2"/>
      </rPr>
      <t xml:space="preserve">Tobacco consumption 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</si>
  <si>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Butchery </t>
    </r>
  </si>
  <si>
    <t>지방소득세
Local
income</t>
  </si>
  <si>
    <r>
      <t xml:space="preserve">지역개발세
</t>
    </r>
    <r>
      <rPr>
        <sz val="10"/>
        <rFont val="Arial"/>
        <family val="2"/>
      </rPr>
      <t xml:space="preserve">Regional 
development </t>
    </r>
  </si>
  <si>
    <r>
      <t xml:space="preserve">공동시설세
</t>
    </r>
    <r>
      <rPr>
        <sz val="10"/>
        <rFont val="Arial"/>
        <family val="2"/>
      </rPr>
      <t xml:space="preserve">Facilities </t>
    </r>
  </si>
  <si>
    <r>
      <t xml:space="preserve">지방교육세
</t>
    </r>
    <r>
      <rPr>
        <sz val="10"/>
        <rFont val="Arial"/>
        <family val="2"/>
      </rPr>
      <t xml:space="preserve">Local education </t>
    </r>
  </si>
  <si>
    <r>
      <t>사업소세</t>
    </r>
    <r>
      <rPr>
        <sz val="10"/>
        <rFont val="Arial"/>
        <family val="2"/>
      </rPr>
      <t xml:space="preserve"> Business firm</t>
    </r>
  </si>
  <si>
    <r>
      <t xml:space="preserve">도시계획세
</t>
    </r>
    <r>
      <rPr>
        <sz val="10"/>
        <rFont val="Arial"/>
        <family val="2"/>
      </rPr>
      <t xml:space="preserve">City
planning </t>
    </r>
  </si>
  <si>
    <t xml:space="preserve">       Source : Jeju Tax Office</t>
  </si>
  <si>
    <t>세입</t>
  </si>
  <si>
    <t>사업수입</t>
  </si>
  <si>
    <t>사업외수입</t>
  </si>
  <si>
    <t>이월금</t>
  </si>
  <si>
    <t>투자자산수입</t>
  </si>
  <si>
    <t>고정부채수입</t>
  </si>
  <si>
    <t>특별이익</t>
  </si>
  <si>
    <t>자본잉여금
수입</t>
  </si>
  <si>
    <t>기타미수금
 등기타</t>
  </si>
  <si>
    <t>세외수입</t>
  </si>
  <si>
    <t>보조금</t>
  </si>
  <si>
    <t>지방채및예치금
 회수</t>
  </si>
  <si>
    <t>세출</t>
  </si>
  <si>
    <t>사업비용</t>
  </si>
  <si>
    <t>사업외비용</t>
  </si>
  <si>
    <t>재산조성</t>
  </si>
  <si>
    <t>투자자산</t>
  </si>
  <si>
    <t>가동설비자산</t>
  </si>
  <si>
    <t>비가동설비자산</t>
  </si>
  <si>
    <t>고정부채상환금</t>
  </si>
  <si>
    <t>기타</t>
  </si>
  <si>
    <t>일반공공행정</t>
  </si>
  <si>
    <t>교육</t>
  </si>
  <si>
    <t>문화및관광</t>
  </si>
  <si>
    <t>사회복지</t>
  </si>
  <si>
    <t>농림해양수산</t>
  </si>
  <si>
    <t>산업중소기업</t>
  </si>
  <si>
    <t>환경보호</t>
  </si>
  <si>
    <t>국토및지역개발</t>
  </si>
  <si>
    <t>수송및교통</t>
  </si>
  <si>
    <t>예비비</t>
  </si>
  <si>
    <t>Source : Jeju Special Self-Governing Province Office of Education</t>
  </si>
  <si>
    <t>2 0 0 8</t>
  </si>
  <si>
    <t>인적자원운용</t>
  </si>
  <si>
    <t>교수-학습활동지원</t>
  </si>
  <si>
    <t>교육격차해소</t>
  </si>
  <si>
    <t>보건/급식/체육활동</t>
  </si>
  <si>
    <t>학교재정지원관리</t>
  </si>
  <si>
    <t>학교교육여건개선시설</t>
  </si>
  <si>
    <t>평생교육</t>
  </si>
  <si>
    <t>직업교육</t>
  </si>
  <si>
    <t>교육행정일반</t>
  </si>
  <si>
    <t>기관운영관리</t>
  </si>
  <si>
    <t>지방채상환및리스료</t>
  </si>
  <si>
    <t>예비비및기타</t>
  </si>
  <si>
    <r>
      <t xml:space="preserve">12.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세출결산</t>
    </r>
    <r>
      <rPr>
        <b/>
        <sz val="18"/>
        <rFont val="Arial"/>
        <family val="2"/>
      </rPr>
      <t xml:space="preserve">        Settled Expenditure of Special Accounts for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</si>
  <si>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</si>
  <si>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</si>
  <si>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</si>
  <si>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</si>
  <si>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t>예산현액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</si>
  <si>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</si>
  <si>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다음년도이월액</t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</si>
  <si>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</si>
  <si>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</si>
  <si>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Change in budget amount after budget finalizations</t>
  </si>
  <si>
    <r>
      <t>①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②</t>
    </r>
  </si>
  <si>
    <t>전년도이월액</t>
  </si>
  <si>
    <t>예비비지출결정액</t>
  </si>
  <si>
    <t>전용액</t>
  </si>
  <si>
    <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이체</t>
    </r>
  </si>
  <si>
    <t>과목별</t>
  </si>
  <si>
    <t>Carry-over from</t>
  </si>
  <si>
    <t>Estimated amount</t>
  </si>
  <si>
    <t>Use and</t>
  </si>
  <si>
    <t>Budget</t>
  </si>
  <si>
    <t>Carry-over to</t>
  </si>
  <si>
    <t>previous year</t>
  </si>
  <si>
    <t>of emergency fund</t>
  </si>
  <si>
    <t>Transfer</t>
  </si>
  <si>
    <t>amount</t>
  </si>
  <si>
    <t>Expenditure</t>
  </si>
  <si>
    <t>next year</t>
  </si>
  <si>
    <t>Unused</t>
  </si>
  <si>
    <t>지방교육재정교부금</t>
  </si>
  <si>
    <t>국고보조금</t>
  </si>
  <si>
    <t>법정이전수입</t>
  </si>
  <si>
    <t>비법정이전수입</t>
  </si>
  <si>
    <t>민간이전수입</t>
  </si>
  <si>
    <t>기본적교육수입</t>
  </si>
  <si>
    <t>선택적교육수입</t>
  </si>
  <si>
    <t>사용료및수수료수입</t>
  </si>
  <si>
    <t>자산임대수입</t>
  </si>
  <si>
    <t>자산매각대</t>
  </si>
  <si>
    <t>이자수입</t>
  </si>
  <si>
    <t>제재금수입</t>
  </si>
  <si>
    <t>잡수입</t>
  </si>
  <si>
    <t>순세계잉여금</t>
  </si>
  <si>
    <t>이월금</t>
  </si>
  <si>
    <r>
      <t>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Ordinary Taxes</t>
    </r>
  </si>
  <si>
    <t>-</t>
  </si>
  <si>
    <t>자료 : 제주세무서</t>
  </si>
  <si>
    <r>
      <t xml:space="preserve">2.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담</t>
    </r>
    <r>
      <rPr>
        <b/>
        <sz val="18"/>
        <rFont val="Arial"/>
        <family val="2"/>
      </rPr>
      <t xml:space="preserve">          Local Tax Burden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</si>
  <si>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</si>
  <si>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</si>
  <si>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연</t>
    </r>
    <r>
      <rPr>
        <sz val="10"/>
        <rFont val="Arial"/>
        <family val="2"/>
      </rPr>
      <t xml:space="preserve">  별</t>
    </r>
  </si>
  <si>
    <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</si>
  <si>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</si>
  <si>
    <r>
      <t>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</si>
  <si>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대</t>
    </r>
  </si>
  <si>
    <r>
      <t>세대당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</si>
  <si>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</si>
  <si>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(</t>
    </r>
    <r>
      <rPr>
        <sz val="10"/>
        <rFont val="돋움"/>
        <family val="3"/>
      </rPr>
      <t>외국인제외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</si>
  <si>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외국인세대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)</t>
    </r>
  </si>
  <si>
    <t>Population</t>
  </si>
  <si>
    <t>Tax burden per</t>
  </si>
  <si>
    <t>Households(excluding</t>
  </si>
  <si>
    <t>Local taxes</t>
  </si>
  <si>
    <t>(excluding foreigners)</t>
  </si>
  <si>
    <t>capita (won)</t>
  </si>
  <si>
    <t>foreign household)</t>
  </si>
  <si>
    <t>household (won)</t>
  </si>
  <si>
    <t>2 0 0 9</t>
  </si>
  <si>
    <t>Source : Jeju Special Self-Governing Province Director of Tax Administration</t>
  </si>
  <si>
    <t>자료 : 제주특별자치도 세정담당관</t>
  </si>
  <si>
    <t xml:space="preserve">   주 : 1) 지정재원은 지방채에 포함</t>
  </si>
  <si>
    <t>-</t>
  </si>
  <si>
    <t xml:space="preserve">   주 : 제주특별자치도 전체수치임</t>
  </si>
  <si>
    <t xml:space="preserve">Note : Total number of Jeju Special Self-Governing Province </t>
  </si>
  <si>
    <t>자료 : 제주특별자치도 예산담당관</t>
  </si>
  <si>
    <t>Source : Jeju Special Self-Governing Province Budget Office</t>
  </si>
  <si>
    <t>Note : 1) Final budget.</t>
  </si>
  <si>
    <t xml:space="preserve">         2) Total number of Jeju Special Self-Governing Province </t>
  </si>
  <si>
    <t>자료 : 제주특별자치도 세정과</t>
  </si>
  <si>
    <t>Source : Jeju Special Self-Governing Province Tax Div</t>
  </si>
  <si>
    <t xml:space="preserve">   주 : 1) 최종예산액임.  </t>
  </si>
  <si>
    <t>Source : Jeju Special Self-Governing Province General Service Div.</t>
  </si>
  <si>
    <t xml:space="preserve">자료 : 제주특별자치도 총무과     </t>
  </si>
  <si>
    <t>자료 : 제주특별자치도교육청</t>
  </si>
  <si>
    <t>자료 : 제주특별자치도 세정담당관</t>
  </si>
  <si>
    <t>Source : Jeju Special Self-Governing Province Director of Tax Administration</t>
  </si>
  <si>
    <t xml:space="preserve">   주 : 1) 지정재원은 지방채에 포함</t>
  </si>
  <si>
    <t xml:space="preserve">        2) 제주특별자치도 전체수치임</t>
  </si>
  <si>
    <t>자료 : 제주특별자치도 예산담당관</t>
  </si>
  <si>
    <t>Source : Jeju Special Self-Governing Province Budget Office</t>
  </si>
  <si>
    <t xml:space="preserve">   주 : 1) 최종예산액임</t>
  </si>
  <si>
    <t>Note : 1) Final budget.</t>
  </si>
  <si>
    <t xml:space="preserve">         2) 제주특별자치도 전체수치임</t>
  </si>
  <si>
    <t>자료 : 제주특별자치도 예산담당관</t>
  </si>
  <si>
    <t>Source : Jeju Special Self-Governing Province Budget Office</t>
  </si>
  <si>
    <t xml:space="preserve">   주 : 1) 최종예산액임</t>
  </si>
  <si>
    <t>Note : 1) Final budget.</t>
  </si>
  <si>
    <t xml:space="preserve">         2) 제주특별자치도 전체수치임</t>
  </si>
  <si>
    <t xml:space="preserve">          2) Total number of Jeju Special Self-Governing Province </t>
  </si>
  <si>
    <t>자료 : 제주특별자치도 총무과</t>
  </si>
  <si>
    <t>Source : Jeju Special Self-Governing Province General Service Division.</t>
  </si>
  <si>
    <t xml:space="preserve">   주 : 제주특별자치도 전체수치임</t>
  </si>
  <si>
    <t xml:space="preserve">Note : Total number of Jeju Special Self-Governing Province </t>
  </si>
  <si>
    <t xml:space="preserve">   주 : 1) 최종예산액임.  </t>
  </si>
  <si>
    <t>자료 : 제주특별자치도 세정담당관</t>
  </si>
  <si>
    <t xml:space="preserve">  주 : 1)  기타 : 용익물권(건, ㎡)</t>
  </si>
  <si>
    <t xml:space="preserve"> </t>
  </si>
  <si>
    <r>
      <t xml:space="preserve">        2)  2009년도 부터 보존재산을 행정재산에 포함 </t>
    </r>
  </si>
  <si>
    <t xml:space="preserve">2 0 1 0 </t>
  </si>
  <si>
    <t>2 0 1 1</t>
  </si>
  <si>
    <t>단위 : %</t>
  </si>
  <si>
    <t>Unit : %</t>
  </si>
  <si>
    <t>Year</t>
  </si>
  <si>
    <t>-</t>
  </si>
  <si>
    <r>
      <t xml:space="preserve">14. </t>
    </r>
    <r>
      <rPr>
        <b/>
        <sz val="18"/>
        <color indexed="8"/>
        <rFont val="HY중고딕"/>
        <family val="1"/>
      </rPr>
      <t>지방재정자립지표</t>
    </r>
    <r>
      <rPr>
        <b/>
        <sz val="18"/>
        <color indexed="8"/>
        <rFont val="Arial"/>
        <family val="2"/>
      </rPr>
      <t xml:space="preserve">   Local Finance Independence Indicator</t>
    </r>
  </si>
  <si>
    <t>2 0 1 0</t>
  </si>
  <si>
    <r>
      <t xml:space="preserve">1.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</si>
  <si>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</si>
  <si>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</si>
  <si>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</si>
  <si>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</si>
  <si>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t>연    별</t>
  </si>
  <si>
    <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</si>
  <si>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</si>
  <si>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Year</t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</si>
  <si>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</si>
  <si>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</si>
  <si>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</si>
  <si>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증여세</t>
  </si>
  <si>
    <t>재산평가세</t>
  </si>
  <si>
    <t>부당이득세</t>
  </si>
  <si>
    <t>부가가치세</t>
  </si>
  <si>
    <t>Grand</t>
  </si>
  <si>
    <t>Excess</t>
  </si>
  <si>
    <t>Value</t>
  </si>
  <si>
    <t>total</t>
  </si>
  <si>
    <t>Income</t>
  </si>
  <si>
    <t xml:space="preserve">Corporation </t>
  </si>
  <si>
    <t>Inheritance</t>
  </si>
  <si>
    <t xml:space="preserve">Revaluation </t>
  </si>
  <si>
    <t>profits</t>
  </si>
  <si>
    <t>added</t>
  </si>
  <si>
    <t>교통 에너지
환경세</t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</si>
  <si>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</si>
  <si>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</si>
  <si>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농어촌특별세</t>
  </si>
  <si>
    <t>종합부동산세</t>
  </si>
  <si>
    <r>
      <rPr>
        <sz val="10"/>
        <rFont val="돋움"/>
        <family val="3"/>
      </rPr>
      <t>간접세</t>
    </r>
    <r>
      <rPr>
        <sz val="10"/>
        <rFont val="Arial"/>
        <family val="2"/>
      </rPr>
      <t>(</t>
    </r>
    <r>
      <rPr>
        <sz val="10"/>
        <rFont val="돋움"/>
        <family val="3"/>
      </rPr>
      <t>계속</t>
    </r>
    <r>
      <rPr>
        <sz val="10"/>
        <rFont val="Arial"/>
        <family val="2"/>
      </rPr>
      <t>) Indirect taxes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</si>
  <si>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</si>
  <si>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과년도수입</t>
  </si>
  <si>
    <t>개별소비세</t>
  </si>
  <si>
    <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</si>
  <si>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증권거래세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</si>
  <si>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</si>
  <si>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 xml:space="preserve">
Traffic·
Energy·
Environment</t>
  </si>
  <si>
    <t>Special tax</t>
  </si>
  <si>
    <t xml:space="preserve">Comprehensive </t>
  </si>
  <si>
    <t>Special</t>
  </si>
  <si>
    <t>Securities</t>
  </si>
  <si>
    <t>Revenues from</t>
  </si>
  <si>
    <t>for rural</t>
  </si>
  <si>
    <t xml:space="preserve">Real </t>
  </si>
  <si>
    <t>Excise Tax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</si>
  <si>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</si>
  <si>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</si>
  <si>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</si>
  <si>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</si>
  <si>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</si>
  <si>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</si>
  <si>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</si>
  <si>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development</t>
  </si>
  <si>
    <t xml:space="preserve">   주 : 1) 제주특별자치도 전체징수 현황임</t>
  </si>
  <si>
    <t xml:space="preserve">        2) 반올림 차이로 합계 수치가 일치하지 않을수 있음</t>
  </si>
  <si>
    <t>등록면허세
Registration License</t>
  </si>
  <si>
    <t>지방소비세
Local
consumption</t>
  </si>
  <si>
    <t>지역자원시설세
Regional Resources Institution</t>
  </si>
  <si>
    <t>-</t>
  </si>
  <si>
    <t xml:space="preserve">   주 : 2006년 7월부터는 모두 제주특별자치도세임</t>
  </si>
  <si>
    <t xml:space="preserve">  * 2011년도 세목개편 : 취득세(취득세+등록세), 등록면허세(등록세+면허세), 재산세(재산세+도시계획세), 자동차세(주행세 포함), 지역자원시설세(지역개발세+공동시설세), 폐지세목(도축세)</t>
  </si>
  <si>
    <t>2 0 1 1</t>
  </si>
  <si>
    <t>2 0 1 1</t>
  </si>
  <si>
    <t>2 0 1 0</t>
  </si>
  <si>
    <t>(75,821)</t>
  </si>
  <si>
    <t>(1,141,422)</t>
  </si>
  <si>
    <t>(134,919)</t>
  </si>
  <si>
    <t>(1,158,605)</t>
  </si>
  <si>
    <t>(28,866)</t>
  </si>
  <si>
    <t>(59,098)</t>
  </si>
  <si>
    <t>(17,183)</t>
  </si>
  <si>
    <t xml:space="preserve"> </t>
  </si>
  <si>
    <t>(28,866)</t>
  </si>
  <si>
    <r>
      <t xml:space="preserve">        3)  2011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평가액은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지방재정법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</t>
    </r>
    <r>
      <rPr>
        <sz val="10"/>
        <rFont val="Arial"/>
        <family val="2"/>
      </rPr>
      <t>53</t>
    </r>
    <r>
      <rPr>
        <sz val="10"/>
        <rFont val="돋움"/>
        <family val="3"/>
      </rPr>
      <t>조에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회계기준으로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바에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따름</t>
    </r>
  </si>
  <si>
    <t xml:space="preserve">        * 공유재산 분류체계 변경 : 『공유재산 및 물품관리법』 개정 ('09.4.27시행)  , </t>
  </si>
  <si>
    <r>
      <t xml:space="preserve">     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</si>
  <si>
    <t xml:space="preserve">         Note : 3) Total number of Jeju Special Self-Governing Province </t>
  </si>
  <si>
    <t xml:space="preserve">          2) Total number of Jeju Special Self-Governing Province </t>
  </si>
  <si>
    <t xml:space="preserve">         2) 제주특별자치도 전체수치임</t>
  </si>
  <si>
    <t xml:space="preserve">          Note : 2) Total number of Jeju Special Self-Governing Province </t>
  </si>
  <si>
    <t xml:space="preserve">   주 : 1) 제주특별자치도 특별회계 예산결산자료임</t>
  </si>
  <si>
    <t xml:space="preserve">                            2) 제주특별자치도 전체수치임</t>
  </si>
  <si>
    <t xml:space="preserve">         Note : Total number of Jeju Special Self-Governing Province </t>
  </si>
  <si>
    <t xml:space="preserve">   주 : 제주특별자치도 전체수치임</t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</si>
  <si>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</si>
  <si>
    <r>
      <t xml:space="preserve">        4)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</si>
  <si>
    <t xml:space="preserve">         Note : 4) Total number of Jeju Special Self-Governing Province </t>
  </si>
  <si>
    <t xml:space="preserve">         Note : 4) Total number of Jeju Special Self-Governing Province </t>
  </si>
  <si>
    <t xml:space="preserve">   주 : 1) 재정자립도 = 자체수입(지방세+세외수입) / 일반회계 × 100</t>
  </si>
  <si>
    <t xml:space="preserve">         2) 재정자주도 = 자주재원(지방세+세외수입+지방교부세+조정교부금+재정보전금) / 일반회계 예산액 × 100</t>
  </si>
  <si>
    <t xml:space="preserve">         3) 기준재정수요충족도(재정력지수) = 기준재정수입액 / 기준재정수요액 × 100 ← 교부전기준</t>
  </si>
  <si>
    <t xml:space="preserve">         4) 제주특별자치도 전체수치임</t>
  </si>
  <si>
    <t>자료 : 제주특별자치도 예산담당관</t>
  </si>
  <si>
    <t>Source : Jeju Special Self-Governing Province Director of Tax Administration</t>
  </si>
  <si>
    <t xml:space="preserve"> Source : Jeju Special Self-Governing Province Budget Office</t>
  </si>
  <si>
    <r>
      <t>재정자립도</t>
    </r>
    <r>
      <rPr>
        <b/>
        <vertAlign val="superscript"/>
        <sz val="14"/>
        <rFont val="굴림"/>
        <family val="3"/>
      </rPr>
      <t>1)</t>
    </r>
    <r>
      <rPr>
        <sz val="9"/>
        <rFont val="굴림"/>
        <family val="3"/>
      </rPr>
      <t xml:space="preserve">
Financial independence</t>
    </r>
  </si>
  <si>
    <r>
      <t>재정자주도</t>
    </r>
    <r>
      <rPr>
        <b/>
        <vertAlign val="superscript"/>
        <sz val="14"/>
        <rFont val="굴림"/>
        <family val="3"/>
      </rPr>
      <t>2)</t>
    </r>
    <r>
      <rPr>
        <sz val="9"/>
        <rFont val="굴림"/>
        <family val="3"/>
      </rPr>
      <t xml:space="preserve">
Financial autonomy</t>
    </r>
  </si>
  <si>
    <r>
      <t>기준재정 수요충족도(재정력지수)</t>
    </r>
    <r>
      <rPr>
        <b/>
        <vertAlign val="superscript"/>
        <sz val="14"/>
        <rFont val="굴림"/>
        <family val="3"/>
      </rPr>
      <t>3)</t>
    </r>
    <r>
      <rPr>
        <sz val="9"/>
        <rFont val="굴림"/>
        <family val="3"/>
      </rPr>
      <t xml:space="preserve">
Financia ability indices</t>
    </r>
  </si>
</sst>
</file>

<file path=xl/styles.xml><?xml version="1.0" encoding="utf-8"?>
<styleSheet xmlns="http://schemas.openxmlformats.org/spreadsheetml/2006/main">
  <numFmts count="7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#,##0_);[Red]\(#,##0\)"/>
    <numFmt numFmtId="179" formatCode="#,##0_ "/>
    <numFmt numFmtId="180" formatCode="0_);[Red]\(0\)"/>
    <numFmt numFmtId="181" formatCode="#,##0;;\-;"/>
    <numFmt numFmtId="182" formatCode="#,##0.00;;\-;"/>
    <numFmt numFmtId="183" formatCode="#,##0\ \ \ \ \ \ ;;\-\ \ \ \ \ \ \ \ \ \ \ \ ;"/>
    <numFmt numFmtId="184" formatCode="#,##0\ \ \ \ \ \ ;\-#,##0\ \ \ \ \ \ ;\ \-\ \ \ \ \ \ \ \ \ \ \ ;"/>
    <numFmt numFmtId="185" formatCode="\(#,##0\);;\-;"/>
    <numFmt numFmtId="186" formatCode="#,##0;\-#,##0;\-;"/>
    <numFmt numFmtId="187" formatCode="#,##0,;\-#,##0,;\-;"/>
    <numFmt numFmtId="188" formatCode="#,##0\ \ \ \ \ ;\-#,##0\ \ \ \ \ ;\-\ \ ;"/>
    <numFmt numFmtId="189" formatCode="0.00_);[Red]\(0.00\)"/>
    <numFmt numFmtId="190" formatCode="_ * #,##0_ ;_ * \-#,##0_ ;_ * &quot;-&quot;_ ;_ @_ "/>
    <numFmt numFmtId="191" formatCode="#,##0.0;;\-;"/>
    <numFmt numFmtId="192" formatCode="_ * #,##0.00_ ;_ * \-#,##0.00_ ;_ * &quot;-&quot;??_ ;_ @_ "/>
    <numFmt numFmtId="193" formatCode="_ * #,##0.00_ ;_ * \-#,##0.00_ ;_ * &quot;-&quot;_ ;_ @_ "/>
    <numFmt numFmtId="194" formatCode="&quot;₩&quot;#,##0;&quot;₩&quot;&quot;₩&quot;\-#,##0"/>
    <numFmt numFmtId="195" formatCode="&quot;₩&quot;#,##0.00;&quot;₩&quot;\-#,##0.00"/>
    <numFmt numFmtId="196" formatCode="&quot;R$&quot;#,##0.00;&quot;R$&quot;\-#,##0.00"/>
    <numFmt numFmtId="197" formatCode="#,##0.0_);[Red]\(#,##0.0\)"/>
    <numFmt numFmtId="198" formatCode="#,##0_ ;[Red]&quot;△&quot;#,##0\ "/>
    <numFmt numFmtId="199" formatCode="#,##0.0_ "/>
    <numFmt numFmtId="200" formatCode="#,##0.00_ "/>
    <numFmt numFmtId="201" formatCode="#,##0.00_);[Red]\(#,##0.00\)"/>
    <numFmt numFmtId="202" formatCode="#,##0.0\ \ \ \ \ \ ;;\-\ \ \ \ \ \ \ \ \ \ \ \ ;"/>
    <numFmt numFmtId="203" formatCode="#,###"/>
    <numFmt numFmtId="204" formatCode="0_);\(0\)"/>
    <numFmt numFmtId="205" formatCode="\(0\)"/>
    <numFmt numFmtId="206" formatCode="\(#,##0\)"/>
    <numFmt numFmtId="207" formatCode="\-"/>
    <numFmt numFmtId="208" formatCode="#,##0\ \ ;;\-\ \ ;"/>
    <numFmt numFmtId="209" formatCode="0.000%"/>
    <numFmt numFmtId="210" formatCode="0.0"/>
    <numFmt numFmtId="211" formatCode="\(\3\)"/>
    <numFmt numFmtId="212" formatCode="\(\2\)"/>
    <numFmt numFmtId="213" formatCode="0_ "/>
    <numFmt numFmtId="214" formatCode="0.0_);[Red]\(0.0\)"/>
    <numFmt numFmtId="215" formatCode="\(#\)"/>
    <numFmt numFmtId="216" formatCode="#,##0.0;[Red]#,##0.0"/>
    <numFmt numFmtId="217" formatCode="\(0_ \)"/>
    <numFmt numFmtId="218" formatCode="&quot;(&quot;#,##0&quot;)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\(#,##0\);;"/>
    <numFmt numFmtId="223" formatCode="[$€-2]\ #,##0.00_);[Red]\([$€-2]\ #,##0.00\)"/>
    <numFmt numFmtId="224" formatCode="_-* ##0.00_-;\-* #,##0.00_-;_-* &quot;-&quot;??_-;_-@_-"/>
    <numFmt numFmtId="225" formatCode="0;[Red]0"/>
    <numFmt numFmtId="226" formatCode="0.0_ "/>
    <numFmt numFmtId="227" formatCode="#,##0\ ;;\-;"/>
    <numFmt numFmtId="228" formatCode="#,##0.00;[Red]#,##0.00"/>
    <numFmt numFmtId="229" formatCode="#,##0\ ;;\ \-;"/>
    <numFmt numFmtId="230" formatCode="&quot;×&quot;"/>
    <numFmt numFmtId="231" formatCode="#,##0;&quot;△&quot;#,##0;\-;"/>
    <numFmt numFmtId="232" formatCode="#,##0.00;&quot;△&quot;#,##0.00;\-;"/>
    <numFmt numFmtId="233" formatCode="_-* #,##0.0_-;\-* #,##0.0_-;_-* &quot;-&quot;_-;_-@_-"/>
    <numFmt numFmtId="234" formatCode="#,##0\ \ \ \ \ \ ;;\-;"/>
    <numFmt numFmtId="235" formatCode="#,##0;;\-"/>
    <numFmt numFmtId="236" formatCode="#,##0_);\(#,##0\)"/>
    <numFmt numFmtId="237" formatCode="_-* #,##0.0_-;\-* #,##0.0_-;_-* &quot;-&quot;?_-;_-@_-"/>
  </numFmts>
  <fonts count="65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8"/>
      <name val="돋움"/>
      <family val="3"/>
    </font>
    <font>
      <sz val="11"/>
      <color indexed="8"/>
      <name val="돋움"/>
      <family val="3"/>
    </font>
    <font>
      <sz val="10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vertAlign val="superscript"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굴림"/>
      <family val="3"/>
    </font>
    <font>
      <b/>
      <sz val="10"/>
      <name val="돋움"/>
      <family val="3"/>
    </font>
    <font>
      <b/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1"/>
      <name val="돋움"/>
      <family val="3"/>
    </font>
    <font>
      <sz val="9"/>
      <color indexed="8"/>
      <name val="Arial"/>
      <family val="2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b/>
      <sz val="18"/>
      <name val="한양신명조,한컴돋움"/>
      <family val="3"/>
    </font>
    <font>
      <sz val="10"/>
      <name val="한양신명조,한컴돋움"/>
      <family val="3"/>
    </font>
    <font>
      <sz val="9"/>
      <name val="한양신명조,한컴돋움"/>
      <family val="3"/>
    </font>
    <font>
      <b/>
      <sz val="15"/>
      <name val="Arial"/>
      <family val="2"/>
    </font>
    <font>
      <b/>
      <sz val="15"/>
      <name val="굴림"/>
      <family val="3"/>
    </font>
    <font>
      <b/>
      <vertAlign val="superscript"/>
      <sz val="15"/>
      <name val="Arial"/>
      <family val="2"/>
    </font>
    <font>
      <sz val="1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sz val="10"/>
      <color indexed="8"/>
      <name val="HY중고딕"/>
      <family val="1"/>
    </font>
    <font>
      <sz val="9"/>
      <name val="굴림"/>
      <family val="3"/>
    </font>
    <font>
      <sz val="11"/>
      <name val="Arial"/>
      <family val="2"/>
    </font>
    <font>
      <b/>
      <vertAlign val="superscript"/>
      <sz val="14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/>
      <protection/>
    </xf>
    <xf numFmtId="0" fontId="49" fillId="0" borderId="0">
      <alignment/>
      <protection/>
    </xf>
    <xf numFmtId="0" fontId="0" fillId="0" borderId="0" applyFill="0" applyBorder="0" applyAlignment="0">
      <protection/>
    </xf>
    <xf numFmtId="19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5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51" fillId="0" borderId="0">
      <alignment/>
      <protection/>
    </xf>
    <xf numFmtId="0" fontId="5" fillId="0" borderId="3" applyNumberFormat="0" applyFont="0" applyFill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0" fontId="27" fillId="3" borderId="0" applyNumberFormat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0" fillId="21" borderId="5" applyNumberFormat="0" applyFont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7">
      <alignment/>
      <protection/>
    </xf>
    <xf numFmtId="0" fontId="3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0" borderId="13" applyNumberFormat="0" applyAlignment="0" applyProtection="0"/>
    <xf numFmtId="0" fontId="40" fillId="0" borderId="0" applyFont="0" applyFill="0" applyBorder="0" applyAlignment="0" applyProtection="0"/>
    <xf numFmtId="190" fontId="40" fillId="0" borderId="0" applyProtection="0">
      <alignment/>
    </xf>
    <xf numFmtId="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58" fillId="0" borderId="0" xfId="118" applyFont="1" applyAlignment="1">
      <alignment vertical="center"/>
      <protection/>
    </xf>
    <xf numFmtId="0" fontId="5" fillId="24" borderId="0" xfId="118" applyFont="1" applyFill="1" applyBorder="1" applyAlignment="1">
      <alignment horizontal="left" vertical="center"/>
      <protection/>
    </xf>
    <xf numFmtId="0" fontId="5" fillId="24" borderId="0" xfId="118" applyFont="1" applyFill="1" applyBorder="1" applyAlignment="1">
      <alignment horizontal="center" vertical="center"/>
      <protection/>
    </xf>
    <xf numFmtId="0" fontId="5" fillId="24" borderId="0" xfId="118" applyFont="1" applyFill="1" applyBorder="1" applyAlignment="1">
      <alignment vertical="center"/>
      <protection/>
    </xf>
    <xf numFmtId="0" fontId="5" fillId="24" borderId="0" xfId="118" applyFont="1" applyFill="1" applyBorder="1" applyAlignment="1">
      <alignment horizontal="right" vertical="center"/>
      <protection/>
    </xf>
    <xf numFmtId="0" fontId="5" fillId="24" borderId="14" xfId="118" applyFont="1" applyFill="1" applyBorder="1" applyAlignment="1">
      <alignment horizontal="center" vertical="center" shrinkToFit="1"/>
      <protection/>
    </xf>
    <xf numFmtId="0" fontId="11" fillId="24" borderId="15" xfId="118" applyFont="1" applyFill="1" applyBorder="1" applyAlignment="1">
      <alignment horizontal="center" vertical="center" shrinkToFit="1"/>
      <protection/>
    </xf>
    <xf numFmtId="0" fontId="5" fillId="24" borderId="15" xfId="118" applyFont="1" applyFill="1" applyBorder="1" applyAlignment="1">
      <alignment horizontal="center" vertical="center" shrinkToFit="1"/>
      <protection/>
    </xf>
    <xf numFmtId="0" fontId="5" fillId="24" borderId="0" xfId="118" applyFont="1" applyFill="1" applyAlignment="1">
      <alignment vertical="center"/>
      <protection/>
    </xf>
    <xf numFmtId="0" fontId="5" fillId="24" borderId="16" xfId="118" applyFont="1" applyFill="1" applyBorder="1" applyAlignment="1">
      <alignment horizontal="center" vertical="center" shrinkToFit="1"/>
      <protection/>
    </xf>
    <xf numFmtId="0" fontId="11" fillId="24" borderId="17" xfId="118" applyFont="1" applyFill="1" applyBorder="1" applyAlignment="1">
      <alignment horizontal="center" vertical="center" shrinkToFit="1"/>
      <protection/>
    </xf>
    <xf numFmtId="0" fontId="5" fillId="24" borderId="16" xfId="118" applyFont="1" applyFill="1" applyBorder="1" applyAlignment="1" quotePrefix="1">
      <alignment horizontal="center" vertical="center" shrinkToFit="1"/>
      <protection/>
    </xf>
    <xf numFmtId="0" fontId="5" fillId="24" borderId="18" xfId="118" applyFont="1" applyFill="1" applyBorder="1" applyAlignment="1">
      <alignment horizontal="center" vertical="center" shrinkToFit="1"/>
      <protection/>
    </xf>
    <xf numFmtId="0" fontId="5" fillId="24" borderId="19" xfId="118" applyFont="1" applyFill="1" applyBorder="1" applyAlignment="1" quotePrefix="1">
      <alignment horizontal="center" vertical="center" shrinkToFit="1"/>
      <protection/>
    </xf>
    <xf numFmtId="0" fontId="5" fillId="24" borderId="19" xfId="118" applyFont="1" applyFill="1" applyBorder="1" applyAlignment="1">
      <alignment horizontal="center" vertical="center" shrinkToFit="1"/>
      <protection/>
    </xf>
    <xf numFmtId="0" fontId="15" fillId="0" borderId="20" xfId="118" applyFont="1" applyFill="1" applyBorder="1" applyAlignment="1">
      <alignment horizontal="center" vertical="center" shrinkToFit="1"/>
      <protection/>
    </xf>
    <xf numFmtId="186" fontId="15" fillId="0" borderId="0" xfId="118" applyNumberFormat="1" applyFont="1" applyFill="1" applyBorder="1" applyAlignment="1">
      <alignment horizontal="center" vertical="center" shrinkToFit="1"/>
      <protection/>
    </xf>
    <xf numFmtId="176" fontId="15" fillId="0" borderId="0" xfId="118" applyNumberFormat="1" applyFont="1" applyFill="1" applyBorder="1" applyAlignment="1">
      <alignment horizontal="center" vertical="center" shrinkToFit="1"/>
      <protection/>
    </xf>
    <xf numFmtId="190" fontId="15" fillId="0" borderId="17" xfId="108" applyFont="1" applyBorder="1" applyAlignment="1">
      <alignment horizontal="center" vertical="center" shrinkToFit="1"/>
    </xf>
    <xf numFmtId="0" fontId="15" fillId="0" borderId="0" xfId="118" applyFont="1" applyFill="1" applyAlignment="1">
      <alignment vertical="center"/>
      <protection/>
    </xf>
    <xf numFmtId="0" fontId="5" fillId="0" borderId="0" xfId="118" applyAlignment="1">
      <alignment/>
      <protection/>
    </xf>
    <xf numFmtId="190" fontId="15" fillId="0" borderId="17" xfId="108" applyFont="1" applyFill="1" applyBorder="1" applyAlignment="1">
      <alignment horizontal="center" vertical="center" shrinkToFit="1"/>
    </xf>
    <xf numFmtId="0" fontId="17" fillId="0" borderId="21" xfId="118" applyFont="1" applyFill="1" applyBorder="1" applyAlignment="1">
      <alignment horizontal="center" vertical="center" shrinkToFit="1"/>
      <protection/>
    </xf>
    <xf numFmtId="0" fontId="17" fillId="0" borderId="18" xfId="118" applyFont="1" applyFill="1" applyBorder="1" applyAlignment="1">
      <alignment horizontal="center" vertical="center" shrinkToFit="1"/>
      <protection/>
    </xf>
    <xf numFmtId="0" fontId="17" fillId="0" borderId="0" xfId="118" applyFont="1" applyFill="1" applyAlignment="1">
      <alignment vertical="center"/>
      <protection/>
    </xf>
    <xf numFmtId="0" fontId="2" fillId="0" borderId="22" xfId="0" applyFont="1" applyFill="1" applyBorder="1" applyAlignment="1">
      <alignment vertical="center"/>
    </xf>
    <xf numFmtId="0" fontId="5" fillId="0" borderId="0" xfId="118" applyFill="1" applyAlignment="1">
      <alignment/>
      <protection/>
    </xf>
    <xf numFmtId="186" fontId="18" fillId="0" borderId="23" xfId="0" applyNumberFormat="1" applyFont="1" applyFill="1" applyBorder="1" applyAlignment="1">
      <alignment horizontal="center" vertical="center" shrinkToFit="1"/>
    </xf>
    <xf numFmtId="186" fontId="18" fillId="0" borderId="21" xfId="0" applyNumberFormat="1" applyFont="1" applyFill="1" applyBorder="1" applyAlignment="1">
      <alignment horizontal="center" vertical="center" shrinkToFit="1"/>
    </xf>
    <xf numFmtId="186" fontId="17" fillId="0" borderId="18" xfId="0" applyNumberFormat="1" applyFont="1" applyFill="1" applyBorder="1" applyAlignment="1">
      <alignment horizontal="center" vertical="center" shrinkToFit="1"/>
    </xf>
    <xf numFmtId="186" fontId="17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0" xfId="118" applyFont="1" applyFill="1" applyAlignment="1">
      <alignment horizontal="left" vertical="center"/>
      <protection/>
    </xf>
    <xf numFmtId="0" fontId="2" fillId="0" borderId="0" xfId="118" applyFont="1" applyFill="1" applyAlignment="1">
      <alignment vertical="center"/>
      <protection/>
    </xf>
    <xf numFmtId="0" fontId="4" fillId="0" borderId="0" xfId="118" applyFont="1" applyBorder="1" applyAlignment="1">
      <alignment vertical="center"/>
      <protection/>
    </xf>
    <xf numFmtId="181" fontId="5" fillId="0" borderId="17" xfId="0" applyNumberFormat="1" applyFont="1" applyFill="1" applyBorder="1" applyAlignment="1">
      <alignment horizontal="right" vertical="center" wrapText="1" indent="1" shrinkToFit="1"/>
    </xf>
    <xf numFmtId="181" fontId="5" fillId="0" borderId="0" xfId="0" applyNumberFormat="1" applyFont="1" applyFill="1" applyBorder="1" applyAlignment="1">
      <alignment horizontal="right" vertical="center" wrapText="1" indent="1" shrinkToFit="1"/>
    </xf>
    <xf numFmtId="197" fontId="5" fillId="0" borderId="0" xfId="0" applyNumberFormat="1" applyFont="1" applyFill="1" applyBorder="1" applyAlignment="1">
      <alignment horizontal="right" vertical="center" wrapText="1" indent="1" shrinkToFit="1"/>
    </xf>
    <xf numFmtId="191" fontId="5" fillId="0" borderId="0" xfId="0" applyNumberFormat="1" applyFont="1" applyFill="1" applyBorder="1" applyAlignment="1">
      <alignment horizontal="right" vertical="center" wrapText="1" indent="1" shrinkToFit="1"/>
    </xf>
    <xf numFmtId="182" fontId="5" fillId="0" borderId="20" xfId="0" applyNumberFormat="1" applyFont="1" applyFill="1" applyBorder="1" applyAlignment="1">
      <alignment horizontal="right" vertical="center" wrapText="1" indent="1" shrinkToFit="1"/>
    </xf>
    <xf numFmtId="181" fontId="5" fillId="0" borderId="20" xfId="0" applyNumberFormat="1" applyFont="1" applyFill="1" applyBorder="1" applyAlignment="1">
      <alignment horizontal="right" vertical="center" wrapText="1" inden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2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 quotePrefix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 quotePrefix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shrinkToFit="1"/>
    </xf>
    <xf numFmtId="177" fontId="5" fillId="0" borderId="2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82" fontId="5" fillId="0" borderId="20" xfId="0" applyNumberFormat="1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181" fontId="17" fillId="0" borderId="0" xfId="0" applyNumberFormat="1" applyFont="1" applyFill="1" applyBorder="1" applyAlignment="1">
      <alignment horizontal="center" vertical="center" shrinkToFit="1"/>
    </xf>
    <xf numFmtId="197" fontId="5" fillId="0" borderId="0" xfId="0" applyNumberFormat="1" applyFont="1" applyFill="1" applyBorder="1" applyAlignment="1">
      <alignment horizontal="center" vertical="center" shrinkToFit="1"/>
    </xf>
    <xf numFmtId="191" fontId="5" fillId="0" borderId="0" xfId="0" applyNumberFormat="1" applyFont="1" applyFill="1" applyBorder="1" applyAlignment="1">
      <alignment horizontal="center" vertical="center" shrinkToFit="1"/>
    </xf>
    <xf numFmtId="182" fontId="17" fillId="0" borderId="2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 quotePrefix="1">
      <alignment horizontal="left" vertical="center" indent="1" shrinkToFit="1"/>
    </xf>
    <xf numFmtId="0" fontId="5" fillId="0" borderId="23" xfId="0" applyFont="1" applyFill="1" applyBorder="1" applyAlignment="1" quotePrefix="1">
      <alignment horizontal="left" vertical="center" indent="1" shrinkToFit="1"/>
    </xf>
    <xf numFmtId="0" fontId="2" fillId="0" borderId="2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119" applyFont="1" applyFill="1" applyAlignment="1">
      <alignment horizontal="left"/>
      <protection/>
    </xf>
    <xf numFmtId="0" fontId="2" fillId="0" borderId="0" xfId="119" applyFont="1" applyFill="1" applyAlignment="1">
      <alignment/>
      <protection/>
    </xf>
    <xf numFmtId="0" fontId="2" fillId="0" borderId="0" xfId="0" applyFont="1" applyFill="1" applyAlignment="1">
      <alignment/>
    </xf>
    <xf numFmtId="179" fontId="5" fillId="0" borderId="0" xfId="93" applyNumberFormat="1" applyFont="1" applyFill="1" applyBorder="1" applyAlignment="1">
      <alignment horizontal="center" vertical="center" wrapText="1"/>
    </xf>
    <xf numFmtId="179" fontId="5" fillId="0" borderId="23" xfId="93" applyNumberFormat="1" applyFont="1" applyFill="1" applyBorder="1" applyAlignment="1">
      <alignment horizontal="center" vertical="center" wrapText="1"/>
    </xf>
    <xf numFmtId="200" fontId="18" fillId="0" borderId="0" xfId="0" applyNumberFormat="1" applyFont="1" applyFill="1" applyBorder="1" applyAlignment="1">
      <alignment horizontal="center" vertical="center" wrapText="1" shrinkToFit="1"/>
    </xf>
    <xf numFmtId="179" fontId="5" fillId="0" borderId="0" xfId="0" applyNumberFormat="1" applyFont="1" applyFill="1" applyBorder="1" applyAlignment="1">
      <alignment horizontal="center" vertical="center" wrapText="1" shrinkToFi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5" fillId="0" borderId="23" xfId="0" applyNumberFormat="1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 shrinkToFit="1"/>
    </xf>
    <xf numFmtId="199" fontId="5" fillId="0" borderId="20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 shrinkToFit="1"/>
    </xf>
    <xf numFmtId="179" fontId="15" fillId="0" borderId="17" xfId="0" applyNumberFormat="1" applyFont="1" applyFill="1" applyBorder="1" applyAlignment="1">
      <alignment horizontal="center" vertical="center" shrinkToFit="1"/>
    </xf>
    <xf numFmtId="179" fontId="15" fillId="0" borderId="0" xfId="0" applyNumberFormat="1" applyFont="1" applyFill="1" applyBorder="1" applyAlignment="1">
      <alignment horizontal="center" vertical="center" shrinkToFit="1"/>
    </xf>
    <xf numFmtId="199" fontId="15" fillId="0" borderId="20" xfId="0" applyNumberFormat="1" applyFont="1" applyFill="1" applyBorder="1" applyAlignment="1">
      <alignment horizontal="center" vertical="center" shrinkToFit="1"/>
    </xf>
    <xf numFmtId="3" fontId="15" fillId="0" borderId="17" xfId="0" applyNumberFormat="1" applyFont="1" applyFill="1" applyBorder="1" applyAlignment="1">
      <alignment horizontal="center" vertical="center" shrinkToFit="1"/>
    </xf>
    <xf numFmtId="3" fontId="19" fillId="0" borderId="0" xfId="0" applyNumberFormat="1" applyFont="1" applyFill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shrinkToFit="1"/>
    </xf>
    <xf numFmtId="179" fontId="5" fillId="0" borderId="17" xfId="92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shrinkToFit="1"/>
    </xf>
    <xf numFmtId="3" fontId="17" fillId="0" borderId="20" xfId="0" applyNumberFormat="1" applyFont="1" applyFill="1" applyBorder="1" applyAlignment="1">
      <alignment horizontal="center" vertical="center" shrinkToFit="1"/>
    </xf>
    <xf numFmtId="179" fontId="17" fillId="0" borderId="17" xfId="92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 shrinkToFi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0" xfId="0" applyNumberFormat="1" applyFont="1" applyFill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shrinkToFit="1"/>
    </xf>
    <xf numFmtId="179" fontId="18" fillId="0" borderId="0" xfId="0" applyNumberFormat="1" applyFont="1" applyFill="1" applyBorder="1" applyAlignment="1">
      <alignment horizontal="center" vertical="center" shrinkToFit="1"/>
    </xf>
    <xf numFmtId="3" fontId="43" fillId="0" borderId="1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43" fillId="0" borderId="18" xfId="0" applyNumberFormat="1" applyFont="1" applyFill="1" applyBorder="1" applyAlignment="1">
      <alignment horizontal="center" vertical="center" wrapText="1"/>
    </xf>
    <xf numFmtId="181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199" fontId="17" fillId="0" borderId="20" xfId="0" applyNumberFormat="1" applyFont="1" applyFill="1" applyBorder="1" applyAlignment="1">
      <alignment horizontal="center" vertical="center" shrinkToFit="1"/>
    </xf>
    <xf numFmtId="181" fontId="17" fillId="0" borderId="22" xfId="0" applyNumberFormat="1" applyFont="1" applyFill="1" applyBorder="1" applyAlignment="1">
      <alignment vertical="center" shrinkToFit="1"/>
    </xf>
    <xf numFmtId="181" fontId="17" fillId="0" borderId="22" xfId="0" applyNumberFormat="1" applyFont="1" applyFill="1" applyBorder="1" applyAlignment="1">
      <alignment vertical="center"/>
    </xf>
    <xf numFmtId="181" fontId="5" fillId="0" borderId="22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 shrinkToFit="1"/>
    </xf>
    <xf numFmtId="181" fontId="5" fillId="0" borderId="23" xfId="0" applyNumberFormat="1" applyFont="1" applyFill="1" applyBorder="1" applyAlignment="1">
      <alignment vertical="center" shrinkToFit="1"/>
    </xf>
    <xf numFmtId="181" fontId="5" fillId="0" borderId="23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justify"/>
    </xf>
    <xf numFmtId="0" fontId="11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181" fontId="17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181" fontId="5" fillId="0" borderId="23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center" vertical="center"/>
    </xf>
    <xf numFmtId="181" fontId="17" fillId="0" borderId="18" xfId="0" applyNumberFormat="1" applyFont="1" applyFill="1" applyBorder="1" applyAlignment="1">
      <alignment horizontal="center" vertical="center"/>
    </xf>
    <xf numFmtId="181" fontId="17" fillId="0" borderId="22" xfId="0" applyNumberFormat="1" applyFont="1" applyFill="1" applyBorder="1" applyAlignment="1">
      <alignment horizontal="right" vertical="center" shrinkToFit="1"/>
    </xf>
    <xf numFmtId="181" fontId="17" fillId="0" borderId="2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 shrinkToFit="1"/>
    </xf>
    <xf numFmtId="181" fontId="5" fillId="0" borderId="23" xfId="0" applyNumberFormat="1" applyFont="1" applyFill="1" applyBorder="1" applyAlignment="1">
      <alignment horizontal="right" vertical="center" shrinkToFit="1"/>
    </xf>
    <xf numFmtId="0" fontId="20" fillId="0" borderId="25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justify"/>
    </xf>
    <xf numFmtId="0" fontId="20" fillId="0" borderId="31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88" fontId="15" fillId="0" borderId="17" xfId="0" applyNumberFormat="1" applyFont="1" applyFill="1" applyBorder="1" applyAlignment="1">
      <alignment horizontal="center" vertical="center" wrapText="1" shrinkToFit="1"/>
    </xf>
    <xf numFmtId="183" fontId="5" fillId="0" borderId="0" xfId="0" applyNumberFormat="1" applyFont="1" applyFill="1" applyBorder="1" applyAlignment="1">
      <alignment horizontal="center" vertical="center" wrapText="1" shrinkToFit="1"/>
    </xf>
    <xf numFmtId="184" fontId="15" fillId="0" borderId="0" xfId="0" applyNumberFormat="1" applyFont="1" applyFill="1" applyBorder="1" applyAlignment="1">
      <alignment horizontal="center" vertical="center" wrapText="1" shrinkToFit="1"/>
    </xf>
    <xf numFmtId="183" fontId="5" fillId="0" borderId="17" xfId="0" applyNumberFormat="1" applyFont="1" applyFill="1" applyBorder="1" applyAlignment="1">
      <alignment horizontal="center" vertical="center" wrapText="1" shrinkToFit="1"/>
    </xf>
    <xf numFmtId="183" fontId="5" fillId="0" borderId="18" xfId="0" applyNumberFormat="1" applyFont="1" applyFill="1" applyBorder="1" applyAlignment="1">
      <alignment horizontal="center" vertical="center" wrapText="1" shrinkToFit="1"/>
    </xf>
    <xf numFmtId="183" fontId="5" fillId="0" borderId="23" xfId="0" applyNumberFormat="1" applyFont="1" applyFill="1" applyBorder="1" applyAlignment="1">
      <alignment horizontal="center" vertical="center" wrapText="1" shrinkToFit="1"/>
    </xf>
    <xf numFmtId="184" fontId="15" fillId="0" borderId="23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 applyProtection="1">
      <alignment vertical="center"/>
      <protection locked="0"/>
    </xf>
    <xf numFmtId="0" fontId="11" fillId="0" borderId="22" xfId="0" applyFont="1" applyFill="1" applyBorder="1" applyAlignment="1">
      <alignment horizontal="center" vertical="center" shrinkToFit="1"/>
    </xf>
    <xf numFmtId="179" fontId="2" fillId="0" borderId="14" xfId="0" applyNumberFormat="1" applyFont="1" applyFill="1" applyBorder="1" applyAlignment="1" quotePrefix="1">
      <alignment horizontal="center" vertical="center" shrinkToFit="1"/>
    </xf>
    <xf numFmtId="179" fontId="5" fillId="0" borderId="17" xfId="0" applyNumberFormat="1" applyFont="1" applyFill="1" applyBorder="1" applyAlignment="1" quotePrefix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79" fontId="5" fillId="0" borderId="18" xfId="0" applyNumberFormat="1" applyFont="1" applyFill="1" applyBorder="1" applyAlignment="1" quotePrefix="1">
      <alignment horizontal="center" vertical="center" shrinkToFit="1"/>
    </xf>
    <xf numFmtId="203" fontId="5" fillId="0" borderId="17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203" fontId="15" fillId="0" borderId="17" xfId="0" applyNumberFormat="1" applyFont="1" applyFill="1" applyBorder="1" applyAlignment="1">
      <alignment horizontal="center" vertical="center" shrinkToFit="1"/>
    </xf>
    <xf numFmtId="183" fontId="15" fillId="0" borderId="0" xfId="0" applyNumberFormat="1" applyFont="1" applyFill="1" applyBorder="1" applyAlignment="1">
      <alignment horizontal="center" vertical="center" shrinkToFit="1"/>
    </xf>
    <xf numFmtId="188" fontId="15" fillId="0" borderId="17" xfId="0" applyNumberFormat="1" applyFont="1" applyFill="1" applyBorder="1" applyAlignment="1">
      <alignment horizontal="center" vertical="center" shrinkToFit="1"/>
    </xf>
    <xf numFmtId="184" fontId="15" fillId="0" borderId="0" xfId="0" applyNumberFormat="1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188" fontId="18" fillId="0" borderId="17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 quotePrefix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88" fontId="18" fillId="0" borderId="0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 quotePrefix="1">
      <alignment horizontal="center" vertical="center" shrinkToFit="1"/>
    </xf>
    <xf numFmtId="0" fontId="5" fillId="0" borderId="19" xfId="0" applyFont="1" applyFill="1" applyBorder="1" applyAlignment="1" quotePrefix="1">
      <alignment horizontal="center" vertical="center" shrinkToFit="1"/>
    </xf>
    <xf numFmtId="199" fontId="5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02" fontId="5" fillId="0" borderId="0" xfId="0" applyNumberFormat="1" applyFont="1" applyFill="1" applyBorder="1" applyAlignment="1">
      <alignment horizontal="center" vertical="center"/>
    </xf>
    <xf numFmtId="202" fontId="5" fillId="0" borderId="0" xfId="0" applyNumberFormat="1" applyFont="1" applyFill="1" applyBorder="1" applyAlignment="1">
      <alignment horizontal="center" vertical="center" shrinkToFit="1"/>
    </xf>
    <xf numFmtId="188" fontId="15" fillId="0" borderId="0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5" fillId="0" borderId="17" xfId="93" applyFont="1" applyFill="1" applyBorder="1" applyAlignment="1" applyProtection="1">
      <alignment horizontal="right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78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85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207" fontId="5" fillId="0" borderId="0" xfId="93" applyNumberFormat="1" applyFont="1" applyFill="1" applyBorder="1" applyAlignment="1" applyProtection="1">
      <alignment horizontal="center" vertical="center" shrinkToFit="1"/>
      <protection locked="0"/>
    </xf>
    <xf numFmtId="207" fontId="5" fillId="0" borderId="0" xfId="93" applyNumberFormat="1" applyFont="1" applyFill="1" applyBorder="1" applyAlignment="1" applyProtection="1">
      <alignment horizontal="right" vertical="center" shrinkToFit="1"/>
      <protection locked="0"/>
    </xf>
    <xf numFmtId="185" fontId="5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207" fontId="5" fillId="0" borderId="23" xfId="93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centerContinuous" vertical="center"/>
      <protection locked="0"/>
    </xf>
    <xf numFmtId="0" fontId="5" fillId="0" borderId="22" xfId="0" applyFont="1" applyFill="1" applyBorder="1" applyAlignment="1" applyProtection="1">
      <alignment horizontal="centerContinuous" vertical="center"/>
      <protection locked="0"/>
    </xf>
    <xf numFmtId="0" fontId="5" fillId="0" borderId="24" xfId="0" applyFont="1" applyFill="1" applyBorder="1" applyAlignment="1" applyProtection="1">
      <alignment horizontal="centerContinuous" vertical="center"/>
      <protection locked="0"/>
    </xf>
    <xf numFmtId="0" fontId="5" fillId="0" borderId="22" xfId="0" applyFont="1" applyFill="1" applyBorder="1" applyAlignment="1" applyProtection="1">
      <alignment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20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Continuous" vertical="center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horizontal="centerContinuous" vertical="center"/>
      <protection locked="0"/>
    </xf>
    <xf numFmtId="0" fontId="5" fillId="0" borderId="21" xfId="0" applyFont="1" applyFill="1" applyBorder="1" applyAlignment="1" applyProtection="1">
      <alignment horizontal="centerContinuous" vertical="center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vertical="center" shrinkToFit="1"/>
      <protection locked="0"/>
    </xf>
    <xf numFmtId="179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0" xfId="0" applyNumberFormat="1" applyFont="1" applyFill="1" applyBorder="1" applyAlignment="1" applyProtection="1">
      <alignment vertical="center" shrinkToFit="1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6" fontId="5" fillId="0" borderId="17" xfId="92" applyNumberFormat="1" applyFont="1" applyFill="1" applyBorder="1" applyAlignment="1" applyProtection="1">
      <alignment vertical="center"/>
      <protection locked="0"/>
    </xf>
    <xf numFmtId="176" fontId="5" fillId="0" borderId="0" xfId="92" applyNumberFormat="1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Fill="1" applyBorder="1" applyAlignment="1" applyProtection="1">
      <alignment vertical="center" shrinkToFit="1"/>
      <protection locked="0"/>
    </xf>
    <xf numFmtId="176" fontId="15" fillId="0" borderId="0" xfId="0" applyNumberFormat="1" applyFont="1" applyFill="1" applyBorder="1" applyAlignment="1" applyProtection="1">
      <alignment vertical="center" shrinkToFit="1"/>
      <protection locked="0"/>
    </xf>
    <xf numFmtId="176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vertical="center"/>
      <protection locked="0"/>
    </xf>
    <xf numFmtId="176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20" xfId="0" applyFont="1" applyFill="1" applyBorder="1" applyAlignment="1" applyProtection="1">
      <alignment horizontal="center" vertical="center" shrinkToFit="1"/>
      <protection locked="0"/>
    </xf>
    <xf numFmtId="176" fontId="18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8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8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left" vertical="center" indent="1" shrinkToFit="1"/>
      <protection locked="0"/>
    </xf>
    <xf numFmtId="0" fontId="2" fillId="0" borderId="23" xfId="0" applyFont="1" applyFill="1" applyBorder="1" applyAlignment="1" applyProtection="1">
      <alignment horizontal="left" vertical="center" indent="1" shrinkToFit="1"/>
      <protection locked="0"/>
    </xf>
    <xf numFmtId="181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0" fontId="60" fillId="0" borderId="0" xfId="115" applyFont="1" applyFill="1" applyAlignment="1">
      <alignment horizontal="left" vertical="center"/>
      <protection/>
    </xf>
    <xf numFmtId="0" fontId="58" fillId="0" borderId="0" xfId="115" applyFont="1" applyFill="1">
      <alignment vertical="center"/>
      <protection/>
    </xf>
    <xf numFmtId="0" fontId="61" fillId="0" borderId="0" xfId="115" applyFont="1" applyFill="1" applyAlignment="1">
      <alignment vertical="center"/>
      <protection/>
    </xf>
    <xf numFmtId="0" fontId="0" fillId="0" borderId="0" xfId="115" applyFont="1" applyFill="1">
      <alignment vertical="center"/>
      <protection/>
    </xf>
    <xf numFmtId="0" fontId="62" fillId="0" borderId="15" xfId="115" applyFont="1" applyFill="1" applyBorder="1" applyAlignment="1">
      <alignment horizontal="center" vertical="center" wrapText="1"/>
      <protection/>
    </xf>
    <xf numFmtId="0" fontId="5" fillId="0" borderId="18" xfId="115" applyFont="1" applyFill="1" applyBorder="1" applyAlignment="1">
      <alignment horizontal="center" vertical="center"/>
      <protection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shrinkToFit="1"/>
    </xf>
    <xf numFmtId="181" fontId="5" fillId="0" borderId="16" xfId="0" applyNumberFormat="1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187" fontId="5" fillId="0" borderId="0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81" fontId="5" fillId="0" borderId="17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center" vertical="center" shrinkToFit="1"/>
    </xf>
    <xf numFmtId="181" fontId="15" fillId="0" borderId="20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181" fontId="15" fillId="0" borderId="17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8" fillId="0" borderId="21" xfId="0" applyFont="1" applyFill="1" applyBorder="1" applyAlignment="1">
      <alignment horizontal="center" vertical="center" shrinkToFit="1"/>
    </xf>
    <xf numFmtId="181" fontId="18" fillId="0" borderId="18" xfId="0" applyNumberFormat="1" applyFont="1" applyFill="1" applyBorder="1" applyAlignment="1">
      <alignment horizontal="center" vertical="center" shrinkToFit="1"/>
    </xf>
    <xf numFmtId="181" fontId="18" fillId="0" borderId="23" xfId="0" applyNumberFormat="1" applyFont="1" applyFill="1" applyBorder="1" applyAlignment="1">
      <alignment horizontal="center" vertical="center" shrinkToFit="1"/>
    </xf>
    <xf numFmtId="187" fontId="17" fillId="0" borderId="23" xfId="0" applyNumberFormat="1" applyFont="1" applyFill="1" applyBorder="1" applyAlignment="1">
      <alignment horizontal="center" vertical="center" shrinkToFit="1"/>
    </xf>
    <xf numFmtId="181" fontId="18" fillId="0" borderId="21" xfId="0" applyNumberFormat="1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 quotePrefix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 quotePrefix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178" fontId="5" fillId="0" borderId="20" xfId="0" applyNumberFormat="1" applyFont="1" applyFill="1" applyBorder="1" applyAlignment="1">
      <alignment horizontal="center" vertical="center" shrinkToFit="1"/>
    </xf>
    <xf numFmtId="186" fontId="15" fillId="0" borderId="0" xfId="0" applyNumberFormat="1" applyFont="1" applyFill="1" applyBorder="1" applyAlignment="1">
      <alignment horizontal="center" vertical="center" shrinkToFit="1"/>
    </xf>
    <xf numFmtId="178" fontId="15" fillId="0" borderId="20" xfId="0" applyNumberFormat="1" applyFont="1" applyFill="1" applyBorder="1" applyAlignment="1">
      <alignment horizontal="center" vertical="center" shrinkToFit="1"/>
    </xf>
    <xf numFmtId="178" fontId="18" fillId="0" borderId="2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 shrinkToFit="1"/>
    </xf>
    <xf numFmtId="0" fontId="5" fillId="0" borderId="17" xfId="0" applyFont="1" applyFill="1" applyBorder="1" applyAlignment="1" quotePrefix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 quotePrefix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 quotePrefix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178" fontId="15" fillId="0" borderId="17" xfId="118" applyNumberFormat="1" applyFont="1" applyFill="1" applyBorder="1" applyAlignment="1">
      <alignment horizontal="center" vertical="center" shrinkToFit="1"/>
      <protection/>
    </xf>
    <xf numFmtId="178" fontId="15" fillId="0" borderId="0" xfId="118" applyNumberFormat="1" applyFont="1" applyFill="1" applyBorder="1" applyAlignment="1">
      <alignment horizontal="center" vertical="center" shrinkToFit="1"/>
      <protection/>
    </xf>
    <xf numFmtId="178" fontId="5" fillId="0" borderId="0" xfId="92" applyNumberFormat="1" applyFont="1" applyFill="1" applyAlignment="1">
      <alignment horizontal="center" vertical="center" shrinkToFit="1"/>
    </xf>
    <xf numFmtId="0" fontId="15" fillId="0" borderId="20" xfId="0" applyFont="1" applyFill="1" applyBorder="1" applyAlignment="1" quotePrefix="1">
      <alignment horizontal="center" vertical="center" shrinkToFit="1"/>
    </xf>
    <xf numFmtId="178" fontId="15" fillId="0" borderId="0" xfId="92" applyNumberFormat="1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178" fontId="5" fillId="0" borderId="17" xfId="92" applyNumberFormat="1" applyFont="1" applyFill="1" applyBorder="1" applyAlignment="1">
      <alignment horizontal="center" vertical="center" shrinkToFit="1"/>
    </xf>
    <xf numFmtId="178" fontId="5" fillId="0" borderId="0" xfId="92" applyNumberFormat="1" applyFont="1" applyFill="1" applyBorder="1" applyAlignment="1">
      <alignment horizontal="center" vertical="center" shrinkToFit="1"/>
    </xf>
    <xf numFmtId="178" fontId="5" fillId="0" borderId="0" xfId="92" applyNumberFormat="1" applyFont="1" applyFill="1" applyBorder="1" applyAlignment="1" applyProtection="1">
      <alignment horizontal="center" vertical="center"/>
      <protection/>
    </xf>
    <xf numFmtId="178" fontId="5" fillId="0" borderId="20" xfId="92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 quotePrefix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178" fontId="17" fillId="0" borderId="18" xfId="92" applyNumberFormat="1" applyFont="1" applyFill="1" applyBorder="1" applyAlignment="1">
      <alignment horizontal="center" vertical="center" shrinkToFit="1"/>
    </xf>
    <xf numFmtId="178" fontId="17" fillId="0" borderId="23" xfId="92" applyNumberFormat="1" applyFont="1" applyFill="1" applyBorder="1" applyAlignment="1">
      <alignment horizontal="center" vertical="center" shrinkToFit="1"/>
    </xf>
    <xf numFmtId="178" fontId="5" fillId="0" borderId="23" xfId="92" applyNumberFormat="1" applyFont="1" applyFill="1" applyBorder="1" applyAlignment="1">
      <alignment horizontal="center" vertical="center" shrinkToFit="1"/>
    </xf>
    <xf numFmtId="178" fontId="5" fillId="0" borderId="21" xfId="92" applyNumberFormat="1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41" fontId="5" fillId="0" borderId="23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Continuous" vertical="center" wrapText="1"/>
    </xf>
    <xf numFmtId="0" fontId="5" fillId="0" borderId="35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 quotePrefix="1">
      <alignment horizontal="center" vertical="center" wrapText="1" shrinkToFit="1"/>
    </xf>
    <xf numFmtId="0" fontId="11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quotePrefix="1">
      <alignment horizontal="center" vertical="center" wrapText="1" shrinkToFit="1"/>
    </xf>
    <xf numFmtId="0" fontId="2" fillId="0" borderId="36" xfId="0" applyFont="1" applyFill="1" applyBorder="1" applyAlignment="1" quotePrefix="1">
      <alignment horizontal="center" vertical="center" wrapText="1"/>
    </xf>
    <xf numFmtId="178" fontId="15" fillId="0" borderId="20" xfId="118" applyNumberFormat="1" applyFont="1" applyFill="1" applyBorder="1" applyAlignment="1">
      <alignment horizontal="center" vertical="center" shrinkToFit="1"/>
      <protection/>
    </xf>
    <xf numFmtId="0" fontId="15" fillId="0" borderId="20" xfId="0" applyFont="1" applyFill="1" applyBorder="1" applyAlignment="1" quotePrefix="1">
      <alignment horizontal="center" vertical="center"/>
    </xf>
    <xf numFmtId="178" fontId="15" fillId="0" borderId="0" xfId="92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 quotePrefix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>
      <alignment horizontal="left" vertical="center"/>
    </xf>
    <xf numFmtId="38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 shrinkToFit="1"/>
    </xf>
    <xf numFmtId="179" fontId="5" fillId="0" borderId="0" xfId="0" applyNumberFormat="1" applyFont="1" applyFill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41" fontId="5" fillId="0" borderId="0" xfId="92" applyFont="1" applyFill="1" applyBorder="1" applyAlignment="1">
      <alignment horizontal="right" vertical="center" shrinkToFit="1"/>
    </xf>
    <xf numFmtId="41" fontId="17" fillId="0" borderId="23" xfId="92" applyFont="1" applyFill="1" applyBorder="1" applyAlignment="1">
      <alignment horizontal="right" vertical="center" shrinkToFit="1"/>
    </xf>
    <xf numFmtId="0" fontId="17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181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3" fillId="0" borderId="37" xfId="0" applyFont="1" applyFill="1" applyBorder="1" applyAlignment="1">
      <alignment horizontal="right"/>
    </xf>
    <xf numFmtId="0" fontId="54" fillId="0" borderId="25" xfId="0" applyFont="1" applyFill="1" applyBorder="1" applyAlignment="1">
      <alignment horizontal="center" wrapText="1"/>
    </xf>
    <xf numFmtId="0" fontId="54" fillId="0" borderId="3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54" fillId="0" borderId="32" xfId="0" applyFont="1" applyFill="1" applyBorder="1" applyAlignment="1">
      <alignment horizontal="center" wrapText="1"/>
    </xf>
    <xf numFmtId="0" fontId="54" fillId="0" borderId="38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54" fillId="0" borderId="33" xfId="0" applyFont="1" applyFill="1" applyBorder="1" applyAlignment="1">
      <alignment horizontal="center" wrapText="1"/>
    </xf>
    <xf numFmtId="0" fontId="54" fillId="0" borderId="39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 shrinkToFit="1"/>
    </xf>
    <xf numFmtId="0" fontId="0" fillId="0" borderId="40" xfId="0" applyFont="1" applyFill="1" applyBorder="1" applyAlignment="1">
      <alignment wrapText="1"/>
    </xf>
    <xf numFmtId="0" fontId="54" fillId="0" borderId="4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41" fontId="15" fillId="0" borderId="0" xfId="92" applyFont="1" applyFill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15" fillId="0" borderId="0" xfId="9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5" fillId="0" borderId="0" xfId="92" applyFont="1" applyFill="1" applyBorder="1" applyAlignment="1">
      <alignment vertical="center"/>
    </xf>
    <xf numFmtId="41" fontId="17" fillId="0" borderId="23" xfId="92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 shrinkToFit="1"/>
    </xf>
    <xf numFmtId="0" fontId="0" fillId="0" borderId="42" xfId="0" applyFont="1" applyFill="1" applyBorder="1" applyAlignment="1">
      <alignment/>
    </xf>
    <xf numFmtId="186" fontId="15" fillId="0" borderId="0" xfId="92" applyNumberFormat="1" applyFont="1" applyFill="1" applyAlignment="1">
      <alignment horizontal="right" vertical="center"/>
    </xf>
    <xf numFmtId="186" fontId="15" fillId="0" borderId="0" xfId="92" applyNumberFormat="1" applyFont="1" applyFill="1" applyBorder="1" applyAlignment="1">
      <alignment horizontal="right" vertical="center"/>
    </xf>
    <xf numFmtId="186" fontId="15" fillId="0" borderId="20" xfId="9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6" fontId="5" fillId="0" borderId="0" xfId="92" applyNumberFormat="1" applyFont="1" applyFill="1" applyBorder="1" applyAlignment="1">
      <alignment horizontal="right" vertical="center"/>
    </xf>
    <xf numFmtId="186" fontId="5" fillId="0" borderId="20" xfId="92" applyNumberFormat="1" applyFont="1" applyFill="1" applyBorder="1" applyAlignment="1">
      <alignment horizontal="right" vertical="center"/>
    </xf>
    <xf numFmtId="186" fontId="17" fillId="0" borderId="23" xfId="92" applyNumberFormat="1" applyFont="1" applyFill="1" applyBorder="1" applyAlignment="1">
      <alignment horizontal="right" vertical="center"/>
    </xf>
    <xf numFmtId="186" fontId="18" fillId="0" borderId="23" xfId="92" applyNumberFormat="1" applyFont="1" applyFill="1" applyBorder="1" applyAlignment="1">
      <alignment horizontal="right" vertical="center"/>
    </xf>
    <xf numFmtId="186" fontId="17" fillId="0" borderId="21" xfId="92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3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3" fillId="0" borderId="40" xfId="0" applyFont="1" applyFill="1" applyBorder="1" applyAlignment="1">
      <alignment horizontal="center" vertical="center" wrapText="1"/>
    </xf>
    <xf numFmtId="186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6" fontId="18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6" fontId="42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top"/>
    </xf>
    <xf numFmtId="0" fontId="2" fillId="0" borderId="15" xfId="0" applyFont="1" applyFill="1" applyBorder="1" applyAlignment="1" quotePrefix="1">
      <alignment horizontal="center" vertical="center" shrinkToFit="1"/>
    </xf>
    <xf numFmtId="179" fontId="5" fillId="0" borderId="2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Alignment="1">
      <alignment horizontal="center" vertical="center" shrinkToFit="1"/>
    </xf>
    <xf numFmtId="181" fontId="15" fillId="0" borderId="0" xfId="0" applyNumberFormat="1" applyFont="1" applyFill="1" applyAlignment="1" applyProtection="1">
      <alignment horizontal="center" vertical="center" shrinkToFit="1"/>
      <protection locked="0"/>
    </xf>
    <xf numFmtId="181" fontId="18" fillId="0" borderId="0" xfId="0" applyNumberFormat="1" applyFont="1" applyFill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181" fontId="5" fillId="0" borderId="0" xfId="0" applyNumberFormat="1" applyFont="1" applyFill="1" applyAlignment="1">
      <alignment horizontal="center" vertical="center" shrinkToFit="1"/>
    </xf>
    <xf numFmtId="0" fontId="5" fillId="0" borderId="17" xfId="0" applyFont="1" applyFill="1" applyBorder="1" applyAlignment="1" quotePrefix="1">
      <alignment horizontal="left" vertical="center" indent="1" shrinkToFit="1"/>
    </xf>
    <xf numFmtId="181" fontId="5" fillId="0" borderId="23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indent="1" shrinkToFit="1"/>
    </xf>
    <xf numFmtId="0" fontId="2" fillId="0" borderId="0" xfId="0" applyFont="1" applyFill="1" applyAlignment="1">
      <alignment horizontal="center" vertical="center"/>
    </xf>
    <xf numFmtId="0" fontId="2" fillId="0" borderId="22" xfId="115" applyFont="1" applyFill="1" applyBorder="1" applyAlignment="1">
      <alignment vertical="center"/>
      <protection/>
    </xf>
    <xf numFmtId="0" fontId="2" fillId="0" borderId="0" xfId="115" applyFont="1" applyFill="1">
      <alignment vertical="center"/>
      <protection/>
    </xf>
    <xf numFmtId="0" fontId="20" fillId="0" borderId="22" xfId="0" applyFont="1" applyFill="1" applyBorder="1" applyAlignment="1">
      <alignment vertical="center"/>
    </xf>
    <xf numFmtId="182" fontId="63" fillId="0" borderId="20" xfId="0" applyNumberFormat="1" applyFont="1" applyFill="1" applyBorder="1" applyAlignment="1">
      <alignment horizontal="right" vertical="center" wrapText="1" indent="1" shrinkToFit="1"/>
    </xf>
    <xf numFmtId="181" fontId="5" fillId="0" borderId="18" xfId="0" applyNumberFormat="1" applyFont="1" applyFill="1" applyBorder="1" applyAlignment="1">
      <alignment horizontal="right" vertical="center" wrapText="1" indent="1" shrinkToFit="1"/>
    </xf>
    <xf numFmtId="181" fontId="5" fillId="0" borderId="23" xfId="0" applyNumberFormat="1" applyFont="1" applyFill="1" applyBorder="1" applyAlignment="1">
      <alignment horizontal="right" vertical="center" wrapText="1" indent="1" shrinkToFit="1"/>
    </xf>
    <xf numFmtId="197" fontId="5" fillId="0" borderId="23" xfId="0" applyNumberFormat="1" applyFont="1" applyFill="1" applyBorder="1" applyAlignment="1">
      <alignment horizontal="right" vertical="center" wrapText="1" indent="1" shrinkToFit="1"/>
    </xf>
    <xf numFmtId="191" fontId="5" fillId="0" borderId="23" xfId="0" applyNumberFormat="1" applyFont="1" applyFill="1" applyBorder="1" applyAlignment="1">
      <alignment horizontal="right" vertical="center" wrapText="1" indent="1" shrinkToFit="1"/>
    </xf>
    <xf numFmtId="182" fontId="63" fillId="0" borderId="21" xfId="0" applyNumberFormat="1" applyFont="1" applyFill="1" applyBorder="1" applyAlignment="1">
      <alignment horizontal="right" vertical="center" wrapText="1" indent="1" shrinkToFit="1"/>
    </xf>
    <xf numFmtId="200" fontId="15" fillId="0" borderId="0" xfId="0" applyNumberFormat="1" applyFont="1" applyFill="1" applyBorder="1" applyAlignment="1">
      <alignment horizontal="center" vertical="center" wrapText="1" shrinkToFit="1"/>
    </xf>
    <xf numFmtId="200" fontId="15" fillId="0" borderId="23" xfId="0" applyNumberFormat="1" applyFont="1" applyFill="1" applyBorder="1" applyAlignment="1">
      <alignment horizontal="center" vertical="center" wrapText="1" shrinkToFit="1"/>
    </xf>
    <xf numFmtId="199" fontId="15" fillId="0" borderId="0" xfId="0" applyNumberFormat="1" applyFont="1" applyFill="1" applyBorder="1" applyAlignment="1">
      <alignment horizontal="center" vertical="center" shrinkToFit="1"/>
    </xf>
    <xf numFmtId="199" fontId="15" fillId="0" borderId="23" xfId="0" applyNumberFormat="1" applyFont="1" applyFill="1" applyBorder="1" applyAlignment="1">
      <alignment horizontal="center" vertical="center" shrinkToFit="1"/>
    </xf>
    <xf numFmtId="199" fontId="15" fillId="0" borderId="21" xfId="0" applyNumberFormat="1" applyFont="1" applyFill="1" applyBorder="1" applyAlignment="1">
      <alignment horizontal="center" vertical="center" shrinkToFit="1"/>
    </xf>
    <xf numFmtId="183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 quotePrefix="1">
      <alignment horizontal="center" vertical="center" shrinkToFit="1"/>
    </xf>
    <xf numFmtId="0" fontId="2" fillId="0" borderId="24" xfId="0" applyFont="1" applyFill="1" applyBorder="1" applyAlignment="1" quotePrefix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15" fillId="0" borderId="16" xfId="0" applyNumberFormat="1" applyFont="1" applyFill="1" applyBorder="1" applyAlignment="1">
      <alignment horizontal="center" vertical="center" wrapText="1" shrinkToFit="1"/>
    </xf>
    <xf numFmtId="176" fontId="15" fillId="0" borderId="16" xfId="0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Fill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center" vertical="center" wrapText="1" shrinkToFit="1"/>
    </xf>
    <xf numFmtId="176" fontId="20" fillId="0" borderId="16" xfId="0" applyNumberFormat="1" applyFont="1" applyFill="1" applyBorder="1" applyAlignment="1">
      <alignment horizontal="center" vertical="center" wrapText="1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 quotePrefix="1">
      <alignment horizontal="center" vertical="center" shrinkToFit="1"/>
    </xf>
    <xf numFmtId="176" fontId="5" fillId="0" borderId="35" xfId="0" applyNumberFormat="1" applyFont="1" applyFill="1" applyBorder="1" applyAlignment="1" quotePrefix="1">
      <alignment horizontal="center" vertical="center" shrinkToFit="1"/>
    </xf>
    <xf numFmtId="0" fontId="11" fillId="24" borderId="24" xfId="118" applyFont="1" applyFill="1" applyBorder="1" applyAlignment="1">
      <alignment horizontal="center" vertical="center" shrinkToFit="1"/>
      <protection/>
    </xf>
    <xf numFmtId="0" fontId="5" fillId="24" borderId="20" xfId="118" applyFont="1" applyFill="1" applyBorder="1" applyAlignment="1">
      <alignment horizontal="center" vertical="center" shrinkToFit="1"/>
      <protection/>
    </xf>
    <xf numFmtId="0" fontId="5" fillId="24" borderId="21" xfId="118" applyFont="1" applyFill="1" applyBorder="1" applyAlignment="1">
      <alignment horizontal="center" vertical="center" shrinkToFit="1"/>
      <protection/>
    </xf>
    <xf numFmtId="0" fontId="5" fillId="24" borderId="14" xfId="118" applyFont="1" applyFill="1" applyBorder="1" applyAlignment="1">
      <alignment horizontal="center" vertical="center" shrinkToFit="1"/>
      <protection/>
    </xf>
    <xf numFmtId="0" fontId="5" fillId="24" borderId="17" xfId="118" applyFont="1" applyFill="1" applyBorder="1" applyAlignment="1">
      <alignment horizontal="center" vertical="center" shrinkToFit="1"/>
      <protection/>
    </xf>
    <xf numFmtId="0" fontId="5" fillId="24" borderId="18" xfId="118" applyFont="1" applyFill="1" applyBorder="1" applyAlignment="1">
      <alignment horizontal="center" vertical="center" shrinkToFit="1"/>
      <protection/>
    </xf>
    <xf numFmtId="0" fontId="4" fillId="0" borderId="0" xfId="118" applyFont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 quotePrefix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 quotePrefix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54" fillId="0" borderId="32" xfId="0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center" wrapText="1"/>
    </xf>
    <xf numFmtId="0" fontId="54" fillId="0" borderId="30" xfId="0" applyFont="1" applyFill="1" applyBorder="1" applyAlignment="1">
      <alignment horizontal="center" wrapText="1"/>
    </xf>
    <xf numFmtId="0" fontId="54" fillId="0" borderId="28" xfId="0" applyFont="1" applyFill="1" applyBorder="1" applyAlignment="1">
      <alignment horizontal="center" wrapText="1"/>
    </xf>
    <xf numFmtId="0" fontId="54" fillId="0" borderId="38" xfId="0" applyFont="1" applyFill="1" applyBorder="1" applyAlignment="1">
      <alignment horizontal="center" wrapText="1"/>
    </xf>
    <xf numFmtId="0" fontId="54" fillId="0" borderId="33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3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4" fillId="0" borderId="41" xfId="0" applyFont="1" applyFill="1" applyBorder="1" applyAlignment="1">
      <alignment horizontal="center" wrapText="1"/>
    </xf>
    <xf numFmtId="0" fontId="54" fillId="0" borderId="37" xfId="0" applyFont="1" applyFill="1" applyBorder="1" applyAlignment="1">
      <alignment horizontal="center" wrapText="1"/>
    </xf>
    <xf numFmtId="0" fontId="54" fillId="0" borderId="43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 horizontal="center" wrapText="1"/>
    </xf>
    <xf numFmtId="0" fontId="54" fillId="0" borderId="45" xfId="0" applyFont="1" applyFill="1" applyBorder="1" applyAlignment="1">
      <alignment horizontal="center" wrapText="1"/>
    </xf>
    <xf numFmtId="0" fontId="53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20" fillId="0" borderId="22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188" fontId="5" fillId="0" borderId="0" xfId="0" applyNumberFormat="1" applyFont="1" applyFill="1" applyBorder="1" applyAlignment="1">
      <alignment horizontal="center" vertical="center" shrinkToFit="1"/>
    </xf>
    <xf numFmtId="188" fontId="5" fillId="0" borderId="23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88" fontId="5" fillId="0" borderId="17" xfId="0" applyNumberFormat="1" applyFont="1" applyFill="1" applyBorder="1" applyAlignment="1">
      <alignment horizontal="center" vertical="center" shrinkToFit="1"/>
    </xf>
    <xf numFmtId="183" fontId="5" fillId="0" borderId="0" xfId="0" applyNumberFormat="1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188" fontId="18" fillId="0" borderId="17" xfId="0" applyNumberFormat="1" applyFont="1" applyFill="1" applyBorder="1" applyAlignment="1">
      <alignment horizontal="center" vertical="center" shrinkToFit="1"/>
    </xf>
    <xf numFmtId="188" fontId="18" fillId="0" borderId="0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 quotePrefix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188" fontId="5" fillId="0" borderId="1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 quotePrefix="1">
      <alignment horizontal="center" vertical="center" shrinkToFit="1"/>
      <protection locked="0"/>
    </xf>
    <xf numFmtId="0" fontId="5" fillId="0" borderId="21" xfId="0" applyFont="1" applyFill="1" applyBorder="1" applyAlignment="1" applyProtection="1" quotePrefix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62" fillId="0" borderId="36" xfId="115" applyFont="1" applyFill="1" applyBorder="1" applyAlignment="1">
      <alignment horizontal="center" vertical="center"/>
      <protection/>
    </xf>
    <xf numFmtId="0" fontId="62" fillId="0" borderId="36" xfId="115" applyFont="1" applyFill="1" applyBorder="1" applyAlignment="1">
      <alignment horizontal="center" vertical="center" wrapText="1"/>
      <protection/>
    </xf>
    <xf numFmtId="0" fontId="0" fillId="0" borderId="14" xfId="115" applyFont="1" applyFill="1" applyBorder="1" applyAlignment="1">
      <alignment horizontal="center" vertical="center"/>
      <protection/>
    </xf>
    <xf numFmtId="0" fontId="0" fillId="0" borderId="17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/>
      <protection/>
    </xf>
    <xf numFmtId="0" fontId="61" fillId="0" borderId="23" xfId="115" applyFont="1" applyFill="1" applyBorder="1" applyAlignment="1">
      <alignment horizontal="right" vertical="center"/>
      <protection/>
    </xf>
    <xf numFmtId="0" fontId="62" fillId="0" borderId="14" xfId="115" applyFont="1" applyFill="1" applyBorder="1" applyAlignment="1">
      <alignment horizontal="center" vertical="center"/>
      <protection/>
    </xf>
    <xf numFmtId="0" fontId="62" fillId="0" borderId="22" xfId="115" applyFont="1" applyFill="1" applyBorder="1" applyAlignment="1">
      <alignment horizontal="center" vertical="center"/>
      <protection/>
    </xf>
    <xf numFmtId="0" fontId="62" fillId="0" borderId="2" xfId="115" applyFont="1" applyFill="1" applyBorder="1" applyAlignment="1">
      <alignment horizontal="center" vertical="center" wrapText="1"/>
      <protection/>
    </xf>
    <xf numFmtId="0" fontId="62" fillId="0" borderId="35" xfId="115" applyFont="1" applyFill="1" applyBorder="1" applyAlignment="1">
      <alignment horizontal="center" vertical="center" wrapText="1"/>
      <protection/>
    </xf>
  </cellXfs>
  <cellStyles count="10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스타일 1" xfId="94"/>
    <cellStyle name="안건회계법인" xfId="95"/>
    <cellStyle name="연결된 셀" xfId="96"/>
    <cellStyle name="Followed Hyperlink" xfId="97"/>
    <cellStyle name="요약" xfId="98"/>
    <cellStyle name="입력" xfId="99"/>
    <cellStyle name="제목" xfId="100"/>
    <cellStyle name="제목 1" xfId="101"/>
    <cellStyle name="제목 2" xfId="102"/>
    <cellStyle name="제목 3" xfId="103"/>
    <cellStyle name="제목 4" xfId="104"/>
    <cellStyle name="좋음" xfId="105"/>
    <cellStyle name="출력" xfId="106"/>
    <cellStyle name="콤마 [0]_ 견적기준 FLOW " xfId="107"/>
    <cellStyle name="콤마 [0]_해안선및도서" xfId="108"/>
    <cellStyle name="콤마_ 견적기준 FLOW " xfId="109"/>
    <cellStyle name="Currency" xfId="110"/>
    <cellStyle name="Currency [0]" xfId="111"/>
    <cellStyle name="통화 [0] 2" xfId="112"/>
    <cellStyle name="표준 2" xfId="113"/>
    <cellStyle name="표준 2 2" xfId="114"/>
    <cellStyle name="표준 3" xfId="115"/>
    <cellStyle name="표준 4" xfId="116"/>
    <cellStyle name="표준 5" xfId="117"/>
    <cellStyle name="표준_15.재정" xfId="118"/>
    <cellStyle name="표준_인구" xfId="119"/>
    <cellStyle name="Hyperlink" xfId="12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85" zoomScaleNormal="85" zoomScalePageLayoutView="0" workbookViewId="0" topLeftCell="A1">
      <selection activeCell="E30" sqref="E30"/>
    </sheetView>
  </sheetViews>
  <sheetFormatPr defaultColWidth="8.88671875" defaultRowHeight="13.5"/>
  <cols>
    <col min="1" max="1" width="8.3359375" style="45" customWidth="1"/>
    <col min="2" max="2" width="12.21484375" style="45" customWidth="1"/>
    <col min="3" max="3" width="12.3359375" style="45" customWidth="1"/>
    <col min="4" max="4" width="9.10546875" style="45" bestFit="1" customWidth="1"/>
    <col min="5" max="7" width="10.3359375" style="45" customWidth="1"/>
    <col min="8" max="8" width="9.10546875" style="45" customWidth="1"/>
    <col min="9" max="13" width="10.3359375" style="45" customWidth="1"/>
    <col min="14" max="14" width="9.5546875" style="45" customWidth="1"/>
    <col min="15" max="16384" width="8.88671875" style="45" customWidth="1"/>
  </cols>
  <sheetData>
    <row r="1" spans="1:13" ht="25.5" customHeight="1">
      <c r="A1" s="484" t="s">
        <v>550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3" ht="15.75" customHeight="1">
      <c r="A2" s="300" t="s">
        <v>551</v>
      </c>
      <c r="B2" s="300"/>
      <c r="C2" s="47"/>
      <c r="D2" s="47"/>
      <c r="E2" s="47"/>
      <c r="F2" s="47"/>
      <c r="G2" s="47"/>
      <c r="H2" s="47"/>
      <c r="I2" s="47"/>
      <c r="J2" s="47"/>
      <c r="M2" s="301" t="s">
        <v>552</v>
      </c>
    </row>
    <row r="3" spans="1:13" ht="19.5" customHeight="1">
      <c r="A3" s="104"/>
      <c r="B3" s="50" t="s">
        <v>553</v>
      </c>
      <c r="C3" s="485" t="s">
        <v>554</v>
      </c>
      <c r="D3" s="487"/>
      <c r="E3" s="487"/>
      <c r="F3" s="487"/>
      <c r="G3" s="487"/>
      <c r="H3" s="487"/>
      <c r="I3" s="487"/>
      <c r="J3" s="487"/>
      <c r="K3" s="487"/>
      <c r="L3" s="488"/>
      <c r="M3" s="302"/>
    </row>
    <row r="4" spans="1:13" ht="19.5" customHeight="1">
      <c r="A4" s="105" t="s">
        <v>555</v>
      </c>
      <c r="B4" s="59"/>
      <c r="C4" s="62"/>
      <c r="D4" s="485" t="s">
        <v>556</v>
      </c>
      <c r="E4" s="486"/>
      <c r="F4" s="486"/>
      <c r="G4" s="486"/>
      <c r="H4" s="486"/>
      <c r="I4" s="486"/>
      <c r="J4" s="486"/>
      <c r="K4" s="489" t="s">
        <v>557</v>
      </c>
      <c r="L4" s="490"/>
      <c r="M4" s="60" t="s">
        <v>558</v>
      </c>
    </row>
    <row r="5" spans="1:13" ht="19.5" customHeight="1">
      <c r="A5" s="55"/>
      <c r="B5" s="59"/>
      <c r="C5" s="303"/>
      <c r="D5" s="62"/>
      <c r="E5" s="62" t="s">
        <v>559</v>
      </c>
      <c r="F5" s="62" t="s">
        <v>560</v>
      </c>
      <c r="G5" s="62" t="s">
        <v>561</v>
      </c>
      <c r="H5" s="62" t="s">
        <v>562</v>
      </c>
      <c r="I5" s="54" t="s">
        <v>563</v>
      </c>
      <c r="J5" s="62" t="s">
        <v>564</v>
      </c>
      <c r="K5" s="62"/>
      <c r="L5" s="50" t="s">
        <v>565</v>
      </c>
      <c r="M5" s="60"/>
    </row>
    <row r="6" spans="1:13" ht="19.5" customHeight="1">
      <c r="A6" s="55"/>
      <c r="B6" s="59" t="s">
        <v>566</v>
      </c>
      <c r="C6" s="303"/>
      <c r="D6" s="59"/>
      <c r="E6" s="59"/>
      <c r="F6" s="59"/>
      <c r="G6" s="59"/>
      <c r="H6" s="59"/>
      <c r="I6" s="59"/>
      <c r="J6" s="59" t="s">
        <v>567</v>
      </c>
      <c r="K6" s="59"/>
      <c r="L6" s="59" t="s">
        <v>568</v>
      </c>
      <c r="M6" s="60"/>
    </row>
    <row r="7" spans="1:13" ht="19.5" customHeight="1">
      <c r="A7" s="57"/>
      <c r="B7" s="64" t="s">
        <v>569</v>
      </c>
      <c r="C7" s="64"/>
      <c r="D7" s="64"/>
      <c r="E7" s="214" t="s">
        <v>570</v>
      </c>
      <c r="F7" s="214" t="s">
        <v>571</v>
      </c>
      <c r="G7" s="214" t="s">
        <v>572</v>
      </c>
      <c r="H7" s="304" t="s">
        <v>64</v>
      </c>
      <c r="I7" s="214" t="s">
        <v>573</v>
      </c>
      <c r="J7" s="64" t="s">
        <v>574</v>
      </c>
      <c r="K7" s="64"/>
      <c r="L7" s="64" t="s">
        <v>575</v>
      </c>
      <c r="M7" s="65"/>
    </row>
    <row r="8" spans="1:13" ht="24.75" customHeight="1">
      <c r="A8" s="56" t="s">
        <v>320</v>
      </c>
      <c r="B8" s="306">
        <v>438882</v>
      </c>
      <c r="C8" s="69">
        <v>417917</v>
      </c>
      <c r="D8" s="69">
        <v>255384</v>
      </c>
      <c r="E8" s="69">
        <v>186146</v>
      </c>
      <c r="F8" s="69">
        <v>52992</v>
      </c>
      <c r="G8" s="69">
        <v>6878</v>
      </c>
      <c r="H8" s="69">
        <v>9368</v>
      </c>
      <c r="I8" s="307">
        <v>0</v>
      </c>
      <c r="J8" s="307">
        <v>0</v>
      </c>
      <c r="K8" s="69">
        <v>137929</v>
      </c>
      <c r="L8" s="308">
        <v>121341</v>
      </c>
      <c r="M8" s="60" t="s">
        <v>320</v>
      </c>
    </row>
    <row r="9" spans="1:13" s="313" customFormat="1" ht="24.75" customHeight="1">
      <c r="A9" s="201" t="s">
        <v>321</v>
      </c>
      <c r="B9" s="309">
        <v>388968</v>
      </c>
      <c r="C9" s="310">
        <v>369493</v>
      </c>
      <c r="D9" s="310">
        <v>225128</v>
      </c>
      <c r="E9" s="310">
        <v>145852</v>
      </c>
      <c r="F9" s="310">
        <v>64552</v>
      </c>
      <c r="G9" s="310">
        <v>7719</v>
      </c>
      <c r="H9" s="310">
        <v>7005</v>
      </c>
      <c r="I9" s="307">
        <v>0</v>
      </c>
      <c r="J9" s="307">
        <v>0</v>
      </c>
      <c r="K9" s="310">
        <v>123973</v>
      </c>
      <c r="L9" s="311">
        <v>106874</v>
      </c>
      <c r="M9" s="312" t="s">
        <v>321</v>
      </c>
    </row>
    <row r="10" spans="1:13" s="315" customFormat="1" ht="24.75" customHeight="1">
      <c r="A10" s="201" t="s">
        <v>322</v>
      </c>
      <c r="B10" s="314">
        <v>449075</v>
      </c>
      <c r="C10" s="310">
        <v>454181</v>
      </c>
      <c r="D10" s="310">
        <v>232159</v>
      </c>
      <c r="E10" s="310">
        <v>156500</v>
      </c>
      <c r="F10" s="310">
        <v>62653</v>
      </c>
      <c r="G10" s="310">
        <v>6616</v>
      </c>
      <c r="H10" s="310">
        <v>6390</v>
      </c>
      <c r="I10" s="307">
        <v>0</v>
      </c>
      <c r="J10" s="307">
        <v>0</v>
      </c>
      <c r="K10" s="310">
        <v>185869</v>
      </c>
      <c r="L10" s="311">
        <v>169672</v>
      </c>
      <c r="M10" s="312" t="s">
        <v>322</v>
      </c>
    </row>
    <row r="11" spans="1:13" s="315" customFormat="1" ht="24.75" customHeight="1">
      <c r="A11" s="201" t="s">
        <v>549</v>
      </c>
      <c r="B11" s="314">
        <v>439370</v>
      </c>
      <c r="C11" s="310">
        <v>447340</v>
      </c>
      <c r="D11" s="310">
        <v>260317</v>
      </c>
      <c r="E11" s="310">
        <v>169380</v>
      </c>
      <c r="F11" s="310">
        <v>78391</v>
      </c>
      <c r="G11" s="310">
        <v>5898</v>
      </c>
      <c r="H11" s="310">
        <v>6648</v>
      </c>
      <c r="I11" s="307">
        <v>0</v>
      </c>
      <c r="J11" s="307">
        <v>0</v>
      </c>
      <c r="K11" s="310">
        <v>156589</v>
      </c>
      <c r="L11" s="311">
        <v>140694</v>
      </c>
      <c r="M11" s="312" t="s">
        <v>549</v>
      </c>
    </row>
    <row r="12" spans="1:13" s="322" customFormat="1" ht="24.75" customHeight="1">
      <c r="A12" s="316" t="s">
        <v>543</v>
      </c>
      <c r="B12" s="317">
        <v>465766</v>
      </c>
      <c r="C12" s="318">
        <v>474436</v>
      </c>
      <c r="D12" s="318">
        <v>287372</v>
      </c>
      <c r="E12" s="318">
        <v>206819</v>
      </c>
      <c r="F12" s="318">
        <v>68983</v>
      </c>
      <c r="G12" s="318">
        <v>3450</v>
      </c>
      <c r="H12" s="318">
        <v>8120</v>
      </c>
      <c r="I12" s="319">
        <v>0</v>
      </c>
      <c r="J12" s="319">
        <v>0</v>
      </c>
      <c r="K12" s="318">
        <v>160834</v>
      </c>
      <c r="L12" s="320">
        <v>145939</v>
      </c>
      <c r="M12" s="321" t="s">
        <v>543</v>
      </c>
    </row>
    <row r="13" spans="1:13" ht="31.5" customHeight="1">
      <c r="A13" s="46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47"/>
    </row>
    <row r="14" spans="1:13" ht="19.5" customHeight="1">
      <c r="A14" s="104"/>
      <c r="B14" s="324"/>
      <c r="C14" s="305"/>
      <c r="D14" s="305"/>
      <c r="E14" s="305"/>
      <c r="F14" s="325"/>
      <c r="G14" s="326"/>
      <c r="H14" s="496" t="s">
        <v>576</v>
      </c>
      <c r="I14" s="327" t="s">
        <v>577</v>
      </c>
      <c r="J14" s="327" t="s">
        <v>578</v>
      </c>
      <c r="K14" s="328" t="s">
        <v>579</v>
      </c>
      <c r="L14" s="53" t="s">
        <v>580</v>
      </c>
      <c r="M14" s="329"/>
    </row>
    <row r="15" spans="1:13" ht="19.5" customHeight="1">
      <c r="A15" s="105" t="s">
        <v>555</v>
      </c>
      <c r="B15" s="498" t="s">
        <v>581</v>
      </c>
      <c r="C15" s="499"/>
      <c r="D15" s="499"/>
      <c r="E15" s="500"/>
      <c r="F15" s="330" t="s">
        <v>582</v>
      </c>
      <c r="G15" s="330" t="s">
        <v>583</v>
      </c>
      <c r="H15" s="497"/>
      <c r="I15" s="331"/>
      <c r="J15" s="331"/>
      <c r="K15" s="306"/>
      <c r="L15" s="60"/>
      <c r="M15" s="60" t="s">
        <v>558</v>
      </c>
    </row>
    <row r="16" spans="1:13" ht="19.5" customHeight="1">
      <c r="A16" s="55"/>
      <c r="B16" s="327" t="s">
        <v>584</v>
      </c>
      <c r="C16" s="327" t="s">
        <v>585</v>
      </c>
      <c r="D16" s="327" t="s">
        <v>586</v>
      </c>
      <c r="E16" s="327" t="s">
        <v>587</v>
      </c>
      <c r="F16" s="331"/>
      <c r="G16" s="331"/>
      <c r="H16" s="493" t="s">
        <v>588</v>
      </c>
      <c r="I16" s="331"/>
      <c r="J16" s="331"/>
      <c r="K16" s="306" t="s">
        <v>589</v>
      </c>
      <c r="L16" s="60" t="s">
        <v>590</v>
      </c>
      <c r="M16" s="332"/>
    </row>
    <row r="17" spans="1:13" ht="19.5" customHeight="1">
      <c r="A17" s="55"/>
      <c r="B17" s="331" t="s">
        <v>591</v>
      </c>
      <c r="C17" s="331"/>
      <c r="D17" s="333" t="s">
        <v>592</v>
      </c>
      <c r="E17" s="331"/>
      <c r="F17" s="331"/>
      <c r="G17" s="333" t="s">
        <v>593</v>
      </c>
      <c r="H17" s="494"/>
      <c r="I17" s="331"/>
      <c r="J17" s="331"/>
      <c r="K17" s="306" t="s">
        <v>594</v>
      </c>
      <c r="L17" s="60" t="s">
        <v>595</v>
      </c>
      <c r="M17" s="332"/>
    </row>
    <row r="18" spans="1:13" ht="19.5" customHeight="1">
      <c r="A18" s="57"/>
      <c r="B18" s="334" t="s">
        <v>596</v>
      </c>
      <c r="C18" s="335" t="s">
        <v>597</v>
      </c>
      <c r="D18" s="335" t="s">
        <v>598</v>
      </c>
      <c r="E18" s="335" t="s">
        <v>599</v>
      </c>
      <c r="F18" s="335" t="s">
        <v>600</v>
      </c>
      <c r="G18" s="334" t="s">
        <v>601</v>
      </c>
      <c r="H18" s="495"/>
      <c r="I18" s="335" t="s">
        <v>602</v>
      </c>
      <c r="J18" s="335" t="s">
        <v>603</v>
      </c>
      <c r="K18" s="336" t="s">
        <v>604</v>
      </c>
      <c r="L18" s="65" t="s">
        <v>65</v>
      </c>
      <c r="M18" s="337"/>
    </row>
    <row r="19" spans="1:13" ht="24.75" customHeight="1">
      <c r="A19" s="56" t="s">
        <v>320</v>
      </c>
      <c r="B19" s="306">
        <v>2158</v>
      </c>
      <c r="C19" s="69">
        <v>13798</v>
      </c>
      <c r="D19" s="69">
        <v>632</v>
      </c>
      <c r="E19" s="307">
        <v>0</v>
      </c>
      <c r="F19" s="69">
        <v>82</v>
      </c>
      <c r="G19" s="69">
        <v>24522</v>
      </c>
      <c r="H19" s="69">
        <v>3</v>
      </c>
      <c r="I19" s="69" t="s">
        <v>324</v>
      </c>
      <c r="J19" s="69">
        <v>6238</v>
      </c>
      <c r="K19" s="69">
        <v>3459</v>
      </c>
      <c r="L19" s="338">
        <v>11265</v>
      </c>
      <c r="M19" s="60" t="s">
        <v>320</v>
      </c>
    </row>
    <row r="20" spans="1:13" s="313" customFormat="1" ht="24.75" customHeight="1">
      <c r="A20" s="201" t="s">
        <v>321</v>
      </c>
      <c r="B20" s="314">
        <v>2443</v>
      </c>
      <c r="C20" s="310">
        <v>14229</v>
      </c>
      <c r="D20" s="310">
        <v>427</v>
      </c>
      <c r="E20" s="307">
        <v>0</v>
      </c>
      <c r="F20" s="310">
        <v>73</v>
      </c>
      <c r="G20" s="310">
        <v>20319</v>
      </c>
      <c r="H20" s="339">
        <v>-2258</v>
      </c>
      <c r="I20" s="310">
        <v>4</v>
      </c>
      <c r="J20" s="310">
        <v>6198</v>
      </c>
      <c r="K20" s="310">
        <v>3712</v>
      </c>
      <c r="L20" s="340">
        <v>11819</v>
      </c>
      <c r="M20" s="312" t="s">
        <v>321</v>
      </c>
    </row>
    <row r="21" spans="1:13" s="315" customFormat="1" ht="24.75" customHeight="1">
      <c r="A21" s="201" t="s">
        <v>322</v>
      </c>
      <c r="B21" s="314">
        <v>1060</v>
      </c>
      <c r="C21" s="310">
        <v>14590</v>
      </c>
      <c r="D21" s="310">
        <v>547</v>
      </c>
      <c r="E21" s="307">
        <v>0</v>
      </c>
      <c r="F21" s="310">
        <v>75</v>
      </c>
      <c r="G21" s="310">
        <v>36078</v>
      </c>
      <c r="H21" s="339">
        <v>-18382</v>
      </c>
      <c r="I21" s="69" t="s">
        <v>324</v>
      </c>
      <c r="J21" s="310">
        <v>3596</v>
      </c>
      <c r="K21" s="310">
        <v>2639</v>
      </c>
      <c r="L21" s="340">
        <v>7041</v>
      </c>
      <c r="M21" s="312" t="s">
        <v>322</v>
      </c>
    </row>
    <row r="22" spans="1:13" s="315" customFormat="1" ht="24.75" customHeight="1">
      <c r="A22" s="201" t="s">
        <v>549</v>
      </c>
      <c r="B22" s="314">
        <v>1157</v>
      </c>
      <c r="C22" s="310">
        <v>14287</v>
      </c>
      <c r="D22" s="310">
        <v>451</v>
      </c>
      <c r="E22" s="307">
        <v>0</v>
      </c>
      <c r="F22" s="310">
        <v>77</v>
      </c>
      <c r="G22" s="310">
        <v>30357</v>
      </c>
      <c r="H22" s="339">
        <v>-19294</v>
      </c>
      <c r="I22" s="310">
        <v>1</v>
      </c>
      <c r="J22" s="310">
        <v>3123</v>
      </c>
      <c r="K22" s="310">
        <v>2640</v>
      </c>
      <c r="L22" s="340">
        <v>5560</v>
      </c>
      <c r="M22" s="312" t="s">
        <v>549</v>
      </c>
    </row>
    <row r="23" spans="1:13" s="322" customFormat="1" ht="24.75" customHeight="1">
      <c r="A23" s="316" t="s">
        <v>543</v>
      </c>
      <c r="B23" s="317">
        <v>1431</v>
      </c>
      <c r="C23" s="318">
        <v>12910</v>
      </c>
      <c r="D23" s="318">
        <v>554</v>
      </c>
      <c r="E23" s="319">
        <v>0</v>
      </c>
      <c r="F23" s="318">
        <v>450</v>
      </c>
      <c r="G23" s="318">
        <v>25780</v>
      </c>
      <c r="H23" s="28">
        <v>-18874</v>
      </c>
      <c r="I23" s="318">
        <v>3</v>
      </c>
      <c r="J23" s="318">
        <v>2906</v>
      </c>
      <c r="K23" s="318">
        <v>2439</v>
      </c>
      <c r="L23" s="341">
        <v>4856</v>
      </c>
      <c r="M23" s="321" t="s">
        <v>543</v>
      </c>
    </row>
    <row r="24" spans="1:13" s="34" customFormat="1" ht="13.5" customHeight="1">
      <c r="A24" s="32" t="s">
        <v>480</v>
      </c>
      <c r="B24" s="32"/>
      <c r="C24" s="94"/>
      <c r="D24" s="94"/>
      <c r="E24" s="94"/>
      <c r="F24" s="94"/>
      <c r="G24" s="94"/>
      <c r="H24" s="94"/>
      <c r="I24" s="94"/>
      <c r="J24" s="491" t="s">
        <v>388</v>
      </c>
      <c r="K24" s="491"/>
      <c r="L24" s="491"/>
      <c r="M24" s="492"/>
    </row>
    <row r="25" spans="1:9" s="34" customFormat="1" ht="13.5" customHeight="1">
      <c r="A25" s="34" t="s">
        <v>605</v>
      </c>
      <c r="I25" s="96" t="s">
        <v>628</v>
      </c>
    </row>
    <row r="26" s="34" customFormat="1" ht="13.5" customHeight="1">
      <c r="A26" s="34" t="s">
        <v>606</v>
      </c>
    </row>
    <row r="27" ht="12.75">
      <c r="A27" s="342" t="s">
        <v>627</v>
      </c>
    </row>
  </sheetData>
  <sheetProtection/>
  <mergeCells count="8">
    <mergeCell ref="A1:M1"/>
    <mergeCell ref="D4:J4"/>
    <mergeCell ref="C3:L3"/>
    <mergeCell ref="K4:L4"/>
    <mergeCell ref="J24:M24"/>
    <mergeCell ref="H16:H18"/>
    <mergeCell ref="H14:H15"/>
    <mergeCell ref="B15:E15"/>
  </mergeCells>
  <printOptions horizontalCentered="1" verticalCentered="1"/>
  <pageMargins left="0.3937007874015748" right="0.3937007874015748" top="0.3937007874015748" bottom="0.3937007874015748" header="0.44" footer="0.41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"/>
  <sheetViews>
    <sheetView showZeros="0" zoomScale="85" zoomScaleNormal="85" zoomScaleSheetLayoutView="70" zoomScalePageLayoutView="0" workbookViewId="0" topLeftCell="A1">
      <pane xSplit="1" topLeftCell="K1" activePane="topRight" state="frozen"/>
      <selection pane="topLeft" activeCell="L22" sqref="L22"/>
      <selection pane="topRight" activeCell="V6" sqref="V6"/>
    </sheetView>
  </sheetViews>
  <sheetFormatPr defaultColWidth="8.88671875" defaultRowHeight="13.5"/>
  <cols>
    <col min="1" max="1" width="10.77734375" style="45" customWidth="1"/>
    <col min="2" max="2" width="8.77734375" style="45" customWidth="1"/>
    <col min="3" max="3" width="7.5546875" style="45" customWidth="1"/>
    <col min="4" max="4" width="9.77734375" style="45" customWidth="1"/>
    <col min="5" max="5" width="9.88671875" style="45" customWidth="1"/>
    <col min="6" max="6" width="11.3359375" style="45" customWidth="1"/>
    <col min="7" max="7" width="7.4453125" style="45" customWidth="1"/>
    <col min="8" max="12" width="10.99609375" style="45" customWidth="1"/>
    <col min="13" max="13" width="13.6640625" style="45" customWidth="1"/>
    <col min="14" max="15" width="11.99609375" style="45" customWidth="1"/>
    <col min="16" max="22" width="10.99609375" style="45" customWidth="1"/>
    <col min="23" max="16384" width="8.88671875" style="45" customWidth="1"/>
  </cols>
  <sheetData>
    <row r="1" spans="1:22" ht="29.25" customHeight="1">
      <c r="A1" s="584" t="s">
        <v>312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</row>
    <row r="2" spans="1:22" ht="18" customHeight="1">
      <c r="A2" s="45" t="s">
        <v>89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V2" s="48" t="s">
        <v>90</v>
      </c>
    </row>
    <row r="3" spans="1:22" ht="25.5" customHeight="1">
      <c r="A3" s="142" t="s">
        <v>91</v>
      </c>
      <c r="B3" s="588" t="s">
        <v>92</v>
      </c>
      <c r="C3" s="583" t="s">
        <v>106</v>
      </c>
      <c r="D3" s="521"/>
      <c r="E3" s="521"/>
      <c r="F3" s="522"/>
      <c r="G3" s="579" t="s">
        <v>107</v>
      </c>
      <c r="H3" s="579"/>
      <c r="I3" s="579"/>
      <c r="J3" s="579"/>
      <c r="K3" s="579"/>
      <c r="L3" s="579"/>
      <c r="M3" s="576" t="s">
        <v>107</v>
      </c>
      <c r="N3" s="576"/>
      <c r="O3" s="576"/>
      <c r="P3" s="576"/>
      <c r="Q3" s="576"/>
      <c r="R3" s="576"/>
      <c r="S3" s="576"/>
      <c r="T3" s="576"/>
      <c r="U3" s="576"/>
      <c r="V3" s="576"/>
    </row>
    <row r="4" spans="1:22" ht="36.75" customHeight="1">
      <c r="A4" s="52" t="s">
        <v>93</v>
      </c>
      <c r="B4" s="589"/>
      <c r="C4" s="62"/>
      <c r="D4" s="172" t="s">
        <v>108</v>
      </c>
      <c r="E4" s="172" t="s">
        <v>109</v>
      </c>
      <c r="F4" s="173" t="s">
        <v>110</v>
      </c>
      <c r="G4" s="174"/>
      <c r="H4" s="175" t="s">
        <v>94</v>
      </c>
      <c r="I4" s="175" t="s">
        <v>95</v>
      </c>
      <c r="J4" s="175" t="s">
        <v>96</v>
      </c>
      <c r="K4" s="175" t="s">
        <v>111</v>
      </c>
      <c r="L4" s="176" t="s">
        <v>97</v>
      </c>
      <c r="M4" s="586" t="s">
        <v>112</v>
      </c>
      <c r="N4" s="175" t="s">
        <v>98</v>
      </c>
      <c r="O4" s="175" t="s">
        <v>113</v>
      </c>
      <c r="P4" s="175" t="s">
        <v>99</v>
      </c>
      <c r="Q4" s="175" t="s">
        <v>100</v>
      </c>
      <c r="R4" s="175" t="s">
        <v>101</v>
      </c>
      <c r="S4" s="175" t="s">
        <v>102</v>
      </c>
      <c r="T4" s="175" t="s">
        <v>103</v>
      </c>
      <c r="U4" s="175" t="s">
        <v>104</v>
      </c>
      <c r="V4" s="176" t="s">
        <v>105</v>
      </c>
    </row>
    <row r="5" spans="1:22" ht="7.5" customHeight="1">
      <c r="A5" s="56"/>
      <c r="B5" s="520"/>
      <c r="C5" s="147"/>
      <c r="D5" s="177"/>
      <c r="E5" s="177"/>
      <c r="F5" s="178"/>
      <c r="G5" s="150"/>
      <c r="H5" s="177"/>
      <c r="I5" s="177"/>
      <c r="J5" s="177"/>
      <c r="K5" s="177"/>
      <c r="L5" s="179"/>
      <c r="M5" s="587"/>
      <c r="N5" s="180"/>
      <c r="O5" s="180"/>
      <c r="P5" s="180"/>
      <c r="Q5" s="180"/>
      <c r="R5" s="180"/>
      <c r="S5" s="180"/>
      <c r="T5" s="180"/>
      <c r="U5" s="180"/>
      <c r="V5" s="181"/>
    </row>
    <row r="6" spans="1:22" s="183" customFormat="1" ht="18.75" customHeight="1">
      <c r="A6" s="182" t="s">
        <v>401</v>
      </c>
      <c r="B6" s="155">
        <f>SUM(C6,G6)</f>
        <v>574663</v>
      </c>
      <c r="C6" s="168">
        <f>D6+E6+F6</f>
        <v>164337</v>
      </c>
      <c r="D6" s="169">
        <f>SUM(D7:D26)</f>
        <v>79666</v>
      </c>
      <c r="E6" s="169">
        <f>SUM(E7:E26)</f>
        <v>25623</v>
      </c>
      <c r="F6" s="169">
        <f>SUM(F7:F26)</f>
        <v>59048</v>
      </c>
      <c r="G6" s="168">
        <f>SUM(H6:V6)</f>
        <v>410326</v>
      </c>
      <c r="H6" s="169">
        <f>SUM(H7:H26)</f>
        <v>154276</v>
      </c>
      <c r="I6" s="169">
        <f aca="true" t="shared" si="0" ref="I6:T6">SUM(I7:I26)</f>
        <v>65082</v>
      </c>
      <c r="J6" s="169">
        <f t="shared" si="0"/>
        <v>69960</v>
      </c>
      <c r="K6" s="137">
        <v>0</v>
      </c>
      <c r="L6" s="169">
        <f t="shared" si="0"/>
        <v>69734</v>
      </c>
      <c r="M6" s="169">
        <f t="shared" si="0"/>
        <v>4204</v>
      </c>
      <c r="N6" s="169">
        <f t="shared" si="0"/>
        <v>2043</v>
      </c>
      <c r="O6" s="169">
        <f t="shared" si="0"/>
        <v>1631</v>
      </c>
      <c r="P6" s="137">
        <v>0</v>
      </c>
      <c r="Q6" s="169">
        <f t="shared" si="0"/>
        <v>8452</v>
      </c>
      <c r="R6" s="169">
        <f t="shared" si="0"/>
        <v>8120</v>
      </c>
      <c r="S6" s="169">
        <f t="shared" si="0"/>
        <v>9683</v>
      </c>
      <c r="T6" s="169">
        <f t="shared" si="0"/>
        <v>17141</v>
      </c>
      <c r="U6" s="136">
        <v>0</v>
      </c>
      <c r="V6" s="136">
        <v>0</v>
      </c>
    </row>
    <row r="7" spans="1:22" ht="18.75" customHeight="1">
      <c r="A7" s="185" t="s">
        <v>402</v>
      </c>
      <c r="B7" s="166">
        <f aca="true" t="shared" si="1" ref="B7:B26">SUM(C7,G7)</f>
        <v>47983</v>
      </c>
      <c r="C7" s="170">
        <f aca="true" t="shared" si="2" ref="C7:C26">D7+E7+F7</f>
        <v>47983</v>
      </c>
      <c r="D7" s="170">
        <v>31062</v>
      </c>
      <c r="E7" s="170">
        <v>12996</v>
      </c>
      <c r="F7" s="170">
        <v>3925</v>
      </c>
      <c r="G7" s="170">
        <f aca="true" t="shared" si="3" ref="G7:G26">SUM(H7:V7)</f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</row>
    <row r="8" spans="1:22" ht="18.75" customHeight="1">
      <c r="A8" s="185" t="s">
        <v>403</v>
      </c>
      <c r="B8" s="166">
        <f t="shared" si="1"/>
        <v>3243</v>
      </c>
      <c r="C8" s="170">
        <f t="shared" si="2"/>
        <v>3243</v>
      </c>
      <c r="D8" s="170">
        <v>3150</v>
      </c>
      <c r="E8" s="170">
        <v>93</v>
      </c>
      <c r="F8" s="137">
        <v>0</v>
      </c>
      <c r="G8" s="170">
        <f t="shared" si="3"/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</row>
    <row r="9" spans="1:22" ht="18.75" customHeight="1">
      <c r="A9" s="185" t="s">
        <v>404</v>
      </c>
      <c r="B9" s="166">
        <f t="shared" si="1"/>
        <v>0</v>
      </c>
      <c r="C9" s="170">
        <f t="shared" si="2"/>
        <v>0</v>
      </c>
      <c r="D9" s="137">
        <v>0</v>
      </c>
      <c r="E9" s="137">
        <v>0</v>
      </c>
      <c r="F9" s="137">
        <v>0</v>
      </c>
      <c r="G9" s="170">
        <f t="shared" si="3"/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</row>
    <row r="10" spans="1:22" ht="18.75" customHeight="1">
      <c r="A10" s="185" t="s">
        <v>405</v>
      </c>
      <c r="B10" s="166">
        <f t="shared" si="1"/>
        <v>25260</v>
      </c>
      <c r="C10" s="170">
        <f t="shared" si="2"/>
        <v>25260</v>
      </c>
      <c r="D10" s="137">
        <v>0</v>
      </c>
      <c r="E10" s="137">
        <v>0</v>
      </c>
      <c r="F10" s="170">
        <v>25260</v>
      </c>
      <c r="G10" s="170">
        <f t="shared" si="3"/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</row>
    <row r="11" spans="1:22" ht="18.75" customHeight="1">
      <c r="A11" s="185" t="s">
        <v>392</v>
      </c>
      <c r="B11" s="166">
        <f t="shared" si="1"/>
        <v>0</v>
      </c>
      <c r="C11" s="170">
        <f t="shared" si="2"/>
        <v>0</v>
      </c>
      <c r="D11" s="137">
        <v>0</v>
      </c>
      <c r="E11" s="137">
        <v>0</v>
      </c>
      <c r="F11" s="137">
        <v>0</v>
      </c>
      <c r="G11" s="170">
        <f t="shared" si="3"/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</row>
    <row r="12" spans="1:22" ht="18.75" customHeight="1">
      <c r="A12" s="185" t="s">
        <v>406</v>
      </c>
      <c r="B12" s="166">
        <f t="shared" si="1"/>
        <v>42430</v>
      </c>
      <c r="C12" s="170">
        <f t="shared" si="2"/>
        <v>42430</v>
      </c>
      <c r="D12" s="170">
        <v>31557</v>
      </c>
      <c r="E12" s="170">
        <v>10873</v>
      </c>
      <c r="F12" s="137">
        <v>0</v>
      </c>
      <c r="G12" s="170">
        <f t="shared" si="3"/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</row>
    <row r="13" spans="1:22" ht="18.75" customHeight="1">
      <c r="A13" s="185" t="s">
        <v>407</v>
      </c>
      <c r="B13" s="166">
        <f t="shared" si="1"/>
        <v>0</v>
      </c>
      <c r="C13" s="170">
        <f t="shared" si="2"/>
        <v>0</v>
      </c>
      <c r="D13" s="137">
        <v>0</v>
      </c>
      <c r="E13" s="137">
        <v>0</v>
      </c>
      <c r="F13" s="137">
        <v>0</v>
      </c>
      <c r="G13" s="170">
        <f t="shared" si="3"/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</row>
    <row r="14" spans="1:22" ht="18.75" customHeight="1">
      <c r="A14" s="185" t="s">
        <v>408</v>
      </c>
      <c r="B14" s="166">
        <f t="shared" si="1"/>
        <v>40689</v>
      </c>
      <c r="C14" s="170">
        <f t="shared" si="2"/>
        <v>40689</v>
      </c>
      <c r="D14" s="170">
        <v>10654</v>
      </c>
      <c r="E14" s="170">
        <v>878</v>
      </c>
      <c r="F14" s="170">
        <v>29157</v>
      </c>
      <c r="G14" s="170">
        <f t="shared" si="3"/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</row>
    <row r="15" spans="1:22" ht="18.75" customHeight="1">
      <c r="A15" s="185" t="s">
        <v>409</v>
      </c>
      <c r="B15" s="166">
        <f>SUM(C15,G15)</f>
        <v>1800</v>
      </c>
      <c r="C15" s="170">
        <f t="shared" si="2"/>
        <v>1800</v>
      </c>
      <c r="D15" s="170">
        <v>1127</v>
      </c>
      <c r="E15" s="170">
        <v>673</v>
      </c>
      <c r="F15" s="137">
        <v>0</v>
      </c>
      <c r="G15" s="170">
        <f t="shared" si="3"/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</row>
    <row r="16" spans="1:22" ht="18.75" customHeight="1">
      <c r="A16" s="185" t="s">
        <v>410</v>
      </c>
      <c r="B16" s="166">
        <f t="shared" si="1"/>
        <v>17071</v>
      </c>
      <c r="C16" s="170">
        <f t="shared" si="2"/>
        <v>0</v>
      </c>
      <c r="D16" s="137">
        <v>0</v>
      </c>
      <c r="E16" s="137">
        <v>0</v>
      </c>
      <c r="F16" s="137">
        <v>0</v>
      </c>
      <c r="G16" s="170">
        <f t="shared" si="3"/>
        <v>17071</v>
      </c>
      <c r="H16" s="170">
        <v>7388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70">
        <v>9683</v>
      </c>
      <c r="T16" s="137">
        <v>0</v>
      </c>
      <c r="U16" s="137">
        <v>0</v>
      </c>
      <c r="V16" s="137">
        <v>0</v>
      </c>
    </row>
    <row r="17" spans="1:22" ht="18.75" customHeight="1">
      <c r="A17" s="185" t="s">
        <v>411</v>
      </c>
      <c r="B17" s="166">
        <f t="shared" si="1"/>
        <v>0</v>
      </c>
      <c r="C17" s="170">
        <f t="shared" si="2"/>
        <v>0</v>
      </c>
      <c r="D17" s="137">
        <v>0</v>
      </c>
      <c r="E17" s="137">
        <v>0</v>
      </c>
      <c r="F17" s="137">
        <v>0</v>
      </c>
      <c r="G17" s="170">
        <f t="shared" si="3"/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</row>
    <row r="18" spans="1:22" ht="18.75" customHeight="1">
      <c r="A18" s="185" t="s">
        <v>412</v>
      </c>
      <c r="B18" s="166">
        <f t="shared" si="1"/>
        <v>6324</v>
      </c>
      <c r="C18" s="170">
        <f t="shared" si="2"/>
        <v>0</v>
      </c>
      <c r="D18" s="137">
        <v>0</v>
      </c>
      <c r="E18" s="137">
        <v>0</v>
      </c>
      <c r="F18" s="137">
        <v>0</v>
      </c>
      <c r="G18" s="170">
        <f t="shared" si="3"/>
        <v>6324</v>
      </c>
      <c r="H18" s="170">
        <v>6324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</row>
    <row r="19" spans="1:22" ht="18.75" customHeight="1">
      <c r="A19" s="185" t="s">
        <v>413</v>
      </c>
      <c r="B19" s="166">
        <f t="shared" si="1"/>
        <v>188789</v>
      </c>
      <c r="C19" s="170">
        <f t="shared" si="2"/>
        <v>0</v>
      </c>
      <c r="D19" s="137">
        <v>0</v>
      </c>
      <c r="E19" s="137">
        <v>0</v>
      </c>
      <c r="F19" s="137">
        <v>0</v>
      </c>
      <c r="G19" s="170">
        <f t="shared" si="3"/>
        <v>188789</v>
      </c>
      <c r="H19" s="170">
        <v>121664</v>
      </c>
      <c r="I19" s="170">
        <v>65082</v>
      </c>
      <c r="J19" s="137">
        <v>0</v>
      </c>
      <c r="K19" s="137">
        <v>0</v>
      </c>
      <c r="L19" s="137">
        <v>0</v>
      </c>
      <c r="M19" s="137">
        <v>0</v>
      </c>
      <c r="N19" s="170">
        <v>2043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</row>
    <row r="20" spans="1:22" ht="18.75" customHeight="1">
      <c r="A20" s="185" t="s">
        <v>414</v>
      </c>
      <c r="B20" s="166">
        <f t="shared" si="1"/>
        <v>18900</v>
      </c>
      <c r="C20" s="170">
        <f t="shared" si="2"/>
        <v>0</v>
      </c>
      <c r="D20" s="137">
        <v>0</v>
      </c>
      <c r="E20" s="137">
        <v>0</v>
      </c>
      <c r="F20" s="137">
        <v>0</v>
      </c>
      <c r="G20" s="170">
        <f t="shared" si="3"/>
        <v>18900</v>
      </c>
      <c r="H20" s="170">
        <v>18900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</row>
    <row r="21" spans="1:22" ht="18.75" customHeight="1">
      <c r="A21" s="185" t="s">
        <v>415</v>
      </c>
      <c r="B21" s="166">
        <f t="shared" si="1"/>
        <v>1631</v>
      </c>
      <c r="C21" s="170">
        <f t="shared" si="2"/>
        <v>0</v>
      </c>
      <c r="D21" s="137">
        <v>0</v>
      </c>
      <c r="E21" s="137">
        <v>0</v>
      </c>
      <c r="F21" s="137">
        <v>0</v>
      </c>
      <c r="G21" s="170">
        <f t="shared" si="3"/>
        <v>1631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70">
        <v>1631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</row>
    <row r="22" spans="1:22" ht="18.75" customHeight="1">
      <c r="A22" s="185" t="s">
        <v>416</v>
      </c>
      <c r="B22" s="166">
        <f t="shared" si="1"/>
        <v>80158</v>
      </c>
      <c r="C22" s="170">
        <f t="shared" si="2"/>
        <v>0</v>
      </c>
      <c r="D22" s="137">
        <v>0</v>
      </c>
      <c r="E22" s="137">
        <v>0</v>
      </c>
      <c r="F22" s="137">
        <v>0</v>
      </c>
      <c r="G22" s="170">
        <f t="shared" si="3"/>
        <v>80158</v>
      </c>
      <c r="H22" s="137">
        <v>0</v>
      </c>
      <c r="I22" s="137">
        <v>0</v>
      </c>
      <c r="J22" s="170">
        <v>63032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70">
        <v>17126</v>
      </c>
      <c r="U22" s="137">
        <v>0</v>
      </c>
      <c r="V22" s="137">
        <v>0</v>
      </c>
    </row>
    <row r="23" spans="1:22" ht="18.75" customHeight="1">
      <c r="A23" s="185" t="s">
        <v>417</v>
      </c>
      <c r="B23" s="166">
        <f t="shared" si="1"/>
        <v>73938</v>
      </c>
      <c r="C23" s="170">
        <f t="shared" si="2"/>
        <v>0</v>
      </c>
      <c r="D23" s="137">
        <v>0</v>
      </c>
      <c r="E23" s="137">
        <v>0</v>
      </c>
      <c r="F23" s="137">
        <v>0</v>
      </c>
      <c r="G23" s="170">
        <f t="shared" si="3"/>
        <v>73938</v>
      </c>
      <c r="H23" s="137">
        <v>0</v>
      </c>
      <c r="I23" s="137">
        <v>0</v>
      </c>
      <c r="J23" s="137">
        <v>0</v>
      </c>
      <c r="K23" s="137">
        <v>0</v>
      </c>
      <c r="L23" s="170">
        <v>69734</v>
      </c>
      <c r="M23" s="170">
        <v>4204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</row>
    <row r="24" spans="1:22" ht="18.75" customHeight="1">
      <c r="A24" s="185" t="s">
        <v>418</v>
      </c>
      <c r="B24" s="166">
        <f t="shared" si="1"/>
        <v>11698</v>
      </c>
      <c r="C24" s="170">
        <f t="shared" si="2"/>
        <v>0</v>
      </c>
      <c r="D24" s="137">
        <v>0</v>
      </c>
      <c r="E24" s="137">
        <v>0</v>
      </c>
      <c r="F24" s="137">
        <v>0</v>
      </c>
      <c r="G24" s="170">
        <f t="shared" si="3"/>
        <v>11698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70">
        <v>6517</v>
      </c>
      <c r="R24" s="170">
        <v>5181</v>
      </c>
      <c r="S24" s="137">
        <v>0</v>
      </c>
      <c r="T24" s="137">
        <v>0</v>
      </c>
      <c r="U24" s="137">
        <v>0</v>
      </c>
      <c r="V24" s="137">
        <v>0</v>
      </c>
    </row>
    <row r="25" spans="1:22" ht="18.75" customHeight="1">
      <c r="A25" s="185" t="s">
        <v>409</v>
      </c>
      <c r="B25" s="166">
        <f t="shared" si="1"/>
        <v>11817</v>
      </c>
      <c r="C25" s="170">
        <f t="shared" si="2"/>
        <v>0</v>
      </c>
      <c r="D25" s="137">
        <v>0</v>
      </c>
      <c r="E25" s="137">
        <v>0</v>
      </c>
      <c r="F25" s="137">
        <v>0</v>
      </c>
      <c r="G25" s="170">
        <f t="shared" si="3"/>
        <v>11817</v>
      </c>
      <c r="H25" s="137">
        <v>0</v>
      </c>
      <c r="I25" s="137">
        <v>0</v>
      </c>
      <c r="J25" s="170">
        <v>6928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70">
        <v>1935</v>
      </c>
      <c r="R25" s="170">
        <v>2939</v>
      </c>
      <c r="S25" s="137">
        <v>0</v>
      </c>
      <c r="T25" s="170">
        <v>15</v>
      </c>
      <c r="U25" s="137">
        <v>0</v>
      </c>
      <c r="V25" s="137">
        <v>0</v>
      </c>
    </row>
    <row r="26" spans="1:22" ht="18.75" customHeight="1">
      <c r="A26" s="184" t="s">
        <v>419</v>
      </c>
      <c r="B26" s="167">
        <f t="shared" si="1"/>
        <v>2932</v>
      </c>
      <c r="C26" s="171">
        <f t="shared" si="2"/>
        <v>2932</v>
      </c>
      <c r="D26" s="171">
        <v>2116</v>
      </c>
      <c r="E26" s="171">
        <v>110</v>
      </c>
      <c r="F26" s="171">
        <v>706</v>
      </c>
      <c r="G26" s="171">
        <f t="shared" si="3"/>
        <v>0</v>
      </c>
      <c r="H26" s="140">
        <v>0</v>
      </c>
      <c r="I26" s="140">
        <v>0</v>
      </c>
      <c r="J26" s="171"/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71"/>
      <c r="R26" s="171"/>
      <c r="S26" s="140">
        <v>0</v>
      </c>
      <c r="T26" s="140">
        <v>0</v>
      </c>
      <c r="U26" s="140">
        <v>0</v>
      </c>
      <c r="V26" s="140">
        <v>0</v>
      </c>
    </row>
    <row r="27" spans="1:23" s="97" customFormat="1" ht="14.25" customHeight="1">
      <c r="A27" s="32" t="s">
        <v>508</v>
      </c>
      <c r="B27" s="32"/>
      <c r="C27" s="34"/>
      <c r="D27" s="34"/>
      <c r="F27" s="34"/>
      <c r="J27" s="159"/>
      <c r="K27" s="159"/>
      <c r="L27" s="160"/>
      <c r="M27" s="160"/>
      <c r="N27" s="160"/>
      <c r="O27" s="160"/>
      <c r="P27" s="160"/>
      <c r="Q27" s="161" t="s">
        <v>509</v>
      </c>
      <c r="R27" s="160"/>
      <c r="S27" s="160"/>
      <c r="V27" s="585"/>
      <c r="W27" s="585"/>
    </row>
    <row r="28" spans="1:19" s="97" customFormat="1" ht="14.25" customHeight="1">
      <c r="A28" s="162" t="s">
        <v>514</v>
      </c>
      <c r="B28" s="162"/>
      <c r="C28" s="162"/>
      <c r="D28" s="160"/>
      <c r="E28" s="160"/>
      <c r="F28" s="160"/>
      <c r="G28" s="160"/>
      <c r="J28" s="162"/>
      <c r="K28" s="160"/>
      <c r="L28" s="160"/>
      <c r="M28" s="160"/>
      <c r="N28" s="160"/>
      <c r="O28" s="160"/>
      <c r="P28" s="160"/>
      <c r="Q28" s="162" t="s">
        <v>510</v>
      </c>
      <c r="R28" s="160"/>
      <c r="S28" s="160"/>
    </row>
    <row r="29" spans="1:18" s="97" customFormat="1" ht="12.75" customHeight="1">
      <c r="A29" s="95" t="s">
        <v>521</v>
      </c>
      <c r="B29" s="96"/>
      <c r="C29" s="96"/>
      <c r="D29" s="96"/>
      <c r="F29" s="96"/>
      <c r="H29" s="96"/>
      <c r="J29" s="96"/>
      <c r="K29" s="96"/>
      <c r="M29" s="96"/>
      <c r="N29" s="96"/>
      <c r="O29" s="96"/>
      <c r="Q29" s="96" t="s">
        <v>511</v>
      </c>
      <c r="R29" s="96"/>
    </row>
  </sheetData>
  <sheetProtection/>
  <mergeCells count="7">
    <mergeCell ref="A1:V1"/>
    <mergeCell ref="V27:W27"/>
    <mergeCell ref="M4:M5"/>
    <mergeCell ref="B3:B5"/>
    <mergeCell ref="C3:F3"/>
    <mergeCell ref="G3:L3"/>
    <mergeCell ref="M3:V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="95" zoomScaleNormal="95" zoomScalePageLayoutView="0" workbookViewId="0" topLeftCell="A1">
      <pane xSplit="1" ySplit="4" topLeftCell="B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17" sqref="E17"/>
    </sheetView>
  </sheetViews>
  <sheetFormatPr defaultColWidth="8.88671875" defaultRowHeight="13.5"/>
  <cols>
    <col min="1" max="1" width="16.10546875" style="73" customWidth="1"/>
    <col min="2" max="2" width="13.99609375" style="45" customWidth="1"/>
    <col min="3" max="5" width="20.21484375" style="45" customWidth="1"/>
    <col min="6" max="6" width="26.5546875" style="45" customWidth="1"/>
    <col min="7" max="16384" width="8.88671875" style="45" customWidth="1"/>
  </cols>
  <sheetData>
    <row r="1" spans="1:6" ht="36.75" customHeight="1">
      <c r="A1" s="484" t="s">
        <v>66</v>
      </c>
      <c r="B1" s="590"/>
      <c r="C1" s="590"/>
      <c r="D1" s="590"/>
      <c r="E1" s="590"/>
      <c r="F1" s="590"/>
    </row>
    <row r="2" spans="1:6" ht="22.5" customHeight="1">
      <c r="A2" s="193" t="s">
        <v>11</v>
      </c>
      <c r="B2" s="47"/>
      <c r="C2" s="47"/>
      <c r="D2" s="47"/>
      <c r="E2" s="47"/>
      <c r="F2" s="48" t="s">
        <v>6</v>
      </c>
    </row>
    <row r="3" spans="1:6" ht="27" customHeight="1">
      <c r="A3" s="142" t="s">
        <v>60</v>
      </c>
      <c r="B3" s="50" t="s">
        <v>14</v>
      </c>
      <c r="C3" s="457" t="s">
        <v>15</v>
      </c>
      <c r="D3" s="50" t="s">
        <v>12</v>
      </c>
      <c r="E3" s="50" t="s">
        <v>13</v>
      </c>
      <c r="F3" s="302" t="s">
        <v>59</v>
      </c>
    </row>
    <row r="4" spans="1:6" ht="27" customHeight="1">
      <c r="A4" s="150" t="s">
        <v>62</v>
      </c>
      <c r="B4" s="64" t="s">
        <v>8</v>
      </c>
      <c r="C4" s="64" t="s">
        <v>9</v>
      </c>
      <c r="D4" s="64" t="s">
        <v>7</v>
      </c>
      <c r="E4" s="64" t="s">
        <v>1</v>
      </c>
      <c r="F4" s="65" t="s">
        <v>63</v>
      </c>
    </row>
    <row r="5" spans="1:6" ht="45" customHeight="1">
      <c r="A5" s="68" t="s">
        <v>354</v>
      </c>
      <c r="B5" s="76">
        <v>23</v>
      </c>
      <c r="C5" s="70">
        <v>579370</v>
      </c>
      <c r="D5" s="70">
        <v>593216</v>
      </c>
      <c r="E5" s="458">
        <v>467268</v>
      </c>
      <c r="F5" s="73" t="s">
        <v>320</v>
      </c>
    </row>
    <row r="6" spans="1:6" s="156" customFormat="1" ht="45" customHeight="1">
      <c r="A6" s="68" t="s">
        <v>321</v>
      </c>
      <c r="B6" s="459">
        <v>24</v>
      </c>
      <c r="C6" s="459">
        <v>580710</v>
      </c>
      <c r="D6" s="460">
        <v>581068</v>
      </c>
      <c r="E6" s="459">
        <v>446035</v>
      </c>
      <c r="F6" s="312" t="s">
        <v>321</v>
      </c>
    </row>
    <row r="7" spans="1:6" s="156" customFormat="1" ht="45" customHeight="1">
      <c r="A7" s="201" t="s">
        <v>322</v>
      </c>
      <c r="B7" s="459">
        <v>24</v>
      </c>
      <c r="C7" s="459">
        <v>564429</v>
      </c>
      <c r="D7" s="460">
        <v>570091</v>
      </c>
      <c r="E7" s="459">
        <v>481728</v>
      </c>
      <c r="F7" s="312" t="s">
        <v>322</v>
      </c>
    </row>
    <row r="8" spans="1:6" s="156" customFormat="1" ht="45" customHeight="1">
      <c r="A8" s="201" t="s">
        <v>549</v>
      </c>
      <c r="B8" s="459">
        <v>22</v>
      </c>
      <c r="C8" s="459">
        <v>557213</v>
      </c>
      <c r="D8" s="460">
        <v>563049</v>
      </c>
      <c r="E8" s="459">
        <v>464180</v>
      </c>
      <c r="F8" s="312" t="s">
        <v>549</v>
      </c>
    </row>
    <row r="9" spans="1:6" s="183" customFormat="1" ht="45" customHeight="1">
      <c r="A9" s="206" t="s">
        <v>613</v>
      </c>
      <c r="B9" s="461">
        <f>SUM(B10:B11)</f>
        <v>20</v>
      </c>
      <c r="C9" s="461">
        <f>SUM(C10:C11)</f>
        <v>607841</v>
      </c>
      <c r="D9" s="461">
        <f>SUM(D10:D11)</f>
        <v>658406</v>
      </c>
      <c r="E9" s="461">
        <f>SUM(E10:E11)</f>
        <v>502557</v>
      </c>
      <c r="F9" s="462" t="s">
        <v>613</v>
      </c>
    </row>
    <row r="10" spans="1:6" ht="45" customHeight="1">
      <c r="A10" s="174" t="s">
        <v>355</v>
      </c>
      <c r="B10" s="463">
        <v>3</v>
      </c>
      <c r="C10" s="463">
        <v>172297</v>
      </c>
      <c r="D10" s="463">
        <v>180778</v>
      </c>
      <c r="E10" s="463">
        <v>146266</v>
      </c>
      <c r="F10" s="464" t="s">
        <v>356</v>
      </c>
    </row>
    <row r="11" spans="1:6" ht="45" customHeight="1">
      <c r="A11" s="184" t="s">
        <v>357</v>
      </c>
      <c r="B11" s="465">
        <v>17</v>
      </c>
      <c r="C11" s="465">
        <v>435544</v>
      </c>
      <c r="D11" s="465">
        <v>477628</v>
      </c>
      <c r="E11" s="465">
        <v>356291</v>
      </c>
      <c r="F11" s="466" t="s">
        <v>358</v>
      </c>
    </row>
    <row r="12" spans="1:6" s="34" customFormat="1" ht="18" customHeight="1">
      <c r="A12" s="392" t="s">
        <v>516</v>
      </c>
      <c r="B12" s="94"/>
      <c r="C12" s="94"/>
      <c r="D12" s="94"/>
      <c r="F12" s="91" t="s">
        <v>515</v>
      </c>
    </row>
    <row r="13" spans="1:5" s="34" customFormat="1" ht="12">
      <c r="A13" s="392" t="s">
        <v>632</v>
      </c>
      <c r="E13" s="96" t="s">
        <v>511</v>
      </c>
    </row>
    <row r="14" ht="12.75">
      <c r="A14" s="467" t="s">
        <v>633</v>
      </c>
    </row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pane xSplit="1" ySplit="5" topLeftCell="B6" activePane="bottomRight" state="frozen"/>
      <selection pane="topLeft" activeCell="C16" sqref="C16:C17"/>
      <selection pane="topRight" activeCell="C16" sqref="C16:C17"/>
      <selection pane="bottomLeft" activeCell="C16" sqref="C16:C17"/>
      <selection pane="bottomRight" activeCell="B10" sqref="B10"/>
    </sheetView>
  </sheetViews>
  <sheetFormatPr defaultColWidth="8.88671875" defaultRowHeight="13.5"/>
  <cols>
    <col min="1" max="1" width="17.77734375" style="45" customWidth="1"/>
    <col min="2" max="3" width="13.4453125" style="45" customWidth="1"/>
    <col min="4" max="4" width="13.6640625" style="45" customWidth="1"/>
    <col min="5" max="6" width="13.4453125" style="45" customWidth="1"/>
    <col min="7" max="7" width="16.5546875" style="211" customWidth="1"/>
    <col min="8" max="16384" width="8.88671875" style="45" customWidth="1"/>
  </cols>
  <sheetData>
    <row r="1" spans="1:7" ht="42" customHeight="1">
      <c r="A1" s="584" t="s">
        <v>313</v>
      </c>
      <c r="B1" s="584"/>
      <c r="C1" s="584"/>
      <c r="D1" s="584"/>
      <c r="E1" s="584"/>
      <c r="F1" s="584"/>
      <c r="G1" s="584"/>
    </row>
    <row r="2" spans="1:7" ht="18" customHeight="1">
      <c r="A2" s="193" t="s">
        <v>11</v>
      </c>
      <c r="B2" s="47"/>
      <c r="C2" s="47"/>
      <c r="D2" s="47"/>
      <c r="E2" s="47"/>
      <c r="F2" s="47"/>
      <c r="G2" s="48" t="s">
        <v>6</v>
      </c>
    </row>
    <row r="3" spans="1:7" ht="19.5" customHeight="1">
      <c r="A3" s="194" t="s">
        <v>60</v>
      </c>
      <c r="B3" s="50" t="s">
        <v>75</v>
      </c>
      <c r="C3" s="50" t="s">
        <v>76</v>
      </c>
      <c r="D3" s="50" t="s">
        <v>77</v>
      </c>
      <c r="E3" s="50" t="s">
        <v>78</v>
      </c>
      <c r="F3" s="50" t="s">
        <v>79</v>
      </c>
      <c r="G3" s="195" t="s">
        <v>80</v>
      </c>
    </row>
    <row r="4" spans="1:7" ht="19.5" customHeight="1">
      <c r="A4" s="55"/>
      <c r="B4" s="59"/>
      <c r="C4" s="61" t="s">
        <v>81</v>
      </c>
      <c r="D4" s="59" t="s">
        <v>3</v>
      </c>
      <c r="E4" s="59"/>
      <c r="F4" s="59" t="s">
        <v>82</v>
      </c>
      <c r="G4" s="196" t="s">
        <v>83</v>
      </c>
    </row>
    <row r="5" spans="1:7" ht="19.5" customHeight="1">
      <c r="A5" s="197" t="s">
        <v>61</v>
      </c>
      <c r="B5" s="64" t="s">
        <v>0</v>
      </c>
      <c r="C5" s="64" t="s">
        <v>84</v>
      </c>
      <c r="D5" s="64" t="s">
        <v>85</v>
      </c>
      <c r="E5" s="64" t="s">
        <v>86</v>
      </c>
      <c r="F5" s="64" t="s">
        <v>87</v>
      </c>
      <c r="G5" s="198" t="s">
        <v>88</v>
      </c>
    </row>
    <row r="6" spans="1:7" ht="19.5" customHeight="1">
      <c r="A6" s="68" t="s">
        <v>320</v>
      </c>
      <c r="B6" s="199">
        <v>554823</v>
      </c>
      <c r="C6" s="200">
        <v>580942</v>
      </c>
      <c r="D6" s="200">
        <v>580759</v>
      </c>
      <c r="E6" s="200">
        <v>19</v>
      </c>
      <c r="F6" s="200">
        <v>164</v>
      </c>
      <c r="G6" s="200">
        <v>25936</v>
      </c>
    </row>
    <row r="7" spans="1:7" s="156" customFormat="1" ht="19.5" customHeight="1">
      <c r="A7" s="201" t="s">
        <v>321</v>
      </c>
      <c r="B7" s="202">
        <v>689288</v>
      </c>
      <c r="C7" s="203">
        <v>698830</v>
      </c>
      <c r="D7" s="203">
        <v>693630</v>
      </c>
      <c r="E7" s="203">
        <v>26</v>
      </c>
      <c r="F7" s="203">
        <v>173</v>
      </c>
      <c r="G7" s="203">
        <v>4342</v>
      </c>
    </row>
    <row r="8" spans="1:7" s="156" customFormat="1" ht="19.5" customHeight="1">
      <c r="A8" s="201" t="s">
        <v>322</v>
      </c>
      <c r="B8" s="204">
        <v>732931</v>
      </c>
      <c r="C8" s="203">
        <v>729469</v>
      </c>
      <c r="D8" s="203">
        <v>729324</v>
      </c>
      <c r="E8" s="203">
        <v>33</v>
      </c>
      <c r="F8" s="203">
        <v>111</v>
      </c>
      <c r="G8" s="205">
        <f>D8-B8</f>
        <v>-3607</v>
      </c>
    </row>
    <row r="9" spans="1:7" s="156" customFormat="1" ht="19.5" customHeight="1">
      <c r="A9" s="201" t="s">
        <v>549</v>
      </c>
      <c r="B9" s="204">
        <v>740445</v>
      </c>
      <c r="C9" s="203">
        <v>739237</v>
      </c>
      <c r="D9" s="203">
        <v>739122</v>
      </c>
      <c r="E9" s="203">
        <v>27</v>
      </c>
      <c r="F9" s="203">
        <v>87</v>
      </c>
      <c r="G9" s="205">
        <v>-1323</v>
      </c>
    </row>
    <row r="10" spans="1:7" s="183" customFormat="1" ht="19.5" customHeight="1">
      <c r="A10" s="206" t="s">
        <v>613</v>
      </c>
      <c r="B10" s="207">
        <f aca="true" t="shared" si="0" ref="B10:G10">SUM(B11:B26)</f>
        <v>796763</v>
      </c>
      <c r="C10" s="212">
        <f t="shared" si="0"/>
        <v>804146</v>
      </c>
      <c r="D10" s="212">
        <f t="shared" si="0"/>
        <v>804057</v>
      </c>
      <c r="E10" s="212">
        <f t="shared" si="0"/>
        <v>23</v>
      </c>
      <c r="F10" s="212">
        <f t="shared" si="0"/>
        <v>66</v>
      </c>
      <c r="G10" s="212">
        <f t="shared" si="0"/>
        <v>7294</v>
      </c>
    </row>
    <row r="11" spans="1:7" ht="19.5" customHeight="1">
      <c r="A11" s="174" t="s">
        <v>463</v>
      </c>
      <c r="B11" s="186">
        <v>589033</v>
      </c>
      <c r="C11" s="187">
        <v>596439</v>
      </c>
      <c r="D11" s="187">
        <v>596439</v>
      </c>
      <c r="E11" s="187">
        <v>0</v>
      </c>
      <c r="F11" s="187">
        <v>0</v>
      </c>
      <c r="G11" s="188">
        <v>7406</v>
      </c>
    </row>
    <row r="12" spans="1:7" ht="19.5" customHeight="1">
      <c r="A12" s="174" t="s">
        <v>464</v>
      </c>
      <c r="B12" s="189">
        <v>2403</v>
      </c>
      <c r="C12" s="187">
        <v>2647</v>
      </c>
      <c r="D12" s="187">
        <v>2647</v>
      </c>
      <c r="E12" s="187">
        <v>0</v>
      </c>
      <c r="F12" s="187">
        <v>0</v>
      </c>
      <c r="G12" s="188">
        <v>244</v>
      </c>
    </row>
    <row r="13" spans="1:7" ht="19.5" customHeight="1">
      <c r="A13" s="174" t="s">
        <v>465</v>
      </c>
      <c r="B13" s="189">
        <v>91224</v>
      </c>
      <c r="C13" s="187">
        <v>90865</v>
      </c>
      <c r="D13" s="187">
        <v>90865</v>
      </c>
      <c r="E13" s="187">
        <v>0</v>
      </c>
      <c r="F13" s="187">
        <v>0</v>
      </c>
      <c r="G13" s="188">
        <v>-359</v>
      </c>
    </row>
    <row r="14" spans="1:7" ht="19.5" customHeight="1">
      <c r="A14" s="174" t="s">
        <v>466</v>
      </c>
      <c r="B14" s="189">
        <v>15047</v>
      </c>
      <c r="C14" s="187">
        <v>15043</v>
      </c>
      <c r="D14" s="187">
        <v>15043</v>
      </c>
      <c r="E14" s="187">
        <v>0</v>
      </c>
      <c r="F14" s="187">
        <v>0</v>
      </c>
      <c r="G14" s="188">
        <v>-4</v>
      </c>
    </row>
    <row r="15" spans="1:7" ht="19.5" customHeight="1">
      <c r="A15" s="174" t="s">
        <v>467</v>
      </c>
      <c r="B15" s="189">
        <v>300</v>
      </c>
      <c r="C15" s="187">
        <v>300</v>
      </c>
      <c r="D15" s="187">
        <v>300</v>
      </c>
      <c r="E15" s="187">
        <v>0</v>
      </c>
      <c r="F15" s="187">
        <v>0</v>
      </c>
      <c r="G15" s="188">
        <v>0</v>
      </c>
    </row>
    <row r="16" spans="1:7" ht="19.5" customHeight="1">
      <c r="A16" s="174" t="s">
        <v>468</v>
      </c>
      <c r="B16" s="189">
        <v>9979</v>
      </c>
      <c r="C16" s="187">
        <v>9974</v>
      </c>
      <c r="D16" s="187">
        <v>9935</v>
      </c>
      <c r="E16" s="187">
        <v>23</v>
      </c>
      <c r="F16" s="187">
        <v>16</v>
      </c>
      <c r="G16" s="188">
        <v>-44</v>
      </c>
    </row>
    <row r="17" spans="1:7" ht="19.5" customHeight="1">
      <c r="A17" s="174" t="s">
        <v>469</v>
      </c>
      <c r="B17" s="189">
        <v>272</v>
      </c>
      <c r="C17" s="187">
        <v>272</v>
      </c>
      <c r="D17" s="187">
        <v>272</v>
      </c>
      <c r="E17" s="187">
        <v>0</v>
      </c>
      <c r="F17" s="187">
        <v>0</v>
      </c>
      <c r="G17" s="188">
        <v>0</v>
      </c>
    </row>
    <row r="18" spans="1:7" ht="19.5" customHeight="1">
      <c r="A18" s="174" t="s">
        <v>470</v>
      </c>
      <c r="B18" s="189">
        <v>103</v>
      </c>
      <c r="C18" s="187">
        <v>106</v>
      </c>
      <c r="D18" s="187">
        <v>106</v>
      </c>
      <c r="E18" s="187">
        <v>0</v>
      </c>
      <c r="F18" s="187">
        <v>0</v>
      </c>
      <c r="G18" s="188">
        <v>3</v>
      </c>
    </row>
    <row r="19" spans="1:7" ht="19.5" customHeight="1">
      <c r="A19" s="174" t="s">
        <v>471</v>
      </c>
      <c r="B19" s="189">
        <v>123</v>
      </c>
      <c r="C19" s="187">
        <v>127</v>
      </c>
      <c r="D19" s="187">
        <v>121</v>
      </c>
      <c r="E19" s="187">
        <v>0</v>
      </c>
      <c r="F19" s="187">
        <v>6</v>
      </c>
      <c r="G19" s="188">
        <v>-2</v>
      </c>
    </row>
    <row r="20" spans="1:7" ht="19.5" customHeight="1">
      <c r="A20" s="174" t="s">
        <v>472</v>
      </c>
      <c r="B20" s="189">
        <v>560</v>
      </c>
      <c r="C20" s="187">
        <v>561</v>
      </c>
      <c r="D20" s="187">
        <v>561</v>
      </c>
      <c r="E20" s="187">
        <v>0</v>
      </c>
      <c r="F20" s="187">
        <v>0</v>
      </c>
      <c r="G20" s="188">
        <v>1</v>
      </c>
    </row>
    <row r="21" spans="1:7" ht="19.5" customHeight="1">
      <c r="A21" s="174" t="s">
        <v>473</v>
      </c>
      <c r="B21" s="189">
        <v>3134</v>
      </c>
      <c r="C21" s="187">
        <v>3167</v>
      </c>
      <c r="D21" s="187">
        <v>3167</v>
      </c>
      <c r="E21" s="187">
        <v>0</v>
      </c>
      <c r="F21" s="187">
        <v>0</v>
      </c>
      <c r="G21" s="188">
        <v>33</v>
      </c>
    </row>
    <row r="22" spans="1:7" ht="19.5" customHeight="1">
      <c r="A22" s="174" t="s">
        <v>474</v>
      </c>
      <c r="B22" s="189">
        <v>111</v>
      </c>
      <c r="C22" s="187">
        <v>112</v>
      </c>
      <c r="D22" s="187">
        <v>112</v>
      </c>
      <c r="E22" s="187">
        <v>0</v>
      </c>
      <c r="F22" s="187">
        <v>0</v>
      </c>
      <c r="G22" s="188">
        <v>1</v>
      </c>
    </row>
    <row r="23" spans="1:7" ht="19.5" customHeight="1">
      <c r="A23" s="174" t="s">
        <v>475</v>
      </c>
      <c r="B23" s="189">
        <v>1495</v>
      </c>
      <c r="C23" s="187">
        <v>1516</v>
      </c>
      <c r="D23" s="187">
        <v>1511</v>
      </c>
      <c r="E23" s="187">
        <v>0</v>
      </c>
      <c r="F23" s="187">
        <v>5</v>
      </c>
      <c r="G23" s="188">
        <v>16</v>
      </c>
    </row>
    <row r="24" spans="1:7" ht="19.5" customHeight="1">
      <c r="A24" s="174" t="s">
        <v>71</v>
      </c>
      <c r="B24" s="189">
        <v>10</v>
      </c>
      <c r="C24" s="187">
        <v>48</v>
      </c>
      <c r="D24" s="187">
        <v>9</v>
      </c>
      <c r="E24" s="187">
        <v>0</v>
      </c>
      <c r="F24" s="187">
        <v>39</v>
      </c>
      <c r="G24" s="188">
        <v>-1</v>
      </c>
    </row>
    <row r="25" spans="1:7" ht="19.5" customHeight="1">
      <c r="A25" s="174" t="s">
        <v>476</v>
      </c>
      <c r="B25" s="189">
        <v>30618</v>
      </c>
      <c r="C25" s="187">
        <v>30618</v>
      </c>
      <c r="D25" s="187">
        <v>30618</v>
      </c>
      <c r="E25" s="187">
        <v>0</v>
      </c>
      <c r="F25" s="187">
        <v>0</v>
      </c>
      <c r="G25" s="188">
        <v>0</v>
      </c>
    </row>
    <row r="26" spans="1:7" ht="19.5" customHeight="1">
      <c r="A26" s="184" t="s">
        <v>477</v>
      </c>
      <c r="B26" s="190">
        <v>52351</v>
      </c>
      <c r="C26" s="191">
        <v>52351</v>
      </c>
      <c r="D26" s="191">
        <v>52351</v>
      </c>
      <c r="E26" s="191">
        <v>0</v>
      </c>
      <c r="F26" s="191">
        <v>0</v>
      </c>
      <c r="G26" s="192">
        <v>0</v>
      </c>
    </row>
    <row r="27" spans="1:7" s="34" customFormat="1" ht="19.5" customHeight="1">
      <c r="A27" s="208" t="s">
        <v>517</v>
      </c>
      <c r="E27" s="209" t="s">
        <v>420</v>
      </c>
      <c r="G27" s="210"/>
    </row>
    <row r="28" spans="1:7" s="34" customFormat="1" ht="12">
      <c r="A28" s="34" t="s">
        <v>635</v>
      </c>
      <c r="E28" s="96" t="s">
        <v>634</v>
      </c>
      <c r="G28" s="210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1">
      <pane xSplit="1" ySplit="7" topLeftCell="B8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16" sqref="A16:A17"/>
    </sheetView>
  </sheetViews>
  <sheetFormatPr defaultColWidth="12.6640625" defaultRowHeight="13.5"/>
  <cols>
    <col min="1" max="2" width="21.10546875" style="45" customWidth="1"/>
    <col min="3" max="3" width="13.6640625" style="45" customWidth="1"/>
    <col min="4" max="4" width="14.99609375" style="45" customWidth="1"/>
    <col min="5" max="5" width="13.4453125" style="45" customWidth="1"/>
    <col min="6" max="6" width="15.6640625" style="45" customWidth="1"/>
    <col min="7" max="7" width="12.5546875" style="45" customWidth="1"/>
    <col min="8" max="8" width="12.21484375" style="45" customWidth="1"/>
    <col min="9" max="9" width="17.99609375" style="45" customWidth="1"/>
    <col min="10" max="16384" width="12.6640625" style="45" customWidth="1"/>
  </cols>
  <sheetData>
    <row r="1" spans="1:10" ht="34.5" customHeight="1">
      <c r="A1" s="484" t="s">
        <v>434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8" customHeight="1">
      <c r="A2" s="193" t="s">
        <v>435</v>
      </c>
      <c r="B2" s="47"/>
      <c r="C2" s="47"/>
      <c r="D2" s="47"/>
      <c r="E2" s="47"/>
      <c r="F2" s="47"/>
      <c r="G2" s="47"/>
      <c r="H2" s="47"/>
      <c r="I2" s="47"/>
      <c r="J2" s="48" t="s">
        <v>436</v>
      </c>
    </row>
    <row r="3" spans="1:10" ht="22.5" customHeight="1">
      <c r="A3" s="51"/>
      <c r="B3" s="50" t="s">
        <v>437</v>
      </c>
      <c r="C3" s="489" t="s">
        <v>438</v>
      </c>
      <c r="D3" s="521"/>
      <c r="E3" s="521"/>
      <c r="F3" s="522"/>
      <c r="G3" s="50" t="s">
        <v>439</v>
      </c>
      <c r="H3" s="50" t="s">
        <v>440</v>
      </c>
      <c r="I3" s="50" t="s">
        <v>441</v>
      </c>
      <c r="J3" s="53" t="s">
        <v>442</v>
      </c>
    </row>
    <row r="4" spans="1:10" ht="20.25" customHeight="1">
      <c r="A4" s="105" t="s">
        <v>443</v>
      </c>
      <c r="B4" s="59"/>
      <c r="C4" s="599" t="s">
        <v>444</v>
      </c>
      <c r="D4" s="538"/>
      <c r="E4" s="538"/>
      <c r="F4" s="539"/>
      <c r="G4" s="62" t="s">
        <v>445</v>
      </c>
      <c r="H4" s="59"/>
      <c r="I4" s="59"/>
      <c r="J4" s="60"/>
    </row>
    <row r="5" spans="1:10" ht="21" customHeight="1">
      <c r="A5" s="55"/>
      <c r="B5" s="59"/>
      <c r="C5" s="50" t="s">
        <v>446</v>
      </c>
      <c r="D5" s="50" t="s">
        <v>447</v>
      </c>
      <c r="E5" s="53" t="s">
        <v>448</v>
      </c>
      <c r="F5" s="53" t="s">
        <v>449</v>
      </c>
      <c r="G5" s="59"/>
      <c r="H5" s="59"/>
      <c r="I5" s="59"/>
      <c r="J5" s="60"/>
    </row>
    <row r="6" spans="1:10" ht="21" customHeight="1">
      <c r="A6" s="105" t="s">
        <v>450</v>
      </c>
      <c r="B6" s="59"/>
      <c r="C6" s="61" t="s">
        <v>451</v>
      </c>
      <c r="D6" s="59" t="s">
        <v>452</v>
      </c>
      <c r="E6" s="213"/>
      <c r="F6" s="213" t="s">
        <v>453</v>
      </c>
      <c r="G6" s="59" t="s">
        <v>454</v>
      </c>
      <c r="H6" s="59"/>
      <c r="I6" s="61" t="s">
        <v>455</v>
      </c>
      <c r="J6" s="60"/>
    </row>
    <row r="7" spans="1:10" ht="21" customHeight="1">
      <c r="A7" s="67"/>
      <c r="B7" s="64" t="s">
        <v>454</v>
      </c>
      <c r="C7" s="64" t="s">
        <v>456</v>
      </c>
      <c r="D7" s="64" t="s">
        <v>457</v>
      </c>
      <c r="E7" s="65"/>
      <c r="F7" s="65" t="s">
        <v>458</v>
      </c>
      <c r="G7" s="64" t="s">
        <v>459</v>
      </c>
      <c r="H7" s="64" t="s">
        <v>460</v>
      </c>
      <c r="I7" s="214" t="s">
        <v>461</v>
      </c>
      <c r="J7" s="65" t="s">
        <v>462</v>
      </c>
    </row>
    <row r="8" spans="1:10" ht="19.5" customHeight="1">
      <c r="A8" s="68" t="s">
        <v>320</v>
      </c>
      <c r="B8" s="199">
        <v>554823</v>
      </c>
      <c r="C8" s="221">
        <v>22360</v>
      </c>
      <c r="D8" s="215">
        <v>1048</v>
      </c>
      <c r="E8" s="215">
        <v>177</v>
      </c>
      <c r="F8" s="222">
        <v>0</v>
      </c>
      <c r="G8" s="222">
        <v>577183</v>
      </c>
      <c r="H8" s="221">
        <v>517692</v>
      </c>
      <c r="I8" s="221">
        <v>34502</v>
      </c>
      <c r="J8" s="221">
        <v>24988</v>
      </c>
    </row>
    <row r="9" spans="1:10" ht="19.5" customHeight="1">
      <c r="A9" s="68"/>
      <c r="B9" s="199"/>
      <c r="C9" s="221"/>
      <c r="D9" s="215">
        <v>-1048</v>
      </c>
      <c r="E9" s="215">
        <v>-177</v>
      </c>
      <c r="F9" s="222"/>
      <c r="G9" s="222"/>
      <c r="H9" s="221"/>
      <c r="I9" s="221"/>
      <c r="J9" s="221"/>
    </row>
    <row r="10" spans="1:11" s="156" customFormat="1" ht="19.5" customHeight="1">
      <c r="A10" s="201" t="s">
        <v>421</v>
      </c>
      <c r="B10" s="204">
        <v>654786</v>
      </c>
      <c r="C10" s="223">
        <v>34502</v>
      </c>
      <c r="D10" s="200">
        <v>0</v>
      </c>
      <c r="E10" s="114"/>
      <c r="F10" s="114">
        <v>264517</v>
      </c>
      <c r="G10" s="223">
        <v>689288</v>
      </c>
      <c r="H10" s="223">
        <v>597873</v>
      </c>
      <c r="I10" s="223">
        <v>48580</v>
      </c>
      <c r="J10" s="223">
        <v>42834</v>
      </c>
      <c r="K10" s="216"/>
    </row>
    <row r="11" spans="1:11" ht="19.5" customHeight="1">
      <c r="A11" s="201"/>
      <c r="B11" s="204"/>
      <c r="C11" s="223"/>
      <c r="D11" s="200"/>
      <c r="E11" s="114"/>
      <c r="F11" s="114">
        <v>-264517</v>
      </c>
      <c r="G11" s="223"/>
      <c r="H11" s="223"/>
      <c r="I11" s="223"/>
      <c r="J11" s="223"/>
      <c r="K11" s="217"/>
    </row>
    <row r="12" spans="1:11" s="156" customFormat="1" ht="19.5" customHeight="1">
      <c r="A12" s="201" t="s">
        <v>322</v>
      </c>
      <c r="B12" s="204">
        <v>684350</v>
      </c>
      <c r="C12" s="223">
        <v>48581</v>
      </c>
      <c r="D12" s="108">
        <v>321</v>
      </c>
      <c r="E12" s="114">
        <v>53</v>
      </c>
      <c r="F12" s="114"/>
      <c r="G12" s="223">
        <v>732931</v>
      </c>
      <c r="H12" s="223">
        <v>641930</v>
      </c>
      <c r="I12" s="223">
        <v>34939</v>
      </c>
      <c r="J12" s="223">
        <v>56062</v>
      </c>
      <c r="K12" s="216"/>
    </row>
    <row r="13" spans="1:11" ht="19.5" customHeight="1">
      <c r="A13" s="201"/>
      <c r="B13" s="204"/>
      <c r="C13" s="223"/>
      <c r="D13" s="108">
        <v>-321</v>
      </c>
      <c r="E13" s="114">
        <v>-53</v>
      </c>
      <c r="F13" s="114"/>
      <c r="G13" s="223"/>
      <c r="H13" s="223"/>
      <c r="I13" s="223"/>
      <c r="J13" s="223"/>
      <c r="K13" s="217"/>
    </row>
    <row r="14" spans="1:11" ht="19.5" customHeight="1">
      <c r="A14" s="201" t="s">
        <v>615</v>
      </c>
      <c r="B14" s="204">
        <v>705506</v>
      </c>
      <c r="C14" s="223">
        <v>34939</v>
      </c>
      <c r="D14" s="108"/>
      <c r="E14" s="114">
        <v>572</v>
      </c>
      <c r="F14" s="114">
        <v>28401</v>
      </c>
      <c r="G14" s="223">
        <v>740445</v>
      </c>
      <c r="H14" s="223">
        <v>656153</v>
      </c>
      <c r="I14" s="223">
        <v>52351</v>
      </c>
      <c r="J14" s="223">
        <v>31941</v>
      </c>
      <c r="K14" s="217"/>
    </row>
    <row r="15" spans="1:11" ht="19.5" customHeight="1">
      <c r="A15" s="201"/>
      <c r="B15" s="204"/>
      <c r="C15" s="223"/>
      <c r="D15" s="108"/>
      <c r="E15" s="114">
        <v>-572</v>
      </c>
      <c r="F15" s="114">
        <v>-28401</v>
      </c>
      <c r="G15" s="223"/>
      <c r="H15" s="223"/>
      <c r="I15" s="223"/>
      <c r="J15" s="223"/>
      <c r="K15" s="217"/>
    </row>
    <row r="16" spans="1:11" s="183" customFormat="1" ht="19.5" customHeight="1">
      <c r="A16" s="596" t="s">
        <v>613</v>
      </c>
      <c r="B16" s="597">
        <f>SUM(B18:B41)</f>
        <v>744412</v>
      </c>
      <c r="C16" s="598">
        <f aca="true" t="shared" si="0" ref="C16:J16">SUM(C18:C41)</f>
        <v>52351</v>
      </c>
      <c r="D16" s="482">
        <v>811</v>
      </c>
      <c r="E16" s="127">
        <f>SUM(E18,E20,E22,E24,E26,E28,E30,E32,E34,E36,E38,E40)</f>
        <v>0</v>
      </c>
      <c r="F16" s="127">
        <f>SUM(F18,F20,F22,F24,F26,F28,F30,F32,F34,F36,F38,F40)</f>
        <v>0</v>
      </c>
      <c r="G16" s="598">
        <f>SUM(G18:G41)</f>
        <v>796763</v>
      </c>
      <c r="H16" s="598">
        <f t="shared" si="0"/>
        <v>742918</v>
      </c>
      <c r="I16" s="598">
        <f t="shared" si="0"/>
        <v>33510</v>
      </c>
      <c r="J16" s="598">
        <f t="shared" si="0"/>
        <v>20335</v>
      </c>
      <c r="K16" s="218"/>
    </row>
    <row r="17" spans="1:11" ht="19.5" customHeight="1">
      <c r="A17" s="596"/>
      <c r="B17" s="597"/>
      <c r="C17" s="598"/>
      <c r="D17" s="483">
        <v>-811</v>
      </c>
      <c r="E17" s="127">
        <f>SUM(E19,E21,E23,E25,E27,E29,E31,E33,E35,E37,E39,E41)</f>
        <v>0</v>
      </c>
      <c r="F17" s="127">
        <f>SUM(F19,F21,F23,F25,F27,F29,F31,F33,F35,F37,F39,F41)</f>
        <v>0</v>
      </c>
      <c r="G17" s="598"/>
      <c r="H17" s="598"/>
      <c r="I17" s="598"/>
      <c r="J17" s="598"/>
      <c r="K17" s="217"/>
    </row>
    <row r="18" spans="1:11" ht="19.5" customHeight="1">
      <c r="A18" s="593" t="s">
        <v>422</v>
      </c>
      <c r="B18" s="594">
        <v>374901</v>
      </c>
      <c r="C18" s="591">
        <v>0</v>
      </c>
      <c r="D18" s="595"/>
      <c r="E18" s="591">
        <v>0</v>
      </c>
      <c r="F18" s="591">
        <v>0</v>
      </c>
      <c r="G18" s="591">
        <f>B18+C18</f>
        <v>374901</v>
      </c>
      <c r="H18" s="591">
        <v>368383</v>
      </c>
      <c r="I18" s="591"/>
      <c r="J18" s="591">
        <f>G18-H18-I18</f>
        <v>6518</v>
      </c>
      <c r="K18" s="217"/>
    </row>
    <row r="19" spans="1:11" ht="19.5" customHeight="1">
      <c r="A19" s="593"/>
      <c r="B19" s="594"/>
      <c r="C19" s="591"/>
      <c r="D19" s="595"/>
      <c r="E19" s="591"/>
      <c r="F19" s="591"/>
      <c r="G19" s="591"/>
      <c r="H19" s="591"/>
      <c r="I19" s="591"/>
      <c r="J19" s="591"/>
      <c r="K19" s="217"/>
    </row>
    <row r="20" spans="1:11" ht="19.5" customHeight="1">
      <c r="A20" s="593" t="s">
        <v>423</v>
      </c>
      <c r="B20" s="594">
        <v>81357</v>
      </c>
      <c r="C20" s="591">
        <v>218</v>
      </c>
      <c r="D20" s="595">
        <v>29</v>
      </c>
      <c r="E20" s="591">
        <v>0</v>
      </c>
      <c r="F20" s="591">
        <v>0</v>
      </c>
      <c r="G20" s="591">
        <f>B20+C20</f>
        <v>81575</v>
      </c>
      <c r="H20" s="591">
        <v>77823</v>
      </c>
      <c r="I20" s="591">
        <v>2311</v>
      </c>
      <c r="J20" s="591">
        <v>1470</v>
      </c>
      <c r="K20" s="217"/>
    </row>
    <row r="21" spans="1:11" ht="19.5" customHeight="1">
      <c r="A21" s="593"/>
      <c r="B21" s="594"/>
      <c r="C21" s="591"/>
      <c r="D21" s="595"/>
      <c r="E21" s="591"/>
      <c r="F21" s="591"/>
      <c r="G21" s="591"/>
      <c r="H21" s="591"/>
      <c r="I21" s="591"/>
      <c r="J21" s="591"/>
      <c r="K21" s="217"/>
    </row>
    <row r="22" spans="1:11" ht="19.5" customHeight="1">
      <c r="A22" s="593" t="s">
        <v>424</v>
      </c>
      <c r="B22" s="594">
        <v>44650</v>
      </c>
      <c r="C22" s="591">
        <v>0</v>
      </c>
      <c r="D22" s="595"/>
      <c r="E22" s="591">
        <v>0</v>
      </c>
      <c r="F22" s="591">
        <v>0</v>
      </c>
      <c r="G22" s="591">
        <f>B22+C22</f>
        <v>44650</v>
      </c>
      <c r="H22" s="591">
        <v>44384</v>
      </c>
      <c r="I22" s="591"/>
      <c r="J22" s="591">
        <v>266</v>
      </c>
      <c r="K22" s="217"/>
    </row>
    <row r="23" spans="1:11" s="220" customFormat="1" ht="19.5" customHeight="1">
      <c r="A23" s="593"/>
      <c r="B23" s="594"/>
      <c r="C23" s="591"/>
      <c r="D23" s="595"/>
      <c r="E23" s="591"/>
      <c r="F23" s="591"/>
      <c r="G23" s="591"/>
      <c r="H23" s="591"/>
      <c r="I23" s="591"/>
      <c r="J23" s="591"/>
      <c r="K23" s="219"/>
    </row>
    <row r="24" spans="1:11" s="220" customFormat="1" ht="19.5" customHeight="1">
      <c r="A24" s="593" t="s">
        <v>425</v>
      </c>
      <c r="B24" s="594">
        <v>6821</v>
      </c>
      <c r="C24" s="591">
        <v>3925</v>
      </c>
      <c r="D24" s="595"/>
      <c r="E24" s="591">
        <v>0</v>
      </c>
      <c r="F24" s="591">
        <v>0</v>
      </c>
      <c r="G24" s="591">
        <f>B24+C24</f>
        <v>10746</v>
      </c>
      <c r="H24" s="591">
        <v>8127</v>
      </c>
      <c r="I24" s="591">
        <v>2159</v>
      </c>
      <c r="J24" s="591">
        <f>G24-H24-I24</f>
        <v>460</v>
      </c>
      <c r="K24" s="219"/>
    </row>
    <row r="25" spans="1:11" s="220" customFormat="1" ht="19.5" customHeight="1">
      <c r="A25" s="593"/>
      <c r="B25" s="594"/>
      <c r="C25" s="591"/>
      <c r="D25" s="595"/>
      <c r="E25" s="591"/>
      <c r="F25" s="591"/>
      <c r="G25" s="591"/>
      <c r="H25" s="591"/>
      <c r="I25" s="591"/>
      <c r="J25" s="591"/>
      <c r="K25" s="219"/>
    </row>
    <row r="26" spans="1:11" s="220" customFormat="1" ht="19.5" customHeight="1">
      <c r="A26" s="593" t="s">
        <v>426</v>
      </c>
      <c r="B26" s="594">
        <v>91334</v>
      </c>
      <c r="C26" s="591">
        <v>0</v>
      </c>
      <c r="D26" s="595">
        <v>35</v>
      </c>
      <c r="E26" s="591">
        <v>0</v>
      </c>
      <c r="F26" s="591">
        <v>0</v>
      </c>
      <c r="G26" s="591">
        <f>B26+C26</f>
        <v>91334</v>
      </c>
      <c r="H26" s="591">
        <v>90934</v>
      </c>
      <c r="I26" s="591"/>
      <c r="J26" s="591">
        <v>435</v>
      </c>
      <c r="K26" s="219"/>
    </row>
    <row r="27" spans="1:11" s="220" customFormat="1" ht="19.5" customHeight="1">
      <c r="A27" s="593"/>
      <c r="B27" s="594"/>
      <c r="C27" s="591"/>
      <c r="D27" s="595"/>
      <c r="E27" s="591"/>
      <c r="F27" s="591"/>
      <c r="G27" s="591"/>
      <c r="H27" s="591"/>
      <c r="I27" s="591"/>
      <c r="J27" s="591"/>
      <c r="K27" s="219"/>
    </row>
    <row r="28" spans="1:11" s="220" customFormat="1" ht="19.5" customHeight="1">
      <c r="A28" s="593" t="s">
        <v>427</v>
      </c>
      <c r="B28" s="594">
        <v>102477</v>
      </c>
      <c r="C28" s="591">
        <v>44576</v>
      </c>
      <c r="D28" s="595">
        <v>737</v>
      </c>
      <c r="E28" s="591">
        <v>0</v>
      </c>
      <c r="F28" s="591">
        <v>0</v>
      </c>
      <c r="G28" s="591">
        <f>B28+C28</f>
        <v>147053</v>
      </c>
      <c r="H28" s="591">
        <v>116324</v>
      </c>
      <c r="I28" s="591">
        <v>25755</v>
      </c>
      <c r="J28" s="591">
        <v>5711</v>
      </c>
      <c r="K28" s="219"/>
    </row>
    <row r="29" spans="1:11" s="220" customFormat="1" ht="19.5" customHeight="1">
      <c r="A29" s="593"/>
      <c r="B29" s="594"/>
      <c r="C29" s="591"/>
      <c r="D29" s="595"/>
      <c r="E29" s="591"/>
      <c r="F29" s="591"/>
      <c r="G29" s="591"/>
      <c r="H29" s="591"/>
      <c r="I29" s="591"/>
      <c r="J29" s="591"/>
      <c r="K29" s="219"/>
    </row>
    <row r="30" spans="1:11" s="220" customFormat="1" ht="19.5" customHeight="1">
      <c r="A30" s="593" t="s">
        <v>428</v>
      </c>
      <c r="B30" s="594">
        <v>2201</v>
      </c>
      <c r="C30" s="591">
        <v>0</v>
      </c>
      <c r="D30" s="595"/>
      <c r="E30" s="591">
        <v>0</v>
      </c>
      <c r="F30" s="591">
        <v>0</v>
      </c>
      <c r="G30" s="591">
        <f>B30+C30</f>
        <v>2201</v>
      </c>
      <c r="H30" s="591">
        <v>2113</v>
      </c>
      <c r="I30" s="591"/>
      <c r="J30" s="591">
        <v>88</v>
      </c>
      <c r="K30" s="219"/>
    </row>
    <row r="31" spans="1:11" s="220" customFormat="1" ht="19.5" customHeight="1">
      <c r="A31" s="593"/>
      <c r="B31" s="594"/>
      <c r="C31" s="591"/>
      <c r="D31" s="595"/>
      <c r="E31" s="591"/>
      <c r="F31" s="591"/>
      <c r="G31" s="591"/>
      <c r="H31" s="591"/>
      <c r="I31" s="591"/>
      <c r="J31" s="591"/>
      <c r="K31" s="219"/>
    </row>
    <row r="32" spans="1:11" ht="19.5" customHeight="1">
      <c r="A32" s="593" t="s">
        <v>429</v>
      </c>
      <c r="B32" s="594">
        <v>55</v>
      </c>
      <c r="C32" s="591">
        <v>0</v>
      </c>
      <c r="D32" s="595"/>
      <c r="E32" s="591">
        <v>0</v>
      </c>
      <c r="F32" s="591">
        <v>0</v>
      </c>
      <c r="G32" s="591">
        <f>B32+C32</f>
        <v>55</v>
      </c>
      <c r="H32" s="591">
        <v>48</v>
      </c>
      <c r="I32" s="591"/>
      <c r="J32" s="591">
        <v>7</v>
      </c>
      <c r="K32" s="217"/>
    </row>
    <row r="33" spans="1:11" ht="19.5" customHeight="1">
      <c r="A33" s="593"/>
      <c r="B33" s="594"/>
      <c r="C33" s="591"/>
      <c r="D33" s="595"/>
      <c r="E33" s="591"/>
      <c r="F33" s="591"/>
      <c r="G33" s="591"/>
      <c r="H33" s="591"/>
      <c r="I33" s="591"/>
      <c r="J33" s="591"/>
      <c r="K33" s="217"/>
    </row>
    <row r="34" spans="1:11" ht="19.5" customHeight="1">
      <c r="A34" s="593" t="s">
        <v>430</v>
      </c>
      <c r="B34" s="594">
        <v>12375</v>
      </c>
      <c r="C34" s="591">
        <v>70</v>
      </c>
      <c r="D34" s="595"/>
      <c r="E34" s="591">
        <v>0</v>
      </c>
      <c r="F34" s="591">
        <v>0</v>
      </c>
      <c r="G34" s="591">
        <f aca="true" t="shared" si="1" ref="G34:G40">B34+C34</f>
        <v>12445</v>
      </c>
      <c r="H34" s="591">
        <v>11782</v>
      </c>
      <c r="I34" s="591">
        <v>32</v>
      </c>
      <c r="J34" s="591">
        <f>G34-H34-I34</f>
        <v>631</v>
      </c>
      <c r="K34" s="217"/>
    </row>
    <row r="35" spans="1:11" ht="19.5" customHeight="1">
      <c r="A35" s="593"/>
      <c r="B35" s="594"/>
      <c r="C35" s="591"/>
      <c r="D35" s="595"/>
      <c r="E35" s="591"/>
      <c r="F35" s="591"/>
      <c r="G35" s="591"/>
      <c r="H35" s="591"/>
      <c r="I35" s="591"/>
      <c r="J35" s="591"/>
      <c r="K35" s="217"/>
    </row>
    <row r="36" spans="1:11" ht="19.5" customHeight="1">
      <c r="A36" s="593" t="s">
        <v>431</v>
      </c>
      <c r="B36" s="594">
        <v>11485</v>
      </c>
      <c r="C36" s="591">
        <v>3562</v>
      </c>
      <c r="D36" s="595">
        <v>10</v>
      </c>
      <c r="E36" s="591">
        <v>0</v>
      </c>
      <c r="F36" s="591">
        <v>0</v>
      </c>
      <c r="G36" s="591">
        <f t="shared" si="1"/>
        <v>15047</v>
      </c>
      <c r="H36" s="591">
        <v>9727</v>
      </c>
      <c r="I36" s="591">
        <v>3253</v>
      </c>
      <c r="J36" s="591">
        <v>2077</v>
      </c>
      <c r="K36" s="217"/>
    </row>
    <row r="37" spans="1:11" ht="19.5" customHeight="1">
      <c r="A37" s="593"/>
      <c r="B37" s="594"/>
      <c r="C37" s="591"/>
      <c r="D37" s="595"/>
      <c r="E37" s="591"/>
      <c r="F37" s="591"/>
      <c r="G37" s="591"/>
      <c r="H37" s="591"/>
      <c r="I37" s="591"/>
      <c r="J37" s="591"/>
      <c r="K37" s="217"/>
    </row>
    <row r="38" spans="1:11" ht="19.5" customHeight="1">
      <c r="A38" s="593" t="s">
        <v>432</v>
      </c>
      <c r="B38" s="594">
        <v>13188</v>
      </c>
      <c r="C38" s="591">
        <v>0</v>
      </c>
      <c r="D38" s="595"/>
      <c r="E38" s="591">
        <v>0</v>
      </c>
      <c r="F38" s="591">
        <v>0</v>
      </c>
      <c r="G38" s="591">
        <f t="shared" si="1"/>
        <v>13188</v>
      </c>
      <c r="H38" s="591">
        <v>13188</v>
      </c>
      <c r="I38" s="591"/>
      <c r="J38" s="591">
        <f>G38-H38-I38</f>
        <v>0</v>
      </c>
      <c r="K38" s="217"/>
    </row>
    <row r="39" spans="1:11" ht="19.5" customHeight="1">
      <c r="A39" s="593"/>
      <c r="B39" s="594"/>
      <c r="C39" s="591"/>
      <c r="D39" s="595"/>
      <c r="E39" s="591"/>
      <c r="F39" s="591"/>
      <c r="G39" s="591"/>
      <c r="H39" s="591"/>
      <c r="I39" s="591"/>
      <c r="J39" s="591"/>
      <c r="K39" s="217"/>
    </row>
    <row r="40" spans="1:11" ht="19.5" customHeight="1">
      <c r="A40" s="593" t="s">
        <v>433</v>
      </c>
      <c r="B40" s="594">
        <v>3568</v>
      </c>
      <c r="C40" s="591">
        <v>0</v>
      </c>
      <c r="D40" s="602">
        <v>-811</v>
      </c>
      <c r="E40" s="591">
        <v>0</v>
      </c>
      <c r="F40" s="591">
        <v>0</v>
      </c>
      <c r="G40" s="591">
        <f t="shared" si="1"/>
        <v>3568</v>
      </c>
      <c r="H40" s="591">
        <v>85</v>
      </c>
      <c r="I40" s="591"/>
      <c r="J40" s="591">
        <v>2672</v>
      </c>
      <c r="K40" s="217"/>
    </row>
    <row r="41" spans="1:11" ht="19.5" customHeight="1">
      <c r="A41" s="600"/>
      <c r="B41" s="601"/>
      <c r="C41" s="592"/>
      <c r="D41" s="603"/>
      <c r="E41" s="592"/>
      <c r="F41" s="592"/>
      <c r="G41" s="592"/>
      <c r="H41" s="592"/>
      <c r="I41" s="592"/>
      <c r="J41" s="592"/>
      <c r="K41" s="217"/>
    </row>
    <row r="42" spans="1:7" s="34" customFormat="1" ht="19.5" customHeight="1">
      <c r="A42" s="208" t="s">
        <v>517</v>
      </c>
      <c r="G42" s="209" t="s">
        <v>420</v>
      </c>
    </row>
    <row r="43" spans="1:7" ht="12.75">
      <c r="A43" s="45" t="s">
        <v>636</v>
      </c>
      <c r="G43" s="96" t="s">
        <v>634</v>
      </c>
    </row>
  </sheetData>
  <sheetProtection/>
  <mergeCells count="130">
    <mergeCell ref="A1:J1"/>
    <mergeCell ref="C3:F3"/>
    <mergeCell ref="C4:F4"/>
    <mergeCell ref="I40:I41"/>
    <mergeCell ref="J40:J41"/>
    <mergeCell ref="A40:A41"/>
    <mergeCell ref="B40:B41"/>
    <mergeCell ref="C40:C41"/>
    <mergeCell ref="D40:D41"/>
    <mergeCell ref="G40:G41"/>
    <mergeCell ref="H40:H41"/>
    <mergeCell ref="I36:I37"/>
    <mergeCell ref="J36:J37"/>
    <mergeCell ref="A38:A39"/>
    <mergeCell ref="B38:B39"/>
    <mergeCell ref="C38:C39"/>
    <mergeCell ref="D38:D39"/>
    <mergeCell ref="G38:G39"/>
    <mergeCell ref="H38:H39"/>
    <mergeCell ref="I38:I39"/>
    <mergeCell ref="J38:J39"/>
    <mergeCell ref="A36:A37"/>
    <mergeCell ref="B36:B37"/>
    <mergeCell ref="C36:C37"/>
    <mergeCell ref="D36:D37"/>
    <mergeCell ref="G36:G37"/>
    <mergeCell ref="H36:H37"/>
    <mergeCell ref="E38:E39"/>
    <mergeCell ref="F38:F39"/>
    <mergeCell ref="G34:G35"/>
    <mergeCell ref="H34:H35"/>
    <mergeCell ref="I34:I35"/>
    <mergeCell ref="J34:J35"/>
    <mergeCell ref="A34:A35"/>
    <mergeCell ref="B34:B35"/>
    <mergeCell ref="C34:C35"/>
    <mergeCell ref="D34:D35"/>
    <mergeCell ref="G32:G33"/>
    <mergeCell ref="H32:H33"/>
    <mergeCell ref="I32:I33"/>
    <mergeCell ref="J32:J33"/>
    <mergeCell ref="A32:A33"/>
    <mergeCell ref="B32:B33"/>
    <mergeCell ref="C32:C33"/>
    <mergeCell ref="D32:D33"/>
    <mergeCell ref="J26:J27"/>
    <mergeCell ref="J28:J29"/>
    <mergeCell ref="D30:D31"/>
    <mergeCell ref="J30:J31"/>
    <mergeCell ref="I30:I31"/>
    <mergeCell ref="H30:H31"/>
    <mergeCell ref="G30:G31"/>
    <mergeCell ref="D26:D27"/>
    <mergeCell ref="G26:G27"/>
    <mergeCell ref="G28:G29"/>
    <mergeCell ref="D24:D25"/>
    <mergeCell ref="J16:J17"/>
    <mergeCell ref="J18:J19"/>
    <mergeCell ref="J20:J21"/>
    <mergeCell ref="J22:J23"/>
    <mergeCell ref="J24:J25"/>
    <mergeCell ref="G24:G25"/>
    <mergeCell ref="I20:I21"/>
    <mergeCell ref="H22:H23"/>
    <mergeCell ref="I22:I23"/>
    <mergeCell ref="H28:H29"/>
    <mergeCell ref="I28:I29"/>
    <mergeCell ref="H24:H25"/>
    <mergeCell ref="I24:I25"/>
    <mergeCell ref="H26:H27"/>
    <mergeCell ref="I26:I27"/>
    <mergeCell ref="C26:C27"/>
    <mergeCell ref="A24:A25"/>
    <mergeCell ref="B24:B25"/>
    <mergeCell ref="C24:C25"/>
    <mergeCell ref="A26:A27"/>
    <mergeCell ref="B26:B27"/>
    <mergeCell ref="D28:D29"/>
    <mergeCell ref="A30:A31"/>
    <mergeCell ref="B30:B31"/>
    <mergeCell ref="C30:C31"/>
    <mergeCell ref="A28:A29"/>
    <mergeCell ref="B28:B29"/>
    <mergeCell ref="C28:C29"/>
    <mergeCell ref="C22:C23"/>
    <mergeCell ref="D22:D23"/>
    <mergeCell ref="A22:A23"/>
    <mergeCell ref="B22:B23"/>
    <mergeCell ref="H16:H17"/>
    <mergeCell ref="G22:G23"/>
    <mergeCell ref="A20:A21"/>
    <mergeCell ref="B20:B21"/>
    <mergeCell ref="C20:C21"/>
    <mergeCell ref="D20:D21"/>
    <mergeCell ref="I16:I17"/>
    <mergeCell ref="H18:H19"/>
    <mergeCell ref="I18:I19"/>
    <mergeCell ref="G20:G21"/>
    <mergeCell ref="H20:H21"/>
    <mergeCell ref="G18:G19"/>
    <mergeCell ref="G16:G17"/>
    <mergeCell ref="A18:A19"/>
    <mergeCell ref="B18:B19"/>
    <mergeCell ref="C18:C19"/>
    <mergeCell ref="D18:D19"/>
    <mergeCell ref="A16:A17"/>
    <mergeCell ref="B16:B17"/>
    <mergeCell ref="C16:C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40:E41"/>
    <mergeCell ref="F40:F41"/>
    <mergeCell ref="E34:E35"/>
    <mergeCell ref="F34:F35"/>
    <mergeCell ref="E36:E37"/>
    <mergeCell ref="F36:F3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1" ySplit="6" topLeftCell="B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11" sqref="C11"/>
    </sheetView>
  </sheetViews>
  <sheetFormatPr defaultColWidth="8.88671875" defaultRowHeight="13.5"/>
  <cols>
    <col min="1" max="1" width="12.88671875" style="193" customWidth="1"/>
    <col min="2" max="2" width="6.88671875" style="193" bestFit="1" customWidth="1"/>
    <col min="3" max="3" width="8.5546875" style="193" bestFit="1" customWidth="1"/>
    <col min="4" max="4" width="11.21484375" style="193" customWidth="1"/>
    <col min="5" max="5" width="5.77734375" style="193" customWidth="1"/>
    <col min="6" max="6" width="8.5546875" style="193" bestFit="1" customWidth="1"/>
    <col min="7" max="7" width="12.3359375" style="193" customWidth="1"/>
    <col min="8" max="9" width="4.5546875" style="193" customWidth="1"/>
    <col min="10" max="10" width="10.5546875" style="193" customWidth="1"/>
    <col min="11" max="11" width="6.6640625" style="193" customWidth="1"/>
    <col min="12" max="12" width="6.5546875" style="193" bestFit="1" customWidth="1"/>
    <col min="13" max="13" width="11.88671875" style="193" customWidth="1"/>
    <col min="14" max="14" width="16.21484375" style="193" customWidth="1"/>
    <col min="15" max="16384" width="8.88671875" style="193" customWidth="1"/>
  </cols>
  <sheetData>
    <row r="1" spans="1:14" ht="45.75" customHeight="1">
      <c r="A1" s="611" t="s">
        <v>314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</row>
    <row r="2" spans="1:14" ht="18" customHeight="1">
      <c r="A2" s="193" t="s">
        <v>315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48" t="s">
        <v>316</v>
      </c>
    </row>
    <row r="3" spans="1:14" ht="15.75" customHeight="1">
      <c r="A3" s="244"/>
      <c r="B3" s="245" t="s">
        <v>317</v>
      </c>
      <c r="C3" s="246"/>
      <c r="D3" s="247"/>
      <c r="E3" s="604" t="s">
        <v>318</v>
      </c>
      <c r="F3" s="613"/>
      <c r="G3" s="605"/>
      <c r="H3" s="604" t="s">
        <v>319</v>
      </c>
      <c r="I3" s="613"/>
      <c r="J3" s="605"/>
      <c r="K3" s="604" t="s">
        <v>160</v>
      </c>
      <c r="L3" s="613"/>
      <c r="M3" s="605"/>
      <c r="N3" s="248"/>
    </row>
    <row r="4" spans="1:14" ht="24.75" customHeight="1">
      <c r="A4" s="249" t="s">
        <v>134</v>
      </c>
      <c r="B4" s="250" t="s">
        <v>135</v>
      </c>
      <c r="C4" s="250"/>
      <c r="D4" s="251"/>
      <c r="E4" s="606" t="s">
        <v>136</v>
      </c>
      <c r="F4" s="610"/>
      <c r="G4" s="607"/>
      <c r="H4" s="606" t="s">
        <v>161</v>
      </c>
      <c r="I4" s="610"/>
      <c r="J4" s="607"/>
      <c r="K4" s="606" t="s">
        <v>162</v>
      </c>
      <c r="L4" s="608"/>
      <c r="M4" s="609"/>
      <c r="N4" s="252" t="s">
        <v>137</v>
      </c>
    </row>
    <row r="5" spans="1:14" ht="24.75" customHeight="1">
      <c r="A5" s="249" t="s">
        <v>138</v>
      </c>
      <c r="B5" s="253" t="s">
        <v>139</v>
      </c>
      <c r="C5" s="247"/>
      <c r="D5" s="254" t="s">
        <v>140</v>
      </c>
      <c r="E5" s="604" t="s">
        <v>139</v>
      </c>
      <c r="F5" s="605"/>
      <c r="G5" s="254" t="s">
        <v>140</v>
      </c>
      <c r="H5" s="604" t="s">
        <v>139</v>
      </c>
      <c r="I5" s="605"/>
      <c r="J5" s="254" t="s">
        <v>140</v>
      </c>
      <c r="K5" s="604" t="s">
        <v>139</v>
      </c>
      <c r="L5" s="605"/>
      <c r="M5" s="254" t="s">
        <v>140</v>
      </c>
      <c r="N5" s="252" t="s">
        <v>141</v>
      </c>
    </row>
    <row r="6" spans="1:14" ht="24.75" customHeight="1">
      <c r="A6" s="255"/>
      <c r="B6" s="256" t="s">
        <v>142</v>
      </c>
      <c r="C6" s="257"/>
      <c r="D6" s="258" t="s">
        <v>143</v>
      </c>
      <c r="E6" s="606" t="s">
        <v>142</v>
      </c>
      <c r="F6" s="607"/>
      <c r="G6" s="258" t="s">
        <v>143</v>
      </c>
      <c r="H6" s="606" t="s">
        <v>142</v>
      </c>
      <c r="I6" s="607"/>
      <c r="J6" s="258" t="s">
        <v>143</v>
      </c>
      <c r="K6" s="606" t="s">
        <v>142</v>
      </c>
      <c r="L6" s="607"/>
      <c r="M6" s="258" t="s">
        <v>143</v>
      </c>
      <c r="N6" s="259"/>
    </row>
    <row r="7" spans="1:14" ht="24.75" customHeight="1">
      <c r="A7" s="260" t="s">
        <v>320</v>
      </c>
      <c r="B7" s="268">
        <v>93654</v>
      </c>
      <c r="C7" s="269"/>
      <c r="D7" s="230">
        <v>3342226</v>
      </c>
      <c r="E7" s="230">
        <v>80449</v>
      </c>
      <c r="F7" s="261"/>
      <c r="G7" s="262">
        <v>2767248</v>
      </c>
      <c r="H7" s="263">
        <v>1023</v>
      </c>
      <c r="I7" s="263"/>
      <c r="J7" s="264">
        <v>53827</v>
      </c>
      <c r="K7" s="265">
        <v>12175</v>
      </c>
      <c r="L7" s="265"/>
      <c r="M7" s="266">
        <v>521150</v>
      </c>
      <c r="N7" s="267" t="s">
        <v>320</v>
      </c>
    </row>
    <row r="8" spans="1:14" s="276" customFormat="1" ht="24.75" customHeight="1">
      <c r="A8" s="270" t="s">
        <v>321</v>
      </c>
      <c r="B8" s="271">
        <v>100064</v>
      </c>
      <c r="C8" s="272"/>
      <c r="D8" s="273">
        <v>3542549</v>
      </c>
      <c r="E8" s="273">
        <v>86654</v>
      </c>
      <c r="F8" s="272"/>
      <c r="G8" s="273">
        <v>2957115</v>
      </c>
      <c r="H8" s="272">
        <v>1070</v>
      </c>
      <c r="I8" s="272"/>
      <c r="J8" s="273">
        <v>53363</v>
      </c>
      <c r="K8" s="272">
        <v>12340</v>
      </c>
      <c r="L8" s="272"/>
      <c r="M8" s="274">
        <v>532072</v>
      </c>
      <c r="N8" s="275" t="s">
        <v>321</v>
      </c>
    </row>
    <row r="9" spans="1:14" s="276" customFormat="1" ht="24.75" customHeight="1">
      <c r="A9" s="270" t="s">
        <v>322</v>
      </c>
      <c r="B9" s="277">
        <v>104004</v>
      </c>
      <c r="C9" s="278"/>
      <c r="D9" s="273">
        <v>3871993</v>
      </c>
      <c r="E9" s="273">
        <v>91658</v>
      </c>
      <c r="F9" s="278"/>
      <c r="G9" s="273">
        <v>3338033</v>
      </c>
      <c r="H9" s="273">
        <v>0</v>
      </c>
      <c r="I9" s="273"/>
      <c r="J9" s="273">
        <v>0</v>
      </c>
      <c r="K9" s="273">
        <v>12346</v>
      </c>
      <c r="L9" s="273"/>
      <c r="M9" s="274">
        <v>533960</v>
      </c>
      <c r="N9" s="275" t="s">
        <v>322</v>
      </c>
    </row>
    <row r="10" spans="1:14" s="276" customFormat="1" ht="24.75" customHeight="1">
      <c r="A10" s="270" t="s">
        <v>549</v>
      </c>
      <c r="B10" s="277">
        <v>107760</v>
      </c>
      <c r="C10" s="278"/>
      <c r="D10" s="273">
        <v>4160015</v>
      </c>
      <c r="E10" s="273">
        <v>95592</v>
      </c>
      <c r="F10" s="278"/>
      <c r="G10" s="273">
        <v>3599625</v>
      </c>
      <c r="H10" s="273">
        <v>0</v>
      </c>
      <c r="I10" s="273"/>
      <c r="J10" s="273">
        <v>0</v>
      </c>
      <c r="K10" s="273">
        <v>12168</v>
      </c>
      <c r="L10" s="273"/>
      <c r="M10" s="273">
        <v>560390</v>
      </c>
      <c r="N10" s="275" t="s">
        <v>549</v>
      </c>
    </row>
    <row r="11" spans="1:14" s="285" customFormat="1" ht="23.25" customHeight="1">
      <c r="A11" s="279" t="s">
        <v>613</v>
      </c>
      <c r="B11" s="280">
        <f>SUM(B13:B21)</f>
        <v>110905</v>
      </c>
      <c r="C11" s="281"/>
      <c r="D11" s="282">
        <f>SUM(D13:D21)</f>
        <v>3783938</v>
      </c>
      <c r="E11" s="282">
        <f>SUM(E13:E21)</f>
        <v>98753</v>
      </c>
      <c r="F11" s="281"/>
      <c r="G11" s="282">
        <f>SUM(G13:G21)</f>
        <v>3219665</v>
      </c>
      <c r="H11" s="234">
        <v>0</v>
      </c>
      <c r="I11" s="282"/>
      <c r="J11" s="283">
        <v>0</v>
      </c>
      <c r="K11" s="282">
        <f>SUM(K13:K21)</f>
        <v>12152</v>
      </c>
      <c r="L11" s="282"/>
      <c r="M11" s="282">
        <f>SUM(M13:M21)</f>
        <v>564273</v>
      </c>
      <c r="N11" s="284" t="s">
        <v>613</v>
      </c>
    </row>
    <row r="12" spans="1:14" s="285" customFormat="1" ht="9.75" customHeight="1" hidden="1">
      <c r="A12" s="279"/>
      <c r="B12" s="280"/>
      <c r="C12" s="281"/>
      <c r="D12" s="282"/>
      <c r="E12" s="282"/>
      <c r="F12" s="281"/>
      <c r="G12" s="282"/>
      <c r="H12" s="282"/>
      <c r="I12" s="282"/>
      <c r="J12" s="283">
        <v>0</v>
      </c>
      <c r="K12" s="282"/>
      <c r="L12" s="282"/>
      <c r="M12" s="286"/>
      <c r="N12" s="284"/>
    </row>
    <row r="13" spans="1:14" ht="22.5" customHeight="1">
      <c r="A13" s="287" t="s">
        <v>144</v>
      </c>
      <c r="B13" s="224">
        <v>108462</v>
      </c>
      <c r="C13" s="228" t="s">
        <v>618</v>
      </c>
      <c r="D13" s="229">
        <v>2432672</v>
      </c>
      <c r="E13" s="230">
        <v>96537</v>
      </c>
      <c r="F13" s="231" t="s">
        <v>616</v>
      </c>
      <c r="G13" s="232">
        <v>2021451</v>
      </c>
      <c r="H13" s="234">
        <v>0</v>
      </c>
      <c r="I13" s="234"/>
      <c r="J13" s="283">
        <v>0</v>
      </c>
      <c r="K13" s="230">
        <v>11925</v>
      </c>
      <c r="L13" s="231" t="s">
        <v>621</v>
      </c>
      <c r="M13" s="233">
        <v>411221</v>
      </c>
      <c r="N13" s="227" t="s">
        <v>145</v>
      </c>
    </row>
    <row r="14" spans="1:14" ht="22.5" customHeight="1">
      <c r="A14" s="287" t="s">
        <v>146</v>
      </c>
      <c r="B14" s="224">
        <v>2351</v>
      </c>
      <c r="C14" s="228" t="s">
        <v>619</v>
      </c>
      <c r="D14" s="229">
        <v>1019860</v>
      </c>
      <c r="E14" s="230">
        <v>2136</v>
      </c>
      <c r="F14" s="228" t="s">
        <v>617</v>
      </c>
      <c r="G14" s="232">
        <v>1011723</v>
      </c>
      <c r="H14" s="234">
        <v>0</v>
      </c>
      <c r="I14" s="235"/>
      <c r="J14" s="283">
        <v>0</v>
      </c>
      <c r="K14" s="234">
        <v>215</v>
      </c>
      <c r="L14" s="231" t="s">
        <v>622</v>
      </c>
      <c r="M14" s="233">
        <v>8137</v>
      </c>
      <c r="N14" s="227" t="s">
        <v>147</v>
      </c>
    </row>
    <row r="15" spans="1:14" ht="22.5" customHeight="1">
      <c r="A15" s="288" t="s">
        <v>148</v>
      </c>
      <c r="B15" s="225">
        <v>0</v>
      </c>
      <c r="C15" s="235"/>
      <c r="D15" s="236">
        <v>0</v>
      </c>
      <c r="E15" s="237">
        <v>0</v>
      </c>
      <c r="F15" s="234"/>
      <c r="G15" s="236">
        <v>0</v>
      </c>
      <c r="H15" s="234">
        <v>0</v>
      </c>
      <c r="I15" s="234"/>
      <c r="J15" s="283">
        <v>0</v>
      </c>
      <c r="K15" s="234">
        <v>0</v>
      </c>
      <c r="L15" s="236" t="s">
        <v>623</v>
      </c>
      <c r="M15" s="237">
        <v>0</v>
      </c>
      <c r="N15" s="227"/>
    </row>
    <row r="16" spans="1:14" ht="22.5" customHeight="1">
      <c r="A16" s="287" t="s">
        <v>149</v>
      </c>
      <c r="B16" s="224">
        <v>28</v>
      </c>
      <c r="C16" s="234"/>
      <c r="D16" s="229">
        <v>176637</v>
      </c>
      <c r="E16" s="230">
        <v>27</v>
      </c>
      <c r="F16" s="234"/>
      <c r="G16" s="232">
        <v>175858</v>
      </c>
      <c r="H16" s="234">
        <v>0</v>
      </c>
      <c r="I16" s="234"/>
      <c r="J16" s="283">
        <v>0</v>
      </c>
      <c r="K16" s="234">
        <v>1</v>
      </c>
      <c r="L16" s="234"/>
      <c r="M16" s="233">
        <v>779</v>
      </c>
      <c r="N16" s="227" t="s">
        <v>150</v>
      </c>
    </row>
    <row r="17" spans="1:14" ht="22.5" customHeight="1">
      <c r="A17" s="287" t="s">
        <v>151</v>
      </c>
      <c r="B17" s="224">
        <v>38</v>
      </c>
      <c r="C17" s="234"/>
      <c r="D17" s="229">
        <v>156</v>
      </c>
      <c r="E17" s="230">
        <v>38</v>
      </c>
      <c r="F17" s="234"/>
      <c r="G17" s="232">
        <v>156</v>
      </c>
      <c r="H17" s="234">
        <v>0</v>
      </c>
      <c r="I17" s="234"/>
      <c r="J17" s="283">
        <v>0</v>
      </c>
      <c r="K17" s="234">
        <v>0</v>
      </c>
      <c r="L17" s="234"/>
      <c r="M17" s="237">
        <v>0</v>
      </c>
      <c r="N17" s="227" t="s">
        <v>152</v>
      </c>
    </row>
    <row r="18" spans="1:14" ht="22.5" customHeight="1">
      <c r="A18" s="287" t="s">
        <v>153</v>
      </c>
      <c r="B18" s="224">
        <v>6</v>
      </c>
      <c r="C18" s="234"/>
      <c r="D18" s="229">
        <v>9117</v>
      </c>
      <c r="E18" s="230">
        <v>6</v>
      </c>
      <c r="F18" s="234"/>
      <c r="G18" s="232">
        <v>9117</v>
      </c>
      <c r="H18" s="234">
        <v>0</v>
      </c>
      <c r="I18" s="234"/>
      <c r="J18" s="283">
        <v>0</v>
      </c>
      <c r="K18" s="234">
        <v>0</v>
      </c>
      <c r="L18" s="234"/>
      <c r="M18" s="237">
        <v>0</v>
      </c>
      <c r="N18" s="227" t="s">
        <v>154</v>
      </c>
    </row>
    <row r="19" spans="1:14" ht="22.5" customHeight="1">
      <c r="A19" s="287" t="s">
        <v>155</v>
      </c>
      <c r="B19" s="224">
        <v>11</v>
      </c>
      <c r="C19" s="228" t="s">
        <v>620</v>
      </c>
      <c r="D19" s="229">
        <v>144136</v>
      </c>
      <c r="E19" s="237">
        <v>0</v>
      </c>
      <c r="F19" s="234"/>
      <c r="G19" s="236">
        <v>0</v>
      </c>
      <c r="H19" s="234">
        <v>0</v>
      </c>
      <c r="I19" s="234"/>
      <c r="J19" s="283">
        <v>0</v>
      </c>
      <c r="K19" s="234">
        <v>11</v>
      </c>
      <c r="L19" s="228" t="s">
        <v>624</v>
      </c>
      <c r="M19" s="233">
        <v>144136</v>
      </c>
      <c r="N19" s="227" t="s">
        <v>156</v>
      </c>
    </row>
    <row r="20" spans="1:14" ht="22.5" customHeight="1">
      <c r="A20" s="288" t="s">
        <v>157</v>
      </c>
      <c r="B20" s="225">
        <v>0</v>
      </c>
      <c r="C20" s="235"/>
      <c r="D20" s="236">
        <v>0</v>
      </c>
      <c r="E20" s="237">
        <v>0</v>
      </c>
      <c r="F20" s="234"/>
      <c r="G20" s="236">
        <v>0</v>
      </c>
      <c r="H20" s="234">
        <v>0</v>
      </c>
      <c r="I20" s="234"/>
      <c r="J20" s="283">
        <v>0</v>
      </c>
      <c r="K20" s="234">
        <v>0</v>
      </c>
      <c r="L20" s="235"/>
      <c r="M20" s="237">
        <v>0</v>
      </c>
      <c r="N20" s="227"/>
    </row>
    <row r="21" spans="1:14" ht="22.5" customHeight="1">
      <c r="A21" s="289" t="s">
        <v>158</v>
      </c>
      <c r="B21" s="226">
        <v>9</v>
      </c>
      <c r="C21" s="238">
        <v>2920</v>
      </c>
      <c r="D21" s="239">
        <v>1360</v>
      </c>
      <c r="E21" s="240">
        <v>9</v>
      </c>
      <c r="F21" s="238">
        <v>2920</v>
      </c>
      <c r="G21" s="241">
        <v>1360</v>
      </c>
      <c r="H21" s="240">
        <v>0</v>
      </c>
      <c r="I21" s="240"/>
      <c r="J21" s="290">
        <v>0</v>
      </c>
      <c r="K21" s="240">
        <v>0</v>
      </c>
      <c r="L21" s="238"/>
      <c r="M21" s="242">
        <v>0</v>
      </c>
      <c r="N21" s="291" t="s">
        <v>159</v>
      </c>
    </row>
    <row r="22" spans="1:14" s="34" customFormat="1" ht="14.25" customHeight="1">
      <c r="A22" s="26" t="s">
        <v>538</v>
      </c>
      <c r="B22" s="32"/>
      <c r="N22" s="35" t="s">
        <v>645</v>
      </c>
    </row>
    <row r="23" spans="1:10" s="292" customFormat="1" ht="12">
      <c r="A23" s="292" t="s">
        <v>539</v>
      </c>
      <c r="D23" s="293" t="s">
        <v>540</v>
      </c>
      <c r="J23" s="96" t="s">
        <v>638</v>
      </c>
    </row>
    <row r="24" s="292" customFormat="1" ht="12">
      <c r="A24" s="292" t="s">
        <v>541</v>
      </c>
    </row>
    <row r="25" spans="1:4" ht="14.25" customHeight="1">
      <c r="A25" s="193" t="s">
        <v>625</v>
      </c>
      <c r="D25" s="267"/>
    </row>
    <row r="26" s="292" customFormat="1" ht="12">
      <c r="A26" s="292" t="s">
        <v>626</v>
      </c>
    </row>
    <row r="27" ht="12.75">
      <c r="A27" s="193" t="s">
        <v>637</v>
      </c>
    </row>
  </sheetData>
  <sheetProtection/>
  <mergeCells count="13">
    <mergeCell ref="K4:M4"/>
    <mergeCell ref="H4:J4"/>
    <mergeCell ref="A1:N1"/>
    <mergeCell ref="E3:G3"/>
    <mergeCell ref="E4:G4"/>
    <mergeCell ref="H3:J3"/>
    <mergeCell ref="K3:M3"/>
    <mergeCell ref="K5:L5"/>
    <mergeCell ref="K6:L6"/>
    <mergeCell ref="E5:F5"/>
    <mergeCell ref="E6:F6"/>
    <mergeCell ref="H5:I5"/>
    <mergeCell ref="H6:I6"/>
  </mergeCells>
  <printOptions horizontalCentered="1" verticalCentered="1"/>
  <pageMargins left="0.35433070866141736" right="0.35433070866141736" top="0.17" bottom="0.17" header="0.22" footer="0.2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F24" sqref="F24"/>
    </sheetView>
  </sheetViews>
  <sheetFormatPr defaultColWidth="8.88671875" defaultRowHeight="13.5"/>
  <cols>
    <col min="1" max="1" width="8.88671875" style="297" customWidth="1"/>
    <col min="2" max="5" width="5.6640625" style="297" customWidth="1"/>
    <col min="6" max="12" width="9.4453125" style="297" customWidth="1"/>
    <col min="13" max="16384" width="8.88671875" style="297" customWidth="1"/>
  </cols>
  <sheetData>
    <row r="2" s="295" customFormat="1" ht="23.25">
      <c r="A2" s="294" t="s">
        <v>548</v>
      </c>
    </row>
    <row r="4" spans="1:13" ht="13.5">
      <c r="A4" s="296" t="s">
        <v>544</v>
      </c>
      <c r="L4" s="619" t="s">
        <v>545</v>
      </c>
      <c r="M4" s="619"/>
    </row>
    <row r="5" spans="1:13" ht="13.5">
      <c r="A5" s="614" t="s">
        <v>60</v>
      </c>
      <c r="B5" s="615" t="s">
        <v>647</v>
      </c>
      <c r="C5" s="614"/>
      <c r="D5" s="614"/>
      <c r="E5" s="614"/>
      <c r="F5" s="615" t="s">
        <v>648</v>
      </c>
      <c r="G5" s="614"/>
      <c r="H5" s="614"/>
      <c r="I5" s="614"/>
      <c r="J5" s="615" t="s">
        <v>649</v>
      </c>
      <c r="K5" s="614"/>
      <c r="L5" s="614"/>
      <c r="M5" s="616" t="s">
        <v>546</v>
      </c>
    </row>
    <row r="6" spans="1:13" ht="13.5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7"/>
    </row>
    <row r="7" spans="1:13" ht="13.5">
      <c r="A7" s="614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8"/>
    </row>
    <row r="8" spans="1:13" ht="30" customHeight="1">
      <c r="A8" s="298" t="s">
        <v>543</v>
      </c>
      <c r="B8" s="620">
        <v>24.9</v>
      </c>
      <c r="C8" s="621"/>
      <c r="D8" s="621"/>
      <c r="E8" s="621"/>
      <c r="F8" s="621">
        <v>64.4</v>
      </c>
      <c r="G8" s="621"/>
      <c r="H8" s="621"/>
      <c r="I8" s="621"/>
      <c r="J8" s="622" t="s">
        <v>547</v>
      </c>
      <c r="K8" s="622"/>
      <c r="L8" s="623"/>
      <c r="M8" s="299" t="s">
        <v>543</v>
      </c>
    </row>
    <row r="9" spans="1:13" s="469" customFormat="1" ht="19.5" customHeight="1">
      <c r="A9" s="468" t="s">
        <v>644</v>
      </c>
      <c r="B9" s="468"/>
      <c r="C9" s="468"/>
      <c r="D9" s="468"/>
      <c r="E9" s="468"/>
      <c r="F9" s="468"/>
      <c r="G9" s="468"/>
      <c r="H9" s="468"/>
      <c r="I9" s="470" t="s">
        <v>646</v>
      </c>
      <c r="K9" s="470"/>
      <c r="L9" s="470"/>
      <c r="M9" s="470"/>
    </row>
    <row r="10" spans="1:9" s="469" customFormat="1" ht="12">
      <c r="A10" s="469" t="s">
        <v>640</v>
      </c>
      <c r="I10" s="96" t="s">
        <v>639</v>
      </c>
    </row>
    <row r="11" s="469" customFormat="1" ht="12">
      <c r="A11" s="469" t="s">
        <v>641</v>
      </c>
    </row>
    <row r="12" spans="1:4" s="469" customFormat="1" ht="12">
      <c r="A12" s="469" t="s">
        <v>642</v>
      </c>
      <c r="D12" s="292"/>
    </row>
    <row r="13" s="469" customFormat="1" ht="12">
      <c r="A13" s="292" t="s">
        <v>643</v>
      </c>
    </row>
  </sheetData>
  <sheetProtection/>
  <mergeCells count="9">
    <mergeCell ref="B8:E8"/>
    <mergeCell ref="F8:I8"/>
    <mergeCell ref="J8:L8"/>
    <mergeCell ref="A5:A7"/>
    <mergeCell ref="B5:E7"/>
    <mergeCell ref="F5:I7"/>
    <mergeCell ref="J5:L7"/>
    <mergeCell ref="M5:M7"/>
    <mergeCell ref="L4:M4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&amp;L&amp;"돋움,기울임꼴"ⅩⅤ. 재정&amp;C-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6" sqref="B16"/>
    </sheetView>
  </sheetViews>
  <sheetFormatPr defaultColWidth="7.77734375" defaultRowHeight="13.5"/>
  <cols>
    <col min="1" max="1" width="11.3359375" style="21" customWidth="1"/>
    <col min="2" max="6" width="15.6640625" style="21" customWidth="1"/>
    <col min="7" max="7" width="13.99609375" style="21" customWidth="1"/>
    <col min="8" max="9" width="12.6640625" style="21" customWidth="1"/>
    <col min="10" max="10" width="15.4453125" style="21" customWidth="1"/>
    <col min="11" max="11" width="11.4453125" style="21" bestFit="1" customWidth="1"/>
    <col min="12" max="12" width="14.88671875" style="21" customWidth="1"/>
    <col min="13" max="13" width="6.5546875" style="21" customWidth="1"/>
    <col min="14" max="16384" width="7.77734375" style="21" customWidth="1"/>
  </cols>
  <sheetData>
    <row r="1" spans="1:9" s="1" customFormat="1" ht="32.25" customHeight="1">
      <c r="A1" s="507" t="s">
        <v>481</v>
      </c>
      <c r="B1" s="507"/>
      <c r="C1" s="507"/>
      <c r="D1" s="507"/>
      <c r="E1" s="507"/>
      <c r="F1" s="507"/>
      <c r="G1" s="507"/>
      <c r="H1" s="38"/>
      <c r="I1" s="38"/>
    </row>
    <row r="2" spans="1:8" s="4" customFormat="1" ht="18" customHeight="1">
      <c r="A2" s="2" t="s">
        <v>482</v>
      </c>
      <c r="B2" s="3"/>
      <c r="C2" s="3"/>
      <c r="D2" s="3"/>
      <c r="E2" s="3"/>
      <c r="G2" s="5" t="s">
        <v>483</v>
      </c>
      <c r="H2" s="3"/>
    </row>
    <row r="3" spans="1:7" s="9" customFormat="1" ht="24.75" customHeight="1">
      <c r="A3" s="501" t="s">
        <v>484</v>
      </c>
      <c r="B3" s="6" t="s">
        <v>485</v>
      </c>
      <c r="C3" s="7" t="s">
        <v>486</v>
      </c>
      <c r="D3" s="8" t="s">
        <v>487</v>
      </c>
      <c r="E3" s="7" t="s">
        <v>488</v>
      </c>
      <c r="F3" s="7" t="s">
        <v>489</v>
      </c>
      <c r="G3" s="504" t="s">
        <v>490</v>
      </c>
    </row>
    <row r="4" spans="1:7" s="9" customFormat="1" ht="24.75" customHeight="1">
      <c r="A4" s="502"/>
      <c r="C4" s="10" t="s">
        <v>491</v>
      </c>
      <c r="D4" s="10"/>
      <c r="E4" s="10" t="s">
        <v>492</v>
      </c>
      <c r="F4" s="10"/>
      <c r="G4" s="505"/>
    </row>
    <row r="5" spans="1:7" s="9" customFormat="1" ht="24.75" customHeight="1">
      <c r="A5" s="502"/>
      <c r="B5" s="11"/>
      <c r="C5" s="10" t="s">
        <v>493</v>
      </c>
      <c r="D5" s="10" t="s">
        <v>494</v>
      </c>
      <c r="E5" s="12" t="s">
        <v>495</v>
      </c>
      <c r="F5" s="10" t="s">
        <v>494</v>
      </c>
      <c r="G5" s="505"/>
    </row>
    <row r="6" spans="1:7" s="9" customFormat="1" ht="24.75" customHeight="1">
      <c r="A6" s="503"/>
      <c r="B6" s="13" t="s">
        <v>496</v>
      </c>
      <c r="C6" s="14" t="s">
        <v>497</v>
      </c>
      <c r="D6" s="15" t="s">
        <v>498</v>
      </c>
      <c r="E6" s="15" t="s">
        <v>499</v>
      </c>
      <c r="F6" s="15" t="s">
        <v>500</v>
      </c>
      <c r="G6" s="506"/>
    </row>
    <row r="7" spans="1:7" s="20" customFormat="1" ht="30.75" customHeight="1">
      <c r="A7" s="16" t="s">
        <v>320</v>
      </c>
      <c r="B7" s="17">
        <v>266204</v>
      </c>
      <c r="C7" s="17">
        <v>405458</v>
      </c>
      <c r="D7" s="18">
        <v>656551.3567373193</v>
      </c>
      <c r="E7" s="17">
        <v>153042</v>
      </c>
      <c r="F7" s="18">
        <v>1739417.9375596242</v>
      </c>
      <c r="G7" s="19" t="s">
        <v>320</v>
      </c>
    </row>
    <row r="8" spans="1:7" s="20" customFormat="1" ht="30.75" customHeight="1">
      <c r="A8" s="16" t="s">
        <v>321</v>
      </c>
      <c r="B8" s="17">
        <v>268460</v>
      </c>
      <c r="C8" s="17">
        <v>407498</v>
      </c>
      <c r="D8" s="18">
        <v>658800.7793903283</v>
      </c>
      <c r="E8" s="17">
        <v>155398</v>
      </c>
      <c r="F8" s="18">
        <v>1727564.0613135304</v>
      </c>
      <c r="G8" s="19" t="s">
        <v>321</v>
      </c>
    </row>
    <row r="9" spans="1:7" s="20" customFormat="1" ht="30.75" customHeight="1">
      <c r="A9" s="16" t="s">
        <v>501</v>
      </c>
      <c r="B9" s="17">
        <v>249514</v>
      </c>
      <c r="C9" s="17">
        <v>410378</v>
      </c>
      <c r="D9" s="18">
        <v>608010</v>
      </c>
      <c r="E9" s="17">
        <v>157704</v>
      </c>
      <c r="F9" s="18">
        <v>1582167</v>
      </c>
      <c r="G9" s="22" t="s">
        <v>501</v>
      </c>
    </row>
    <row r="10" spans="1:7" s="20" customFormat="1" ht="30.75" customHeight="1">
      <c r="A10" s="16" t="s">
        <v>542</v>
      </c>
      <c r="B10" s="17">
        <v>297942</v>
      </c>
      <c r="C10" s="17">
        <v>417539</v>
      </c>
      <c r="D10" s="18">
        <v>713566.876387595</v>
      </c>
      <c r="E10" s="17">
        <v>162824</v>
      </c>
      <c r="F10" s="18">
        <v>1829840.8097086425</v>
      </c>
      <c r="G10" s="22" t="s">
        <v>542</v>
      </c>
    </row>
    <row r="11" spans="1:7" s="25" customFormat="1" ht="28.5" customHeight="1">
      <c r="A11" s="23" t="s">
        <v>543</v>
      </c>
      <c r="B11" s="30">
        <v>342547</v>
      </c>
      <c r="C11" s="31">
        <v>422790</v>
      </c>
      <c r="D11" s="28">
        <f>B11/C11*1000000</f>
        <v>810206.0124411646</v>
      </c>
      <c r="E11" s="31">
        <v>165494</v>
      </c>
      <c r="F11" s="29">
        <f>B11/E11*1000000</f>
        <v>2069845.4324628082</v>
      </c>
      <c r="G11" s="24" t="s">
        <v>543</v>
      </c>
    </row>
    <row r="12" spans="1:7" s="34" customFormat="1" ht="14.25" customHeight="1">
      <c r="A12" s="26" t="s">
        <v>518</v>
      </c>
      <c r="B12" s="32"/>
      <c r="C12" s="33"/>
      <c r="G12" s="35" t="s">
        <v>519</v>
      </c>
    </row>
    <row r="13" s="37" customFormat="1" ht="14.25" customHeight="1">
      <c r="A13" s="36" t="s">
        <v>520</v>
      </c>
    </row>
    <row r="14" s="27" customFormat="1" ht="12.75"/>
  </sheetData>
  <sheetProtection/>
  <mergeCells count="3">
    <mergeCell ref="A3:A6"/>
    <mergeCell ref="G3:G6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="82" zoomScaleNormal="82" zoomScalePageLayoutView="0" workbookViewId="0" topLeftCell="A1">
      <selection activeCell="C30" sqref="C30"/>
    </sheetView>
  </sheetViews>
  <sheetFormatPr defaultColWidth="8.88671875" defaultRowHeight="13.5"/>
  <cols>
    <col min="1" max="1" width="8.21484375" style="73" customWidth="1"/>
    <col min="2" max="4" width="10.77734375" style="45" customWidth="1"/>
    <col min="5" max="6" width="10.3359375" style="45" customWidth="1"/>
    <col min="7" max="7" width="11.3359375" style="45" customWidth="1"/>
    <col min="8" max="9" width="10.3359375" style="45" customWidth="1"/>
    <col min="10" max="10" width="11.10546875" style="45" customWidth="1"/>
    <col min="11" max="11" width="12.5546875" style="45" bestFit="1" customWidth="1"/>
    <col min="12" max="12" width="10.77734375" style="45" customWidth="1"/>
    <col min="13" max="13" width="10.3359375" style="45" customWidth="1"/>
    <col min="14" max="14" width="11.6640625" style="45" customWidth="1"/>
    <col min="15" max="15" width="10.6640625" style="45" customWidth="1"/>
    <col min="16" max="16384" width="8.88671875" style="45" customWidth="1"/>
  </cols>
  <sheetData>
    <row r="1" spans="1:15" ht="25.5" customHeight="1">
      <c r="A1" s="484" t="s">
        <v>167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73"/>
    </row>
    <row r="2" spans="1:15" ht="18" customHeight="1">
      <c r="A2" s="343" t="s">
        <v>168</v>
      </c>
      <c r="B2" s="217"/>
      <c r="C2" s="344"/>
      <c r="D2" s="344"/>
      <c r="E2" s="47"/>
      <c r="F2" s="47"/>
      <c r="G2" s="47"/>
      <c r="H2" s="47"/>
      <c r="I2" s="47"/>
      <c r="J2" s="47"/>
      <c r="K2" s="47"/>
      <c r="L2" s="47"/>
      <c r="M2" s="47"/>
      <c r="N2" s="48" t="s">
        <v>169</v>
      </c>
      <c r="O2" s="345" t="s">
        <v>4</v>
      </c>
    </row>
    <row r="3" spans="1:15" ht="21.75" customHeight="1">
      <c r="A3" s="526" t="s">
        <v>58</v>
      </c>
      <c r="B3" s="489" t="s">
        <v>359</v>
      </c>
      <c r="C3" s="521"/>
      <c r="D3" s="522"/>
      <c r="E3" s="346" t="s">
        <v>360</v>
      </c>
      <c r="F3" s="346"/>
      <c r="G3" s="347"/>
      <c r="H3" s="347"/>
      <c r="I3" s="347"/>
      <c r="J3" s="347"/>
      <c r="K3" s="347"/>
      <c r="L3" s="347"/>
      <c r="M3" s="347"/>
      <c r="N3" s="347"/>
      <c r="O3" s="508" t="s">
        <v>364</v>
      </c>
    </row>
    <row r="4" spans="1:15" ht="21.75" customHeight="1">
      <c r="A4" s="527"/>
      <c r="B4" s="348"/>
      <c r="C4" s="519" t="s">
        <v>361</v>
      </c>
      <c r="D4" s="519" t="s">
        <v>362</v>
      </c>
      <c r="E4" s="514" t="s">
        <v>363</v>
      </c>
      <c r="F4" s="515"/>
      <c r="G4" s="515"/>
      <c r="H4" s="515"/>
      <c r="I4" s="515"/>
      <c r="J4" s="515"/>
      <c r="K4" s="515"/>
      <c r="L4" s="515"/>
      <c r="M4" s="515"/>
      <c r="N4" s="516"/>
      <c r="O4" s="509"/>
    </row>
    <row r="5" spans="1:15" ht="36">
      <c r="A5" s="528"/>
      <c r="B5" s="65" t="s">
        <v>2</v>
      </c>
      <c r="C5" s="520"/>
      <c r="D5" s="520"/>
      <c r="E5" s="350" t="s">
        <v>365</v>
      </c>
      <c r="F5" s="351" t="s">
        <v>607</v>
      </c>
      <c r="G5" s="352" t="s">
        <v>366</v>
      </c>
      <c r="H5" s="352" t="s">
        <v>367</v>
      </c>
      <c r="I5" s="352" t="s">
        <v>368</v>
      </c>
      <c r="J5" s="353" t="s">
        <v>608</v>
      </c>
      <c r="K5" s="352" t="s">
        <v>369</v>
      </c>
      <c r="L5" s="352" t="s">
        <v>370</v>
      </c>
      <c r="M5" s="352" t="s">
        <v>371</v>
      </c>
      <c r="N5" s="352" t="s">
        <v>372</v>
      </c>
      <c r="O5" s="510"/>
    </row>
    <row r="6" spans="1:15" s="73" customFormat="1" ht="18" customHeight="1">
      <c r="A6" s="68" t="s">
        <v>320</v>
      </c>
      <c r="B6" s="354">
        <v>266204211</v>
      </c>
      <c r="C6" s="355">
        <v>171477084</v>
      </c>
      <c r="D6" s="355">
        <v>94727127</v>
      </c>
      <c r="E6" s="355">
        <v>46848099</v>
      </c>
      <c r="F6" s="355"/>
      <c r="G6" s="355">
        <v>44785789</v>
      </c>
      <c r="H6" s="355">
        <v>619033</v>
      </c>
      <c r="I6" s="355">
        <v>36080628</v>
      </c>
      <c r="J6" s="356" t="s">
        <v>325</v>
      </c>
      <c r="K6" s="355">
        <v>32891363</v>
      </c>
      <c r="L6" s="355">
        <v>28741167</v>
      </c>
      <c r="M6" s="355">
        <v>17721580</v>
      </c>
      <c r="N6" s="355" t="s">
        <v>325</v>
      </c>
      <c r="O6" s="349" t="s">
        <v>320</v>
      </c>
    </row>
    <row r="7" spans="1:15" s="359" customFormat="1" ht="18" customHeight="1">
      <c r="A7" s="357" t="s">
        <v>321</v>
      </c>
      <c r="B7" s="354">
        <v>268460065</v>
      </c>
      <c r="C7" s="355">
        <v>166686907</v>
      </c>
      <c r="D7" s="355">
        <v>101773158</v>
      </c>
      <c r="E7" s="355">
        <v>38739139</v>
      </c>
      <c r="F7" s="355"/>
      <c r="G7" s="355">
        <v>39805525</v>
      </c>
      <c r="H7" s="355">
        <v>592104</v>
      </c>
      <c r="I7" s="355">
        <v>41414372</v>
      </c>
      <c r="J7" s="358" t="s">
        <v>325</v>
      </c>
      <c r="K7" s="355">
        <v>35811120</v>
      </c>
      <c r="L7" s="355">
        <v>30928577</v>
      </c>
      <c r="M7" s="355">
        <v>19168762</v>
      </c>
      <c r="N7" s="355" t="s">
        <v>325</v>
      </c>
      <c r="O7" s="312" t="s">
        <v>321</v>
      </c>
    </row>
    <row r="8" spans="1:15" s="359" customFormat="1" ht="18" customHeight="1">
      <c r="A8" s="357" t="s">
        <v>322</v>
      </c>
      <c r="B8" s="360">
        <v>249514300</v>
      </c>
      <c r="C8" s="361">
        <v>148497203</v>
      </c>
      <c r="D8" s="361">
        <v>101017097</v>
      </c>
      <c r="E8" s="362">
        <v>34454940</v>
      </c>
      <c r="F8" s="362"/>
      <c r="G8" s="361">
        <v>35812204</v>
      </c>
      <c r="H8" s="361">
        <v>589883</v>
      </c>
      <c r="I8" s="361">
        <v>39401116</v>
      </c>
      <c r="J8" s="358" t="s">
        <v>325</v>
      </c>
      <c r="K8" s="361">
        <v>33604815</v>
      </c>
      <c r="L8" s="361">
        <v>31046436</v>
      </c>
      <c r="M8" s="361">
        <v>20943482</v>
      </c>
      <c r="N8" s="363" t="s">
        <v>325</v>
      </c>
      <c r="O8" s="312" t="s">
        <v>322</v>
      </c>
    </row>
    <row r="9" spans="1:15" s="359" customFormat="1" ht="18" customHeight="1">
      <c r="A9" s="364" t="s">
        <v>542</v>
      </c>
      <c r="B9" s="360">
        <v>297941367</v>
      </c>
      <c r="C9" s="361">
        <v>297941367</v>
      </c>
      <c r="D9" s="361" t="s">
        <v>324</v>
      </c>
      <c r="E9" s="362">
        <v>46269827</v>
      </c>
      <c r="F9" s="362"/>
      <c r="G9" s="361">
        <v>45582568</v>
      </c>
      <c r="H9" s="361">
        <v>617548</v>
      </c>
      <c r="I9" s="361">
        <v>52075232</v>
      </c>
      <c r="J9" s="358" t="s">
        <v>324</v>
      </c>
      <c r="K9" s="361">
        <v>2408050</v>
      </c>
      <c r="L9" s="361">
        <v>32939446</v>
      </c>
      <c r="M9" s="361">
        <v>23055575</v>
      </c>
      <c r="N9" s="361" t="s">
        <v>324</v>
      </c>
      <c r="O9" s="312" t="s">
        <v>542</v>
      </c>
    </row>
    <row r="10" spans="1:15" s="371" customFormat="1" ht="18" customHeight="1">
      <c r="A10" s="365" t="s">
        <v>543</v>
      </c>
      <c r="B10" s="366">
        <v>342547280</v>
      </c>
      <c r="C10" s="367">
        <v>342547280</v>
      </c>
      <c r="D10" s="368" t="s">
        <v>324</v>
      </c>
      <c r="E10" s="367">
        <v>108426893</v>
      </c>
      <c r="F10" s="367">
        <v>8485482</v>
      </c>
      <c r="G10" s="368" t="s">
        <v>324</v>
      </c>
      <c r="H10" s="368" t="s">
        <v>324</v>
      </c>
      <c r="I10" s="367">
        <v>57557284</v>
      </c>
      <c r="J10" s="368" t="s">
        <v>324</v>
      </c>
      <c r="K10" s="367">
        <v>2236378</v>
      </c>
      <c r="L10" s="367">
        <v>46907642</v>
      </c>
      <c r="M10" s="367">
        <v>24254343</v>
      </c>
      <c r="N10" s="369" t="s">
        <v>324</v>
      </c>
      <c r="O10" s="370" t="s">
        <v>543</v>
      </c>
    </row>
    <row r="11" spans="1:18" ht="13.5" customHeight="1">
      <c r="A11" s="372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87"/>
      <c r="O11" s="55"/>
      <c r="P11" s="217"/>
      <c r="Q11" s="217"/>
      <c r="R11" s="217"/>
    </row>
    <row r="12" spans="1:15" ht="27.75" customHeight="1">
      <c r="A12" s="526" t="s">
        <v>375</v>
      </c>
      <c r="B12" s="523" t="s">
        <v>478</v>
      </c>
      <c r="C12" s="524"/>
      <c r="D12" s="524"/>
      <c r="E12" s="525"/>
      <c r="F12" s="374"/>
      <c r="G12" s="346" t="s">
        <v>373</v>
      </c>
      <c r="H12" s="375"/>
      <c r="I12" s="376"/>
      <c r="J12" s="376"/>
      <c r="K12" s="347"/>
      <c r="L12" s="347"/>
      <c r="M12" s="377" t="s">
        <v>374</v>
      </c>
      <c r="N12" s="378"/>
      <c r="O12" s="511" t="s">
        <v>364</v>
      </c>
    </row>
    <row r="13" spans="1:15" ht="12.75">
      <c r="A13" s="527"/>
      <c r="B13" s="514" t="s">
        <v>376</v>
      </c>
      <c r="C13" s="515"/>
      <c r="D13" s="515"/>
      <c r="E13" s="515"/>
      <c r="F13" s="515"/>
      <c r="G13" s="515"/>
      <c r="H13" s="515"/>
      <c r="I13" s="515"/>
      <c r="J13" s="515"/>
      <c r="K13" s="515"/>
      <c r="L13" s="516"/>
      <c r="M13" s="517" t="s">
        <v>377</v>
      </c>
      <c r="N13" s="519" t="s">
        <v>362</v>
      </c>
      <c r="O13" s="512"/>
    </row>
    <row r="14" spans="1:15" ht="48">
      <c r="A14" s="528"/>
      <c r="B14" s="352" t="s">
        <v>378</v>
      </c>
      <c r="C14" s="379" t="s">
        <v>379</v>
      </c>
      <c r="D14" s="352" t="s">
        <v>380</v>
      </c>
      <c r="E14" s="352" t="s">
        <v>381</v>
      </c>
      <c r="F14" s="66" t="s">
        <v>382</v>
      </c>
      <c r="G14" s="380" t="s">
        <v>609</v>
      </c>
      <c r="H14" s="381" t="s">
        <v>383</v>
      </c>
      <c r="I14" s="381" t="s">
        <v>384</v>
      </c>
      <c r="J14" s="382" t="s">
        <v>385</v>
      </c>
      <c r="K14" s="350" t="s">
        <v>386</v>
      </c>
      <c r="L14" s="352" t="s">
        <v>387</v>
      </c>
      <c r="M14" s="518"/>
      <c r="N14" s="520"/>
      <c r="O14" s="513"/>
    </row>
    <row r="15" spans="1:15" s="73" customFormat="1" ht="18" customHeight="1">
      <c r="A15" s="68" t="s">
        <v>320</v>
      </c>
      <c r="B15" s="354">
        <v>46094</v>
      </c>
      <c r="C15" s="355" t="s">
        <v>505</v>
      </c>
      <c r="D15" s="355" t="s">
        <v>505</v>
      </c>
      <c r="E15" s="355">
        <v>1464209</v>
      </c>
      <c r="F15" s="361" t="s">
        <v>479</v>
      </c>
      <c r="G15" s="361" t="s">
        <v>479</v>
      </c>
      <c r="H15" s="355">
        <v>132408</v>
      </c>
      <c r="I15" s="355">
        <v>3553039</v>
      </c>
      <c r="J15" s="355">
        <v>38566309</v>
      </c>
      <c r="K15" s="355">
        <v>2353185</v>
      </c>
      <c r="L15" s="355">
        <v>9765813</v>
      </c>
      <c r="M15" s="355">
        <v>891779</v>
      </c>
      <c r="N15" s="383">
        <v>1743716</v>
      </c>
      <c r="O15" s="73" t="s">
        <v>320</v>
      </c>
    </row>
    <row r="16" spans="1:15" s="387" customFormat="1" ht="18" customHeight="1">
      <c r="A16" s="384" t="s">
        <v>321</v>
      </c>
      <c r="B16" s="354">
        <v>7510</v>
      </c>
      <c r="C16" s="355" t="s">
        <v>505</v>
      </c>
      <c r="D16" s="355" t="s">
        <v>505</v>
      </c>
      <c r="E16" s="355">
        <v>1394262</v>
      </c>
      <c r="F16" s="385" t="s">
        <v>479</v>
      </c>
      <c r="G16" s="385" t="s">
        <v>479</v>
      </c>
      <c r="H16" s="355">
        <v>143976</v>
      </c>
      <c r="I16" s="355">
        <v>3754745</v>
      </c>
      <c r="J16" s="355">
        <v>41871643</v>
      </c>
      <c r="K16" s="355">
        <v>2553264</v>
      </c>
      <c r="L16" s="355">
        <v>10468585</v>
      </c>
      <c r="M16" s="355">
        <v>365403</v>
      </c>
      <c r="N16" s="383">
        <v>1441078</v>
      </c>
      <c r="O16" s="386" t="s">
        <v>321</v>
      </c>
    </row>
    <row r="17" spans="1:15" s="387" customFormat="1" ht="18" customHeight="1">
      <c r="A17" s="384" t="s">
        <v>322</v>
      </c>
      <c r="B17" s="360">
        <v>29</v>
      </c>
      <c r="C17" s="361" t="s">
        <v>505</v>
      </c>
      <c r="D17" s="361" t="s">
        <v>505</v>
      </c>
      <c r="E17" s="361">
        <v>1374886</v>
      </c>
      <c r="F17" s="385" t="s">
        <v>479</v>
      </c>
      <c r="G17" s="385" t="s">
        <v>479</v>
      </c>
      <c r="H17" s="361">
        <v>181678</v>
      </c>
      <c r="I17" s="361">
        <v>3658693</v>
      </c>
      <c r="J17" s="361">
        <v>33497259</v>
      </c>
      <c r="K17" s="361">
        <v>2601195</v>
      </c>
      <c r="L17" s="361">
        <v>10867006</v>
      </c>
      <c r="M17" s="361">
        <v>901430</v>
      </c>
      <c r="N17" s="363">
        <v>579248</v>
      </c>
      <c r="O17" s="386" t="s">
        <v>322</v>
      </c>
    </row>
    <row r="18" spans="1:15" s="387" customFormat="1" ht="18" customHeight="1">
      <c r="A18" s="388" t="s">
        <v>323</v>
      </c>
      <c r="B18" s="360" t="s">
        <v>324</v>
      </c>
      <c r="C18" s="361" t="s">
        <v>324</v>
      </c>
      <c r="D18" s="361" t="s">
        <v>324</v>
      </c>
      <c r="E18" s="361">
        <v>1450804</v>
      </c>
      <c r="F18" s="385">
        <v>35719652</v>
      </c>
      <c r="G18" s="385" t="s">
        <v>610</v>
      </c>
      <c r="H18" s="361">
        <v>192245</v>
      </c>
      <c r="I18" s="361">
        <v>3980953</v>
      </c>
      <c r="J18" s="361">
        <v>40586987</v>
      </c>
      <c r="K18" s="361">
        <v>2248</v>
      </c>
      <c r="L18" s="361">
        <v>11288964</v>
      </c>
      <c r="M18" s="361">
        <v>1771268</v>
      </c>
      <c r="N18" s="363" t="s">
        <v>324</v>
      </c>
      <c r="O18" s="386" t="s">
        <v>542</v>
      </c>
    </row>
    <row r="19" spans="1:15" s="371" customFormat="1" ht="18" customHeight="1">
      <c r="A19" s="389" t="s">
        <v>543</v>
      </c>
      <c r="B19" s="368" t="s">
        <v>324</v>
      </c>
      <c r="C19" s="368" t="s">
        <v>324</v>
      </c>
      <c r="D19" s="368" t="s">
        <v>324</v>
      </c>
      <c r="E19" s="367">
        <v>137986</v>
      </c>
      <c r="F19" s="367">
        <v>41343914</v>
      </c>
      <c r="G19" s="367">
        <v>4815580</v>
      </c>
      <c r="H19" s="368" t="s">
        <v>324</v>
      </c>
      <c r="I19" s="368" t="s">
        <v>324</v>
      </c>
      <c r="J19" s="367">
        <v>45388546</v>
      </c>
      <c r="K19" s="368" t="s">
        <v>324</v>
      </c>
      <c r="L19" s="367">
        <v>4951</v>
      </c>
      <c r="M19" s="367">
        <v>2988281</v>
      </c>
      <c r="N19" s="369" t="s">
        <v>324</v>
      </c>
      <c r="O19" s="365" t="s">
        <v>543</v>
      </c>
    </row>
    <row r="20" spans="1:15" s="34" customFormat="1" ht="14.25" customHeight="1">
      <c r="A20" s="32" t="s">
        <v>503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O20" s="91" t="s">
        <v>502</v>
      </c>
    </row>
    <row r="21" spans="1:16" s="34" customFormat="1" ht="14.25" customHeight="1">
      <c r="A21" s="392" t="s">
        <v>611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="34" customFormat="1" ht="14.25" customHeight="1">
      <c r="A22" s="392" t="s">
        <v>612</v>
      </c>
    </row>
    <row r="23" spans="9:11" ht="12.75">
      <c r="I23" s="393"/>
      <c r="K23" s="394"/>
    </row>
    <row r="24" spans="8:11" ht="12.75">
      <c r="H24" s="394"/>
      <c r="J24" s="393"/>
      <c r="K24" s="394"/>
    </row>
    <row r="25" ht="12.75">
      <c r="I25" s="394"/>
    </row>
    <row r="28" ht="12.75">
      <c r="K28" s="394"/>
    </row>
  </sheetData>
  <sheetProtection/>
  <mergeCells count="13">
    <mergeCell ref="B13:L13"/>
    <mergeCell ref="A3:A5"/>
    <mergeCell ref="A12:A14"/>
    <mergeCell ref="O3:O5"/>
    <mergeCell ref="O12:O14"/>
    <mergeCell ref="E4:N4"/>
    <mergeCell ref="A1:N1"/>
    <mergeCell ref="M13:M14"/>
    <mergeCell ref="C4:C5"/>
    <mergeCell ref="D4:D5"/>
    <mergeCell ref="B3:D3"/>
    <mergeCell ref="N13:N14"/>
    <mergeCell ref="B12:E12"/>
  </mergeCells>
  <conditionalFormatting sqref="E8:F10">
    <cfRule type="cellIs" priority="1" dxfId="1" operator="lessThan" stopIfTrue="1">
      <formula>0</formula>
    </cfRule>
  </conditionalFormatting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showZeros="0" zoomScale="92" zoomScaleNormal="92"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G29" sqref="G29"/>
    </sheetView>
  </sheetViews>
  <sheetFormatPr defaultColWidth="8.88671875" defaultRowHeight="13.5"/>
  <cols>
    <col min="1" max="1" width="9.88671875" style="45" customWidth="1"/>
    <col min="2" max="2" width="16.4453125" style="45" customWidth="1"/>
    <col min="3" max="4" width="15.88671875" style="45" customWidth="1"/>
    <col min="5" max="5" width="16.4453125" style="45" customWidth="1"/>
    <col min="6" max="7" width="15.88671875" style="45" customWidth="1"/>
    <col min="8" max="8" width="11.4453125" style="45" customWidth="1"/>
    <col min="9" max="16384" width="8.88671875" style="45" customWidth="1"/>
  </cols>
  <sheetData>
    <row r="1" spans="1:8" ht="28.5" customHeight="1">
      <c r="A1" s="484" t="s">
        <v>172</v>
      </c>
      <c r="B1" s="484"/>
      <c r="C1" s="484"/>
      <c r="D1" s="484"/>
      <c r="E1" s="484"/>
      <c r="F1" s="484"/>
      <c r="G1" s="484"/>
      <c r="H1" s="484"/>
    </row>
    <row r="2" spans="1:9" ht="18" customHeight="1">
      <c r="A2" s="529" t="s">
        <v>10</v>
      </c>
      <c r="B2" s="529"/>
      <c r="C2" s="47"/>
      <c r="D2" s="47"/>
      <c r="E2" s="47"/>
      <c r="F2" s="47"/>
      <c r="G2" s="530" t="s">
        <v>173</v>
      </c>
      <c r="H2" s="530"/>
      <c r="I2" s="47"/>
    </row>
    <row r="3" spans="1:9" ht="14.25" customHeight="1">
      <c r="A3" s="531" t="s">
        <v>58</v>
      </c>
      <c r="B3" s="489" t="s">
        <v>174</v>
      </c>
      <c r="C3" s="521"/>
      <c r="D3" s="522"/>
      <c r="E3" s="489" t="s">
        <v>12</v>
      </c>
      <c r="F3" s="521"/>
      <c r="G3" s="522"/>
      <c r="H3" s="511" t="s">
        <v>59</v>
      </c>
      <c r="I3" s="47"/>
    </row>
    <row r="4" spans="1:9" ht="14.25" customHeight="1">
      <c r="A4" s="532"/>
      <c r="B4" s="512" t="s">
        <v>0</v>
      </c>
      <c r="C4" s="538"/>
      <c r="D4" s="539"/>
      <c r="E4" s="540" t="s">
        <v>7</v>
      </c>
      <c r="F4" s="538"/>
      <c r="G4" s="539"/>
      <c r="H4" s="512"/>
      <c r="I4" s="47"/>
    </row>
    <row r="5" spans="1:9" ht="14.25" customHeight="1">
      <c r="A5" s="532"/>
      <c r="B5" s="62"/>
      <c r="C5" s="62" t="s">
        <v>175</v>
      </c>
      <c r="D5" s="62" t="s">
        <v>176</v>
      </c>
      <c r="E5" s="62"/>
      <c r="F5" s="62" t="s">
        <v>175</v>
      </c>
      <c r="G5" s="62" t="s">
        <v>176</v>
      </c>
      <c r="H5" s="512"/>
      <c r="I5" s="47"/>
    </row>
    <row r="6" spans="1:9" ht="14.25" customHeight="1">
      <c r="A6" s="533"/>
      <c r="B6" s="64"/>
      <c r="C6" s="214" t="s">
        <v>177</v>
      </c>
      <c r="D6" s="214" t="s">
        <v>178</v>
      </c>
      <c r="E6" s="64"/>
      <c r="F6" s="214" t="s">
        <v>177</v>
      </c>
      <c r="G6" s="214" t="s">
        <v>178</v>
      </c>
      <c r="H6" s="513"/>
      <c r="I6" s="47"/>
    </row>
    <row r="7" spans="1:9" ht="24.75" customHeight="1">
      <c r="A7" s="68" t="s">
        <v>320</v>
      </c>
      <c r="B7" s="395">
        <v>2970867563</v>
      </c>
      <c r="C7" s="396">
        <v>2391497358</v>
      </c>
      <c r="D7" s="396">
        <v>579370205</v>
      </c>
      <c r="E7" s="395">
        <v>3031198835</v>
      </c>
      <c r="F7" s="396">
        <v>2437982622</v>
      </c>
      <c r="G7" s="397">
        <v>593216213</v>
      </c>
      <c r="H7" s="73" t="s">
        <v>320</v>
      </c>
      <c r="I7" s="47"/>
    </row>
    <row r="8" spans="1:9" s="217" customFormat="1" ht="24.75" customHeight="1">
      <c r="A8" s="56" t="s">
        <v>321</v>
      </c>
      <c r="B8" s="170">
        <v>3251232127</v>
      </c>
      <c r="C8" s="170">
        <v>2670522947</v>
      </c>
      <c r="D8" s="170">
        <v>580709180</v>
      </c>
      <c r="E8" s="170">
        <v>3280276329</v>
      </c>
      <c r="F8" s="170">
        <v>2699207908</v>
      </c>
      <c r="G8" s="170">
        <v>581068421</v>
      </c>
      <c r="H8" s="60" t="s">
        <v>321</v>
      </c>
      <c r="I8" s="344"/>
    </row>
    <row r="9" spans="1:9" s="217" customFormat="1" ht="24.75" customHeight="1">
      <c r="A9" s="56" t="s">
        <v>322</v>
      </c>
      <c r="B9" s="398">
        <v>3427162195</v>
      </c>
      <c r="C9" s="398">
        <v>2862733032</v>
      </c>
      <c r="D9" s="398">
        <v>564429163</v>
      </c>
      <c r="E9" s="398">
        <v>3451570019</v>
      </c>
      <c r="F9" s="398">
        <v>2881478528</v>
      </c>
      <c r="G9" s="398">
        <v>570091491</v>
      </c>
      <c r="H9" s="60" t="s">
        <v>322</v>
      </c>
      <c r="I9" s="344"/>
    </row>
    <row r="10" spans="1:9" s="217" customFormat="1" ht="24.75" customHeight="1">
      <c r="A10" s="56" t="s">
        <v>549</v>
      </c>
      <c r="B10" s="398">
        <v>3110291137</v>
      </c>
      <c r="C10" s="398">
        <v>2553077213</v>
      </c>
      <c r="D10" s="398">
        <v>557213924</v>
      </c>
      <c r="E10" s="398">
        <v>3165887579</v>
      </c>
      <c r="F10" s="398">
        <v>2602838648</v>
      </c>
      <c r="G10" s="398">
        <v>563048931</v>
      </c>
      <c r="H10" s="60" t="s">
        <v>549</v>
      </c>
      <c r="I10" s="344"/>
    </row>
    <row r="11" spans="1:9" s="85" customFormat="1" ht="24.75" customHeight="1">
      <c r="A11" s="389" t="s">
        <v>613</v>
      </c>
      <c r="B11" s="399">
        <f>C11+D11</f>
        <v>3306836030</v>
      </c>
      <c r="C11" s="399">
        <v>2698994323</v>
      </c>
      <c r="D11" s="399">
        <v>607841707</v>
      </c>
      <c r="E11" s="399">
        <f>F11+G11</f>
        <v>3414777369</v>
      </c>
      <c r="F11" s="399">
        <v>2756371441</v>
      </c>
      <c r="G11" s="399">
        <v>658405928</v>
      </c>
      <c r="H11" s="370" t="s">
        <v>613</v>
      </c>
      <c r="I11" s="400"/>
    </row>
    <row r="12" spans="1:9" ht="14.25" customHeight="1">
      <c r="A12" s="401"/>
      <c r="B12" s="71"/>
      <c r="C12" s="71">
        <v>0</v>
      </c>
      <c r="D12" s="71"/>
      <c r="E12" s="71"/>
      <c r="F12" s="71"/>
      <c r="G12" s="71"/>
      <c r="H12" s="47"/>
      <c r="I12" s="47"/>
    </row>
    <row r="13" spans="1:9" ht="14.25" customHeight="1">
      <c r="A13" s="531" t="s">
        <v>58</v>
      </c>
      <c r="B13" s="541" t="s">
        <v>13</v>
      </c>
      <c r="C13" s="542"/>
      <c r="D13" s="543"/>
      <c r="E13" s="541" t="s">
        <v>179</v>
      </c>
      <c r="F13" s="542"/>
      <c r="G13" s="543"/>
      <c r="H13" s="511" t="s">
        <v>59</v>
      </c>
      <c r="I13" s="47"/>
    </row>
    <row r="14" spans="1:9" ht="14.25" customHeight="1">
      <c r="A14" s="532"/>
      <c r="B14" s="534" t="s">
        <v>1</v>
      </c>
      <c r="C14" s="535"/>
      <c r="D14" s="536"/>
      <c r="E14" s="537" t="s">
        <v>180</v>
      </c>
      <c r="F14" s="535"/>
      <c r="G14" s="536"/>
      <c r="H14" s="512"/>
      <c r="I14" s="47"/>
    </row>
    <row r="15" spans="1:9" ht="14.25" customHeight="1">
      <c r="A15" s="532"/>
      <c r="B15" s="330"/>
      <c r="C15" s="330" t="s">
        <v>175</v>
      </c>
      <c r="D15" s="330" t="s">
        <v>176</v>
      </c>
      <c r="E15" s="330"/>
      <c r="F15" s="330" t="s">
        <v>175</v>
      </c>
      <c r="G15" s="330" t="s">
        <v>176</v>
      </c>
      <c r="H15" s="512"/>
      <c r="I15" s="47"/>
    </row>
    <row r="16" spans="1:9" ht="14.25" customHeight="1">
      <c r="A16" s="533"/>
      <c r="B16" s="64"/>
      <c r="C16" s="214" t="s">
        <v>177</v>
      </c>
      <c r="D16" s="214" t="s">
        <v>178</v>
      </c>
      <c r="E16" s="64"/>
      <c r="F16" s="214" t="s">
        <v>177</v>
      </c>
      <c r="G16" s="214" t="s">
        <v>178</v>
      </c>
      <c r="H16" s="513"/>
      <c r="I16" s="47"/>
    </row>
    <row r="17" spans="1:9" ht="24.75" customHeight="1">
      <c r="A17" s="68" t="s">
        <v>320</v>
      </c>
      <c r="B17" s="395">
        <v>2354441950</v>
      </c>
      <c r="C17" s="396">
        <v>1887173563</v>
      </c>
      <c r="D17" s="396">
        <v>467268387</v>
      </c>
      <c r="E17" s="395">
        <v>674686771</v>
      </c>
      <c r="F17" s="396">
        <v>550809058</v>
      </c>
      <c r="G17" s="397">
        <v>123877713</v>
      </c>
      <c r="H17" s="73" t="s">
        <v>320</v>
      </c>
      <c r="I17" s="47"/>
    </row>
    <row r="18" spans="1:9" s="217" customFormat="1" ht="24.75" customHeight="1">
      <c r="A18" s="56" t="s">
        <v>321</v>
      </c>
      <c r="B18" s="170">
        <v>2569301882</v>
      </c>
      <c r="C18" s="170">
        <v>2123266420</v>
      </c>
      <c r="D18" s="170">
        <v>446035462</v>
      </c>
      <c r="E18" s="170">
        <v>710974447</v>
      </c>
      <c r="F18" s="170">
        <v>575941487</v>
      </c>
      <c r="G18" s="170">
        <v>135032960</v>
      </c>
      <c r="H18" s="60" t="s">
        <v>321</v>
      </c>
      <c r="I18" s="344"/>
    </row>
    <row r="19" spans="1:9" s="217" customFormat="1" ht="24.75" customHeight="1">
      <c r="A19" s="56" t="s">
        <v>322</v>
      </c>
      <c r="B19" s="398">
        <v>3050033737</v>
      </c>
      <c r="C19" s="398">
        <v>2568305549</v>
      </c>
      <c r="D19" s="398">
        <v>481728188</v>
      </c>
      <c r="E19" s="398">
        <v>401536282</v>
      </c>
      <c r="F19" s="398">
        <v>313172978</v>
      </c>
      <c r="G19" s="398">
        <v>88363304</v>
      </c>
      <c r="H19" s="60" t="s">
        <v>322</v>
      </c>
      <c r="I19" s="344"/>
    </row>
    <row r="20" spans="1:9" s="217" customFormat="1" ht="24.75" customHeight="1">
      <c r="A20" s="56" t="s">
        <v>549</v>
      </c>
      <c r="B20" s="398">
        <v>2727155070</v>
      </c>
      <c r="C20" s="398">
        <v>2262974200</v>
      </c>
      <c r="D20" s="398">
        <v>464180870</v>
      </c>
      <c r="E20" s="398">
        <v>438732509</v>
      </c>
      <c r="F20" s="398">
        <v>339864448</v>
      </c>
      <c r="G20" s="398">
        <v>98868061</v>
      </c>
      <c r="H20" s="60" t="s">
        <v>549</v>
      </c>
      <c r="I20" s="344"/>
    </row>
    <row r="21" spans="1:9" s="85" customFormat="1" ht="24.75" customHeight="1">
      <c r="A21" s="389" t="s">
        <v>613</v>
      </c>
      <c r="B21" s="399">
        <f>C21+D21</f>
        <v>2840510342</v>
      </c>
      <c r="C21" s="399">
        <v>2337952749</v>
      </c>
      <c r="D21" s="399">
        <v>502557593</v>
      </c>
      <c r="E21" s="399">
        <f>F21+G21</f>
        <v>574267027</v>
      </c>
      <c r="F21" s="399">
        <v>418418692</v>
      </c>
      <c r="G21" s="399">
        <v>155848335</v>
      </c>
      <c r="H21" s="370" t="s">
        <v>613</v>
      </c>
      <c r="I21" s="400"/>
    </row>
    <row r="22" spans="1:14" s="34" customFormat="1" ht="15" customHeight="1">
      <c r="A22" s="32" t="s">
        <v>503</v>
      </c>
      <c r="B22" s="390"/>
      <c r="C22" s="390"/>
      <c r="D22" s="390"/>
      <c r="E22" s="92" t="s">
        <v>502</v>
      </c>
      <c r="F22" s="390"/>
      <c r="G22" s="390"/>
      <c r="I22" s="390"/>
      <c r="J22" s="390"/>
      <c r="K22" s="390"/>
      <c r="L22" s="390"/>
      <c r="N22" s="391"/>
    </row>
    <row r="23" spans="1:19" s="97" customFormat="1" ht="15" customHeight="1">
      <c r="A23" s="95" t="s">
        <v>506</v>
      </c>
      <c r="B23" s="96"/>
      <c r="C23" s="96"/>
      <c r="D23" s="96"/>
      <c r="E23" s="96" t="s">
        <v>507</v>
      </c>
      <c r="F23" s="96"/>
      <c r="H23" s="96"/>
      <c r="I23" s="96"/>
      <c r="J23" s="96"/>
      <c r="K23" s="96"/>
      <c r="M23" s="96"/>
      <c r="N23" s="96"/>
      <c r="O23" s="96"/>
      <c r="P23" s="96"/>
      <c r="Q23" s="96"/>
      <c r="R23" s="96"/>
      <c r="S23" s="96"/>
    </row>
    <row r="24" ht="12.75">
      <c r="F24" s="402" t="s">
        <v>16</v>
      </c>
    </row>
  </sheetData>
  <sheetProtection/>
  <mergeCells count="15">
    <mergeCell ref="B4:D4"/>
    <mergeCell ref="E4:G4"/>
    <mergeCell ref="B13:D13"/>
    <mergeCell ref="E13:G13"/>
    <mergeCell ref="A13:A16"/>
    <mergeCell ref="H3:H6"/>
    <mergeCell ref="H13:H16"/>
    <mergeCell ref="A1:H1"/>
    <mergeCell ref="A2:B2"/>
    <mergeCell ref="G2:H2"/>
    <mergeCell ref="B3:D3"/>
    <mergeCell ref="E3:G3"/>
    <mergeCell ref="A3:A6"/>
    <mergeCell ref="B14:D14"/>
    <mergeCell ref="E14:G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zoomScalePageLayoutView="0" workbookViewId="0" topLeftCell="A1">
      <selection activeCell="I14" sqref="I14"/>
    </sheetView>
  </sheetViews>
  <sheetFormatPr defaultColWidth="8.88671875" defaultRowHeight="13.5"/>
  <cols>
    <col min="1" max="1" width="8.3359375" style="444" customWidth="1"/>
    <col min="2" max="2" width="11.3359375" style="444" customWidth="1"/>
    <col min="3" max="5" width="9.5546875" style="444" customWidth="1"/>
    <col min="6" max="6" width="8.4453125" style="444" customWidth="1"/>
    <col min="7" max="7" width="8.99609375" style="444" customWidth="1"/>
    <col min="8" max="8" width="10.6640625" style="444" bestFit="1" customWidth="1"/>
    <col min="9" max="9" width="8.6640625" style="444" customWidth="1"/>
    <col min="10" max="10" width="7.88671875" style="444" customWidth="1"/>
    <col min="11" max="11" width="9.21484375" style="444" customWidth="1"/>
    <col min="12" max="12" width="9.77734375" style="444" customWidth="1"/>
    <col min="13" max="13" width="9.4453125" style="444" customWidth="1"/>
    <col min="14" max="14" width="10.6640625" style="444" bestFit="1" customWidth="1"/>
    <col min="15" max="15" width="8.3359375" style="444" customWidth="1"/>
    <col min="16" max="16384" width="8.88671875" style="444" customWidth="1"/>
  </cols>
  <sheetData>
    <row r="1" spans="1:15" s="403" customFormat="1" ht="26.25">
      <c r="A1" s="552" t="s">
        <v>181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</row>
    <row r="2" spans="1:15" s="404" customFormat="1" ht="26.25" customHeight="1">
      <c r="A2" s="558" t="s">
        <v>67</v>
      </c>
      <c r="B2" s="558"/>
      <c r="O2" s="405" t="s">
        <v>5</v>
      </c>
    </row>
    <row r="3" spans="1:15" s="409" customFormat="1" ht="22.5" customHeight="1">
      <c r="A3" s="559" t="s">
        <v>73</v>
      </c>
      <c r="B3" s="406" t="s">
        <v>17</v>
      </c>
      <c r="C3" s="406" t="s">
        <v>18</v>
      </c>
      <c r="D3" s="546" t="s">
        <v>21</v>
      </c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408"/>
    </row>
    <row r="4" spans="1:15" s="409" customFormat="1" ht="13.5">
      <c r="A4" s="560"/>
      <c r="C4" s="410"/>
      <c r="D4" s="544"/>
      <c r="E4" s="546" t="s">
        <v>28</v>
      </c>
      <c r="F4" s="547"/>
      <c r="G4" s="547"/>
      <c r="H4" s="547"/>
      <c r="I4" s="547"/>
      <c r="J4" s="547"/>
      <c r="K4" s="548"/>
      <c r="L4" s="546" t="s">
        <v>30</v>
      </c>
      <c r="M4" s="547"/>
      <c r="N4" s="547"/>
      <c r="O4" s="412"/>
    </row>
    <row r="5" spans="1:15" s="409" customFormat="1" ht="13.5" customHeight="1">
      <c r="A5" s="560"/>
      <c r="B5" s="413"/>
      <c r="C5" s="410"/>
      <c r="D5" s="544"/>
      <c r="E5" s="549" t="s">
        <v>29</v>
      </c>
      <c r="F5" s="550"/>
      <c r="G5" s="550"/>
      <c r="H5" s="550"/>
      <c r="I5" s="550"/>
      <c r="J5" s="550"/>
      <c r="K5" s="551"/>
      <c r="L5" s="549" t="s">
        <v>31</v>
      </c>
      <c r="M5" s="550"/>
      <c r="N5" s="550"/>
      <c r="O5" s="416" t="s">
        <v>59</v>
      </c>
    </row>
    <row r="6" spans="1:15" s="409" customFormat="1" ht="13.5">
      <c r="A6" s="560"/>
      <c r="B6" s="413"/>
      <c r="C6" s="413"/>
      <c r="D6" s="544"/>
      <c r="E6" s="544"/>
      <c r="F6" s="417" t="s">
        <v>32</v>
      </c>
      <c r="G6" s="406" t="s">
        <v>34</v>
      </c>
      <c r="H6" s="406" t="s">
        <v>37</v>
      </c>
      <c r="I6" s="406" t="s">
        <v>74</v>
      </c>
      <c r="J6" s="417" t="s">
        <v>40</v>
      </c>
      <c r="K6" s="406" t="s">
        <v>41</v>
      </c>
      <c r="L6" s="544"/>
      <c r="M6" s="417" t="s">
        <v>72</v>
      </c>
      <c r="N6" s="407" t="s">
        <v>68</v>
      </c>
      <c r="O6" s="412"/>
    </row>
    <row r="7" spans="1:15" s="409" customFormat="1" ht="13.5">
      <c r="A7" s="560"/>
      <c r="B7" s="413"/>
      <c r="C7" s="410" t="s">
        <v>19</v>
      </c>
      <c r="D7" s="544"/>
      <c r="E7" s="544"/>
      <c r="F7" s="410" t="s">
        <v>16</v>
      </c>
      <c r="G7" s="410" t="s">
        <v>35</v>
      </c>
      <c r="H7" s="410" t="s">
        <v>35</v>
      </c>
      <c r="I7" s="410" t="s">
        <v>16</v>
      </c>
      <c r="J7" s="410" t="s">
        <v>16</v>
      </c>
      <c r="K7" s="410" t="s">
        <v>16</v>
      </c>
      <c r="L7" s="544"/>
      <c r="M7" s="410" t="s">
        <v>16</v>
      </c>
      <c r="N7" s="414" t="s">
        <v>69</v>
      </c>
      <c r="O7" s="412"/>
    </row>
    <row r="8" spans="1:15" s="409" customFormat="1" ht="22.5">
      <c r="A8" s="560"/>
      <c r="B8" s="410" t="s">
        <v>2</v>
      </c>
      <c r="C8" s="410" t="s">
        <v>20</v>
      </c>
      <c r="D8" s="544"/>
      <c r="E8" s="544"/>
      <c r="F8" s="410" t="s">
        <v>33</v>
      </c>
      <c r="G8" s="410" t="s">
        <v>36</v>
      </c>
      <c r="H8" s="410" t="s">
        <v>38</v>
      </c>
      <c r="I8" s="410" t="s">
        <v>39</v>
      </c>
      <c r="J8" s="410" t="s">
        <v>70</v>
      </c>
      <c r="K8" s="410" t="s">
        <v>42</v>
      </c>
      <c r="L8" s="544"/>
      <c r="M8" s="410" t="s">
        <v>43</v>
      </c>
      <c r="N8" s="414" t="s">
        <v>44</v>
      </c>
      <c r="O8" s="412"/>
    </row>
    <row r="9" spans="1:15" s="409" customFormat="1" ht="6.75" customHeight="1">
      <c r="A9" s="561"/>
      <c r="B9" s="418"/>
      <c r="C9" s="418"/>
      <c r="D9" s="545"/>
      <c r="E9" s="545"/>
      <c r="F9" s="418"/>
      <c r="G9" s="418"/>
      <c r="H9" s="418"/>
      <c r="I9" s="418"/>
      <c r="J9" s="418"/>
      <c r="K9" s="418"/>
      <c r="L9" s="545"/>
      <c r="M9" s="418"/>
      <c r="N9" s="419" t="s">
        <v>16</v>
      </c>
      <c r="O9" s="420"/>
    </row>
    <row r="10" spans="1:15" s="423" customFormat="1" ht="24.75" customHeight="1">
      <c r="A10" s="388" t="s">
        <v>320</v>
      </c>
      <c r="B10" s="421">
        <v>2102296</v>
      </c>
      <c r="C10" s="421">
        <v>418032</v>
      </c>
      <c r="D10" s="421">
        <v>198066</v>
      </c>
      <c r="E10" s="421">
        <v>64554</v>
      </c>
      <c r="F10" s="421">
        <v>225</v>
      </c>
      <c r="G10" s="421">
        <v>15251</v>
      </c>
      <c r="H10" s="421">
        <v>13365</v>
      </c>
      <c r="I10" s="421">
        <v>13877</v>
      </c>
      <c r="J10" s="421">
        <v>1836</v>
      </c>
      <c r="K10" s="421">
        <v>20000</v>
      </c>
      <c r="L10" s="421">
        <v>133512</v>
      </c>
      <c r="M10" s="421">
        <v>397</v>
      </c>
      <c r="N10" s="421">
        <v>5103</v>
      </c>
      <c r="O10" s="422" t="s">
        <v>320</v>
      </c>
    </row>
    <row r="11" spans="1:15" s="425" customFormat="1" ht="24.75" customHeight="1">
      <c r="A11" s="201" t="s">
        <v>321</v>
      </c>
      <c r="B11" s="424">
        <v>2215074</v>
      </c>
      <c r="C11" s="424">
        <v>444750</v>
      </c>
      <c r="D11" s="424">
        <v>186375</v>
      </c>
      <c r="E11" s="424">
        <v>71210</v>
      </c>
      <c r="F11" s="424">
        <v>263</v>
      </c>
      <c r="G11" s="424">
        <v>15506</v>
      </c>
      <c r="H11" s="424">
        <v>13353</v>
      </c>
      <c r="I11" s="424">
        <v>13568</v>
      </c>
      <c r="J11" s="424">
        <v>1520</v>
      </c>
      <c r="K11" s="424">
        <v>27000</v>
      </c>
      <c r="L11" s="424">
        <v>115165</v>
      </c>
      <c r="M11" s="424">
        <v>387</v>
      </c>
      <c r="N11" s="424">
        <v>98175</v>
      </c>
      <c r="O11" s="422" t="s">
        <v>321</v>
      </c>
    </row>
    <row r="12" spans="1:15" s="425" customFormat="1" ht="24.75" customHeight="1">
      <c r="A12" s="56" t="s">
        <v>322</v>
      </c>
      <c r="B12" s="426">
        <v>2398131</v>
      </c>
      <c r="C12" s="426">
        <v>412134</v>
      </c>
      <c r="D12" s="426">
        <v>209929</v>
      </c>
      <c r="E12" s="426">
        <v>80700</v>
      </c>
      <c r="F12" s="426">
        <v>237</v>
      </c>
      <c r="G12" s="426">
        <v>16871</v>
      </c>
      <c r="H12" s="426">
        <v>13613</v>
      </c>
      <c r="I12" s="426">
        <v>17712</v>
      </c>
      <c r="J12" s="426">
        <v>2267</v>
      </c>
      <c r="K12" s="426">
        <v>30000</v>
      </c>
      <c r="L12" s="426">
        <v>129229</v>
      </c>
      <c r="M12" s="426">
        <v>350</v>
      </c>
      <c r="N12" s="426">
        <v>105084</v>
      </c>
      <c r="O12" s="422" t="s">
        <v>322</v>
      </c>
    </row>
    <row r="13" spans="1:15" s="425" customFormat="1" ht="24.75" customHeight="1">
      <c r="A13" s="56" t="s">
        <v>549</v>
      </c>
      <c r="B13" s="426">
        <v>2322091</v>
      </c>
      <c r="C13" s="426">
        <v>488320</v>
      </c>
      <c r="D13" s="426">
        <v>179701</v>
      </c>
      <c r="E13" s="426">
        <v>71798</v>
      </c>
      <c r="F13" s="426">
        <v>237</v>
      </c>
      <c r="G13" s="426">
        <v>17957</v>
      </c>
      <c r="H13" s="426">
        <v>13679</v>
      </c>
      <c r="I13" s="426">
        <v>20974</v>
      </c>
      <c r="J13" s="426">
        <v>1925</v>
      </c>
      <c r="K13" s="426">
        <v>17026</v>
      </c>
      <c r="L13" s="426">
        <v>107903</v>
      </c>
      <c r="M13" s="426">
        <v>590</v>
      </c>
      <c r="N13" s="426">
        <v>71241</v>
      </c>
      <c r="O13" s="422" t="s">
        <v>549</v>
      </c>
    </row>
    <row r="14" spans="1:15" s="429" customFormat="1" ht="24.75" customHeight="1">
      <c r="A14" s="389" t="s">
        <v>543</v>
      </c>
      <c r="B14" s="427">
        <v>2474522</v>
      </c>
      <c r="C14" s="427">
        <v>548458</v>
      </c>
      <c r="D14" s="427">
        <v>205360</v>
      </c>
      <c r="E14" s="427">
        <v>69279</v>
      </c>
      <c r="F14" s="427">
        <v>235</v>
      </c>
      <c r="G14" s="427">
        <v>18182</v>
      </c>
      <c r="H14" s="427">
        <v>13384</v>
      </c>
      <c r="I14" s="427">
        <v>18155</v>
      </c>
      <c r="J14" s="427">
        <v>1303</v>
      </c>
      <c r="K14" s="427">
        <v>18020</v>
      </c>
      <c r="L14" s="427">
        <v>136081</v>
      </c>
      <c r="M14" s="427">
        <v>300</v>
      </c>
      <c r="N14" s="427">
        <v>108723</v>
      </c>
      <c r="O14" s="428" t="s">
        <v>543</v>
      </c>
    </row>
    <row r="15" s="404" customFormat="1" ht="13.5"/>
    <row r="16" spans="1:14" s="409" customFormat="1" ht="20.25" customHeight="1">
      <c r="A16" s="430"/>
      <c r="B16" s="555" t="s">
        <v>21</v>
      </c>
      <c r="C16" s="556"/>
      <c r="D16" s="556"/>
      <c r="E16" s="556"/>
      <c r="F16" s="556"/>
      <c r="G16" s="556"/>
      <c r="H16" s="557"/>
      <c r="I16" s="406" t="s">
        <v>182</v>
      </c>
      <c r="J16" s="406" t="s">
        <v>183</v>
      </c>
      <c r="K16" s="406" t="s">
        <v>184</v>
      </c>
      <c r="L16" s="406" t="s">
        <v>24</v>
      </c>
      <c r="M16" s="406" t="s">
        <v>26</v>
      </c>
      <c r="N16" s="408"/>
    </row>
    <row r="17" spans="1:14" s="409" customFormat="1" ht="13.5">
      <c r="A17" s="431"/>
      <c r="B17" s="546" t="s">
        <v>30</v>
      </c>
      <c r="C17" s="547"/>
      <c r="D17" s="547"/>
      <c r="E17" s="547"/>
      <c r="F17" s="547"/>
      <c r="G17" s="547"/>
      <c r="H17" s="411"/>
      <c r="I17" s="410"/>
      <c r="J17" s="410"/>
      <c r="K17" s="410"/>
      <c r="L17" s="410"/>
      <c r="M17" s="410"/>
      <c r="N17" s="412"/>
    </row>
    <row r="18" spans="1:14" s="409" customFormat="1" ht="13.5">
      <c r="A18" s="432" t="s">
        <v>185</v>
      </c>
      <c r="B18" s="553" t="s">
        <v>31</v>
      </c>
      <c r="C18" s="554"/>
      <c r="D18" s="554"/>
      <c r="E18" s="554"/>
      <c r="F18" s="554"/>
      <c r="G18" s="554"/>
      <c r="H18" s="415"/>
      <c r="I18" s="413"/>
      <c r="J18" s="413"/>
      <c r="K18" s="413"/>
      <c r="L18" s="413"/>
      <c r="M18" s="413"/>
      <c r="N18" s="416" t="s">
        <v>186</v>
      </c>
    </row>
    <row r="19" spans="1:14" s="409" customFormat="1" ht="13.5">
      <c r="A19" s="431"/>
      <c r="B19" s="406" t="s">
        <v>45</v>
      </c>
      <c r="C19" s="406" t="s">
        <v>47</v>
      </c>
      <c r="D19" s="406" t="s">
        <v>187</v>
      </c>
      <c r="E19" s="406" t="s">
        <v>50</v>
      </c>
      <c r="F19" s="406" t="s">
        <v>52</v>
      </c>
      <c r="G19" s="406" t="s">
        <v>54</v>
      </c>
      <c r="H19" s="406" t="s">
        <v>188</v>
      </c>
      <c r="I19" s="413"/>
      <c r="J19" s="413"/>
      <c r="K19" s="413"/>
      <c r="L19" s="413"/>
      <c r="M19" s="413"/>
      <c r="N19" s="412"/>
    </row>
    <row r="20" spans="1:14" s="409" customFormat="1" ht="13.5">
      <c r="A20" s="431"/>
      <c r="B20" s="410"/>
      <c r="C20" s="410"/>
      <c r="D20" s="410" t="s">
        <v>189</v>
      </c>
      <c r="E20" s="410" t="s">
        <v>35</v>
      </c>
      <c r="F20" s="410"/>
      <c r="G20" s="410"/>
      <c r="H20" s="410" t="s">
        <v>190</v>
      </c>
      <c r="I20" s="413"/>
      <c r="J20" s="413"/>
      <c r="K20" s="413"/>
      <c r="L20" s="413"/>
      <c r="M20" s="413"/>
      <c r="N20" s="412"/>
    </row>
    <row r="21" spans="1:14" s="409" customFormat="1" ht="22.5">
      <c r="A21" s="431"/>
      <c r="B21" s="410" t="s">
        <v>46</v>
      </c>
      <c r="C21" s="410" t="s">
        <v>48</v>
      </c>
      <c r="D21" s="410" t="s">
        <v>49</v>
      </c>
      <c r="E21" s="410" t="s">
        <v>51</v>
      </c>
      <c r="F21" s="410" t="s">
        <v>53</v>
      </c>
      <c r="G21" s="433" t="s">
        <v>55</v>
      </c>
      <c r="H21" s="410" t="s">
        <v>56</v>
      </c>
      <c r="I21" s="410" t="s">
        <v>22</v>
      </c>
      <c r="J21" s="410" t="s">
        <v>23</v>
      </c>
      <c r="K21" s="410" t="s">
        <v>23</v>
      </c>
      <c r="L21" s="410" t="s">
        <v>25</v>
      </c>
      <c r="M21" s="410" t="s">
        <v>27</v>
      </c>
      <c r="N21" s="412"/>
    </row>
    <row r="22" spans="1:14" s="409" customFormat="1" ht="13.5">
      <c r="A22" s="434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20"/>
    </row>
    <row r="23" spans="1:14" s="423" customFormat="1" ht="24.75" customHeight="1">
      <c r="A23" s="388" t="s">
        <v>320</v>
      </c>
      <c r="B23" s="435">
        <v>106373</v>
      </c>
      <c r="C23" s="435">
        <v>6847</v>
      </c>
      <c r="D23" s="435">
        <v>0</v>
      </c>
      <c r="E23" s="435">
        <v>911</v>
      </c>
      <c r="F23" s="435">
        <v>2323</v>
      </c>
      <c r="G23" s="435">
        <v>10747</v>
      </c>
      <c r="H23" s="435">
        <v>811</v>
      </c>
      <c r="I23" s="435">
        <v>716115</v>
      </c>
      <c r="J23" s="435">
        <v>0</v>
      </c>
      <c r="K23" s="435">
        <v>689336</v>
      </c>
      <c r="L23" s="435">
        <v>689336</v>
      </c>
      <c r="M23" s="435">
        <v>80747</v>
      </c>
      <c r="N23" s="422" t="s">
        <v>320</v>
      </c>
    </row>
    <row r="24" spans="1:14" s="438" customFormat="1" ht="24.75" customHeight="1">
      <c r="A24" s="201" t="s">
        <v>321</v>
      </c>
      <c r="B24" s="436">
        <v>2071</v>
      </c>
      <c r="C24" s="436">
        <v>6725</v>
      </c>
      <c r="D24" s="436">
        <v>0</v>
      </c>
      <c r="E24" s="436">
        <v>1000</v>
      </c>
      <c r="F24" s="436">
        <v>3988</v>
      </c>
      <c r="G24" s="436">
        <v>2544</v>
      </c>
      <c r="H24" s="436">
        <v>275</v>
      </c>
      <c r="I24" s="436">
        <v>886764</v>
      </c>
      <c r="J24" s="436">
        <v>0</v>
      </c>
      <c r="K24" s="436">
        <v>0</v>
      </c>
      <c r="L24" s="436">
        <v>638585</v>
      </c>
      <c r="M24" s="437">
        <v>58600</v>
      </c>
      <c r="N24" s="312" t="s">
        <v>321</v>
      </c>
    </row>
    <row r="25" spans="1:14" s="425" customFormat="1" ht="24.75" customHeight="1">
      <c r="A25" s="56" t="s">
        <v>322</v>
      </c>
      <c r="B25" s="439">
        <v>4518</v>
      </c>
      <c r="C25" s="439">
        <v>7755</v>
      </c>
      <c r="D25" s="436">
        <v>0</v>
      </c>
      <c r="E25" s="439">
        <v>1070</v>
      </c>
      <c r="F25" s="439">
        <v>5731</v>
      </c>
      <c r="G25" s="439">
        <v>4364</v>
      </c>
      <c r="H25" s="439">
        <v>357</v>
      </c>
      <c r="I25" s="439">
        <v>797777</v>
      </c>
      <c r="J25" s="439">
        <v>0</v>
      </c>
      <c r="K25" s="439">
        <v>0</v>
      </c>
      <c r="L25" s="439">
        <v>748910</v>
      </c>
      <c r="M25" s="440">
        <v>229381</v>
      </c>
      <c r="N25" s="60" t="s">
        <v>322</v>
      </c>
    </row>
    <row r="26" spans="1:14" s="425" customFormat="1" ht="24.75" customHeight="1">
      <c r="A26" s="56" t="s">
        <v>549</v>
      </c>
      <c r="B26" s="439">
        <v>6077</v>
      </c>
      <c r="C26" s="439">
        <v>10946</v>
      </c>
      <c r="D26" s="436">
        <v>0</v>
      </c>
      <c r="E26" s="439">
        <v>1007</v>
      </c>
      <c r="F26" s="439">
        <v>880</v>
      </c>
      <c r="G26" s="439">
        <v>16575</v>
      </c>
      <c r="H26" s="439">
        <v>587</v>
      </c>
      <c r="I26" s="439">
        <v>809409</v>
      </c>
      <c r="J26" s="439">
        <v>0</v>
      </c>
      <c r="K26" s="439">
        <v>0</v>
      </c>
      <c r="L26" s="439">
        <v>747261</v>
      </c>
      <c r="M26" s="440">
        <v>97400</v>
      </c>
      <c r="N26" s="60" t="s">
        <v>549</v>
      </c>
    </row>
    <row r="27" spans="1:14" s="429" customFormat="1" ht="24.75" customHeight="1">
      <c r="A27" s="389" t="s">
        <v>543</v>
      </c>
      <c r="B27" s="441">
        <v>3363</v>
      </c>
      <c r="C27" s="441">
        <v>6669</v>
      </c>
      <c r="D27" s="442">
        <v>0</v>
      </c>
      <c r="E27" s="441">
        <v>1161</v>
      </c>
      <c r="F27" s="441">
        <v>1740</v>
      </c>
      <c r="G27" s="441">
        <v>13444</v>
      </c>
      <c r="H27" s="441">
        <v>681</v>
      </c>
      <c r="I27" s="441">
        <v>891191</v>
      </c>
      <c r="J27" s="441">
        <v>0</v>
      </c>
      <c r="K27" s="441">
        <v>0</v>
      </c>
      <c r="L27" s="441">
        <v>752013</v>
      </c>
      <c r="M27" s="443">
        <v>77500</v>
      </c>
      <c r="N27" s="370" t="s">
        <v>543</v>
      </c>
    </row>
    <row r="28" spans="1:9" s="34" customFormat="1" ht="14.25" customHeight="1">
      <c r="A28" s="32" t="s">
        <v>522</v>
      </c>
      <c r="B28" s="32"/>
      <c r="I28" s="161" t="s">
        <v>523</v>
      </c>
    </row>
    <row r="29" spans="1:9" s="34" customFormat="1" ht="14.25" customHeight="1">
      <c r="A29" s="161" t="s">
        <v>524</v>
      </c>
      <c r="I29" s="34" t="s">
        <v>525</v>
      </c>
    </row>
    <row r="30" spans="1:19" s="97" customFormat="1" ht="14.25" customHeight="1">
      <c r="A30" s="95" t="s">
        <v>630</v>
      </c>
      <c r="B30" s="96"/>
      <c r="C30" s="96"/>
      <c r="D30" s="96"/>
      <c r="E30" s="96"/>
      <c r="F30" s="96"/>
      <c r="H30" s="96"/>
      <c r="I30" s="96" t="s">
        <v>629</v>
      </c>
      <c r="J30" s="96"/>
      <c r="K30" s="96"/>
      <c r="M30" s="96"/>
      <c r="N30" s="96"/>
      <c r="O30" s="96"/>
      <c r="P30" s="96"/>
      <c r="Q30" s="96"/>
      <c r="R30" s="96"/>
      <c r="S30" s="96"/>
    </row>
    <row r="31" ht="13.5">
      <c r="A31" s="45" t="s">
        <v>16</v>
      </c>
    </row>
  </sheetData>
  <sheetProtection/>
  <mergeCells count="14">
    <mergeCell ref="B18:G18"/>
    <mergeCell ref="B16:H16"/>
    <mergeCell ref="A2:B2"/>
    <mergeCell ref="D3:N3"/>
    <mergeCell ref="L4:N4"/>
    <mergeCell ref="L6:L9"/>
    <mergeCell ref="A3:A9"/>
    <mergeCell ref="L5:N5"/>
    <mergeCell ref="D4:D9"/>
    <mergeCell ref="E4:K4"/>
    <mergeCell ref="E6:E9"/>
    <mergeCell ref="E5:K5"/>
    <mergeCell ref="A1:O1"/>
    <mergeCell ref="B17:G17"/>
  </mergeCells>
  <printOptions/>
  <pageMargins left="0.1968503937007874" right="0.1968503937007874" top="0.4724409448818898" bottom="0.5905511811023623" header="0.31496062992125984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="87" zoomScaleNormal="87" zoomScalePageLayoutView="0" workbookViewId="0" topLeftCell="A1">
      <pane xSplit="1" ySplit="7" topLeftCell="B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41" sqref="D41"/>
    </sheetView>
  </sheetViews>
  <sheetFormatPr defaultColWidth="8.88671875" defaultRowHeight="13.5"/>
  <cols>
    <col min="1" max="1" width="13.77734375" style="45" customWidth="1"/>
    <col min="2" max="2" width="10.88671875" style="73" bestFit="1" customWidth="1"/>
    <col min="3" max="3" width="9.99609375" style="45" bestFit="1" customWidth="1"/>
    <col min="4" max="4" width="10.4453125" style="45" customWidth="1"/>
    <col min="5" max="5" width="9.77734375" style="45" bestFit="1" customWidth="1"/>
    <col min="6" max="6" width="11.21484375" style="45" customWidth="1"/>
    <col min="7" max="7" width="10.77734375" style="45" customWidth="1"/>
    <col min="8" max="8" width="9.99609375" style="45" customWidth="1"/>
    <col min="9" max="9" width="10.10546875" style="45" customWidth="1"/>
    <col min="10" max="10" width="10.88671875" style="45" customWidth="1"/>
    <col min="11" max="11" width="19.21484375" style="45" customWidth="1"/>
    <col min="12" max="16384" width="8.88671875" style="45" customWidth="1"/>
  </cols>
  <sheetData>
    <row r="1" spans="1:11" ht="20.25" customHeight="1">
      <c r="A1" s="484" t="s">
        <v>191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 ht="18" customHeight="1">
      <c r="A2" s="45" t="s">
        <v>163</v>
      </c>
      <c r="B2" s="46"/>
      <c r="C2" s="47"/>
      <c r="D2" s="47"/>
      <c r="E2" s="47"/>
      <c r="F2" s="47"/>
      <c r="G2" s="47"/>
      <c r="H2" s="47"/>
      <c r="I2" s="47"/>
      <c r="J2" s="47"/>
      <c r="K2" s="48" t="s">
        <v>164</v>
      </c>
    </row>
    <row r="3" spans="1:11" ht="15" customHeight="1">
      <c r="A3" s="49"/>
      <c r="B3" s="515" t="s">
        <v>192</v>
      </c>
      <c r="C3" s="515"/>
      <c r="D3" s="515"/>
      <c r="E3" s="516"/>
      <c r="F3" s="514" t="s">
        <v>193</v>
      </c>
      <c r="G3" s="515"/>
      <c r="H3" s="515"/>
      <c r="I3" s="516"/>
      <c r="J3" s="50" t="s">
        <v>194</v>
      </c>
      <c r="K3" s="51"/>
    </row>
    <row r="4" spans="1:11" ht="10.5" customHeight="1">
      <c r="A4" s="52" t="s">
        <v>165</v>
      </c>
      <c r="B4" s="562" t="s">
        <v>195</v>
      </c>
      <c r="C4" s="562"/>
      <c r="D4" s="490"/>
      <c r="E4" s="50" t="s">
        <v>196</v>
      </c>
      <c r="F4" s="489" t="s">
        <v>195</v>
      </c>
      <c r="G4" s="562"/>
      <c r="H4" s="490"/>
      <c r="I4" s="50" t="s">
        <v>196</v>
      </c>
      <c r="J4" s="54" t="s">
        <v>197</v>
      </c>
      <c r="K4" s="55" t="s">
        <v>166</v>
      </c>
    </row>
    <row r="5" spans="1:11" ht="11.25" customHeight="1">
      <c r="A5" s="56"/>
      <c r="B5" s="567" t="s">
        <v>198</v>
      </c>
      <c r="C5" s="538"/>
      <c r="D5" s="539"/>
      <c r="E5" s="59"/>
      <c r="F5" s="512" t="s">
        <v>198</v>
      </c>
      <c r="G5" s="538"/>
      <c r="H5" s="539"/>
      <c r="I5" s="59"/>
      <c r="J5" s="61" t="s">
        <v>199</v>
      </c>
      <c r="K5" s="55"/>
    </row>
    <row r="6" spans="1:11" ht="12.75" customHeight="1">
      <c r="A6" s="52" t="s">
        <v>200</v>
      </c>
      <c r="B6" s="565" t="s">
        <v>201</v>
      </c>
      <c r="C6" s="62" t="s">
        <v>202</v>
      </c>
      <c r="D6" s="63" t="s">
        <v>203</v>
      </c>
      <c r="E6" s="59" t="s">
        <v>204</v>
      </c>
      <c r="F6" s="563" t="s">
        <v>201</v>
      </c>
      <c r="G6" s="62" t="s">
        <v>202</v>
      </c>
      <c r="H6" s="63" t="s">
        <v>203</v>
      </c>
      <c r="I6" s="59" t="s">
        <v>204</v>
      </c>
      <c r="J6" s="59" t="s">
        <v>205</v>
      </c>
      <c r="K6" s="55" t="s">
        <v>206</v>
      </c>
    </row>
    <row r="7" spans="1:11" ht="12.75" customHeight="1">
      <c r="A7" s="58"/>
      <c r="B7" s="566"/>
      <c r="C7" s="64" t="s">
        <v>171</v>
      </c>
      <c r="D7" s="65" t="s">
        <v>170</v>
      </c>
      <c r="E7" s="64" t="s">
        <v>207</v>
      </c>
      <c r="F7" s="564"/>
      <c r="G7" s="64" t="s">
        <v>171</v>
      </c>
      <c r="H7" s="65" t="s">
        <v>170</v>
      </c>
      <c r="I7" s="64" t="s">
        <v>207</v>
      </c>
      <c r="J7" s="64" t="s">
        <v>208</v>
      </c>
      <c r="K7" s="67"/>
    </row>
    <row r="8" spans="1:11" ht="15" customHeight="1">
      <c r="A8" s="68" t="s">
        <v>320</v>
      </c>
      <c r="B8" s="69">
        <v>2391497</v>
      </c>
      <c r="C8" s="74">
        <v>2391497</v>
      </c>
      <c r="D8" s="75">
        <v>0</v>
      </c>
      <c r="E8" s="74">
        <v>100</v>
      </c>
      <c r="F8" s="69">
        <v>2437982</v>
      </c>
      <c r="G8" s="74">
        <v>2437982</v>
      </c>
      <c r="H8" s="75">
        <v>0</v>
      </c>
      <c r="I8" s="74">
        <v>100</v>
      </c>
      <c r="J8" s="72">
        <v>101.94</v>
      </c>
      <c r="K8" s="73" t="s">
        <v>320</v>
      </c>
    </row>
    <row r="9" spans="1:11" ht="15" customHeight="1">
      <c r="A9" s="56" t="s">
        <v>321</v>
      </c>
      <c r="B9" s="76">
        <v>2670523</v>
      </c>
      <c r="C9" s="76">
        <v>2670523</v>
      </c>
      <c r="D9" s="76">
        <v>0</v>
      </c>
      <c r="E9" s="77">
        <v>100</v>
      </c>
      <c r="F9" s="76">
        <v>2699208</v>
      </c>
      <c r="G9" s="76">
        <v>2699208</v>
      </c>
      <c r="H9" s="76">
        <v>0</v>
      </c>
      <c r="I9" s="76">
        <v>100</v>
      </c>
      <c r="J9" s="78">
        <v>101.0741341677267</v>
      </c>
      <c r="K9" s="55" t="s">
        <v>321</v>
      </c>
    </row>
    <row r="10" spans="1:11" ht="15" customHeight="1">
      <c r="A10" s="56" t="s">
        <v>322</v>
      </c>
      <c r="B10" s="76">
        <v>2862733</v>
      </c>
      <c r="C10" s="76">
        <v>2862733</v>
      </c>
      <c r="D10" s="76">
        <v>0</v>
      </c>
      <c r="E10" s="77">
        <v>100</v>
      </c>
      <c r="F10" s="76">
        <v>2881478</v>
      </c>
      <c r="G10" s="76">
        <v>2881478</v>
      </c>
      <c r="H10" s="76">
        <v>0</v>
      </c>
      <c r="I10" s="76">
        <v>100</v>
      </c>
      <c r="J10" s="78">
        <v>100.65479386306721</v>
      </c>
      <c r="K10" s="55" t="s">
        <v>322</v>
      </c>
    </row>
    <row r="11" spans="1:11" ht="15" customHeight="1">
      <c r="A11" s="56" t="s">
        <v>549</v>
      </c>
      <c r="B11" s="76">
        <v>2553076</v>
      </c>
      <c r="C11" s="76">
        <v>2553076</v>
      </c>
      <c r="D11" s="76">
        <v>0</v>
      </c>
      <c r="E11" s="77">
        <v>100</v>
      </c>
      <c r="F11" s="76">
        <v>2602838</v>
      </c>
      <c r="G11" s="76">
        <v>2602838</v>
      </c>
      <c r="H11" s="76">
        <v>0</v>
      </c>
      <c r="I11" s="76">
        <v>100</v>
      </c>
      <c r="J11" s="78">
        <v>101.94909983094902</v>
      </c>
      <c r="K11" s="55" t="s">
        <v>549</v>
      </c>
    </row>
    <row r="12" spans="1:11" s="85" customFormat="1" ht="15" customHeight="1">
      <c r="A12" s="79" t="s">
        <v>543</v>
      </c>
      <c r="B12" s="80">
        <f>C12+D12</f>
        <v>2698994</v>
      </c>
      <c r="C12" s="80">
        <f>C13+C14+C30</f>
        <v>2698994</v>
      </c>
      <c r="D12" s="76">
        <f>SUM(D15:D35)</f>
        <v>0</v>
      </c>
      <c r="E12" s="81">
        <f>C12/$B$12*100</f>
        <v>100</v>
      </c>
      <c r="F12" s="80">
        <f>SUM(F13+F14+F30)</f>
        <v>2756371</v>
      </c>
      <c r="G12" s="80">
        <f>SUM(G13+G14+G30)</f>
        <v>2756371</v>
      </c>
      <c r="H12" s="80">
        <f>SUM(H15:H35)</f>
        <v>0</v>
      </c>
      <c r="I12" s="82">
        <f>G12/$F$12*100</f>
        <v>100</v>
      </c>
      <c r="J12" s="83">
        <f>F12/B12*100</f>
        <v>102.12586615605666</v>
      </c>
      <c r="K12" s="84" t="s">
        <v>543</v>
      </c>
    </row>
    <row r="13" spans="1:11" ht="15" customHeight="1">
      <c r="A13" s="86" t="s">
        <v>209</v>
      </c>
      <c r="B13" s="39">
        <f>C13+D13</f>
        <v>548458</v>
      </c>
      <c r="C13" s="40">
        <v>548458</v>
      </c>
      <c r="D13" s="40">
        <v>0</v>
      </c>
      <c r="E13" s="41">
        <f aca="true" t="shared" si="0" ref="E13:E35">C13/$B$12*100</f>
        <v>20.320830650234864</v>
      </c>
      <c r="F13" s="40">
        <f aca="true" t="shared" si="1" ref="F13:F31">G13+H13</f>
        <v>581430</v>
      </c>
      <c r="G13" s="40">
        <v>581430</v>
      </c>
      <c r="H13" s="40">
        <v>0</v>
      </c>
      <c r="I13" s="42">
        <f aca="true" t="shared" si="2" ref="I13:I35">G13/$F$12*100</f>
        <v>21.094039953257383</v>
      </c>
      <c r="J13" s="471">
        <f>(F13/B13)*100</f>
        <v>106.01176389076284</v>
      </c>
      <c r="K13" s="87" t="s">
        <v>210</v>
      </c>
    </row>
    <row r="14" spans="1:11" ht="15" customHeight="1">
      <c r="A14" s="86" t="s">
        <v>211</v>
      </c>
      <c r="B14" s="39">
        <f>C14+D14</f>
        <v>429833</v>
      </c>
      <c r="C14" s="40">
        <f>SUM(C15:C29)</f>
        <v>429833</v>
      </c>
      <c r="D14" s="40">
        <v>0</v>
      </c>
      <c r="E14" s="41">
        <f t="shared" si="0"/>
        <v>15.925674529102324</v>
      </c>
      <c r="F14" s="40">
        <f t="shared" si="1"/>
        <v>446091</v>
      </c>
      <c r="G14" s="40">
        <f>SUM(G15:G29)</f>
        <v>446091</v>
      </c>
      <c r="H14" s="40">
        <v>0</v>
      </c>
      <c r="I14" s="42">
        <f t="shared" si="2"/>
        <v>16.183997001854973</v>
      </c>
      <c r="J14" s="471">
        <f>F14/B14*100</f>
        <v>103.7823992108563</v>
      </c>
      <c r="K14" s="87"/>
    </row>
    <row r="15" spans="1:11" ht="15" customHeight="1">
      <c r="A15" s="86" t="s">
        <v>212</v>
      </c>
      <c r="B15" s="39">
        <f aca="true" t="shared" si="3" ref="B15:B35">C15+D15</f>
        <v>235</v>
      </c>
      <c r="C15" s="40">
        <v>235</v>
      </c>
      <c r="D15" s="40">
        <v>0</v>
      </c>
      <c r="E15" s="41">
        <f t="shared" si="0"/>
        <v>0.00870694784797595</v>
      </c>
      <c r="F15" s="40">
        <f>G15+H15</f>
        <v>291</v>
      </c>
      <c r="G15" s="40">
        <v>291</v>
      </c>
      <c r="H15" s="40">
        <v>0</v>
      </c>
      <c r="I15" s="42">
        <f t="shared" si="2"/>
        <v>0.01055735965876872</v>
      </c>
      <c r="J15" s="43">
        <f>F15/B15*100</f>
        <v>123.82978723404254</v>
      </c>
      <c r="K15" s="87" t="s">
        <v>213</v>
      </c>
    </row>
    <row r="16" spans="1:11" ht="15" customHeight="1">
      <c r="A16" s="86" t="s">
        <v>214</v>
      </c>
      <c r="B16" s="39">
        <f t="shared" si="3"/>
        <v>18182</v>
      </c>
      <c r="C16" s="40">
        <v>18182</v>
      </c>
      <c r="D16" s="40">
        <v>0</v>
      </c>
      <c r="E16" s="41">
        <f t="shared" si="0"/>
        <v>0.6736584075399945</v>
      </c>
      <c r="F16" s="40">
        <f t="shared" si="1"/>
        <v>21527</v>
      </c>
      <c r="G16" s="40">
        <v>21527</v>
      </c>
      <c r="H16" s="40">
        <v>0</v>
      </c>
      <c r="I16" s="42">
        <f t="shared" si="2"/>
        <v>0.7809906576436917</v>
      </c>
      <c r="J16" s="43">
        <f aca="true" t="shared" si="4" ref="J16:J35">F16/B16*100</f>
        <v>118.39731602683973</v>
      </c>
      <c r="K16" s="87" t="s">
        <v>215</v>
      </c>
    </row>
    <row r="17" spans="1:11" ht="15" customHeight="1">
      <c r="A17" s="86" t="s">
        <v>216</v>
      </c>
      <c r="B17" s="39">
        <f t="shared" si="3"/>
        <v>13384</v>
      </c>
      <c r="C17" s="40">
        <v>13384</v>
      </c>
      <c r="D17" s="40">
        <v>0</v>
      </c>
      <c r="E17" s="41">
        <f t="shared" si="0"/>
        <v>0.49588846807366</v>
      </c>
      <c r="F17" s="40">
        <f t="shared" si="1"/>
        <v>16216</v>
      </c>
      <c r="G17" s="40">
        <v>16216</v>
      </c>
      <c r="H17" s="40">
        <v>0</v>
      </c>
      <c r="I17" s="42">
        <f t="shared" si="2"/>
        <v>0.5883097739745484</v>
      </c>
      <c r="J17" s="43">
        <f t="shared" si="4"/>
        <v>121.1595935445308</v>
      </c>
      <c r="K17" s="87" t="s">
        <v>217</v>
      </c>
    </row>
    <row r="18" spans="1:11" ht="15" customHeight="1">
      <c r="A18" s="86" t="s">
        <v>218</v>
      </c>
      <c r="B18" s="39">
        <f t="shared" si="3"/>
        <v>18155</v>
      </c>
      <c r="C18" s="40">
        <v>18155</v>
      </c>
      <c r="D18" s="40">
        <v>0</v>
      </c>
      <c r="E18" s="41">
        <f t="shared" si="0"/>
        <v>0.6726580348085249</v>
      </c>
      <c r="F18" s="40">
        <f t="shared" si="1"/>
        <v>18782</v>
      </c>
      <c r="G18" s="40">
        <v>18782</v>
      </c>
      <c r="H18" s="40">
        <v>0</v>
      </c>
      <c r="I18" s="42">
        <f t="shared" si="2"/>
        <v>0.6814031928212856</v>
      </c>
      <c r="J18" s="43">
        <f t="shared" si="4"/>
        <v>103.45359405122556</v>
      </c>
      <c r="K18" s="87" t="s">
        <v>219</v>
      </c>
    </row>
    <row r="19" spans="1:11" ht="15" customHeight="1">
      <c r="A19" s="86" t="s">
        <v>220</v>
      </c>
      <c r="B19" s="39">
        <f t="shared" si="3"/>
        <v>1303</v>
      </c>
      <c r="C19" s="40">
        <v>1303</v>
      </c>
      <c r="D19" s="40">
        <v>0</v>
      </c>
      <c r="E19" s="41">
        <f t="shared" si="0"/>
        <v>0.04827724700388367</v>
      </c>
      <c r="F19" s="40">
        <f t="shared" si="1"/>
        <v>1410</v>
      </c>
      <c r="G19" s="40">
        <v>1410</v>
      </c>
      <c r="H19" s="40">
        <v>0</v>
      </c>
      <c r="I19" s="42">
        <f t="shared" si="2"/>
        <v>0.05115421690331236</v>
      </c>
      <c r="J19" s="43">
        <f t="shared" si="4"/>
        <v>108.21181887950884</v>
      </c>
      <c r="K19" s="87" t="s">
        <v>221</v>
      </c>
    </row>
    <row r="20" spans="1:11" ht="15" customHeight="1">
      <c r="A20" s="86" t="s">
        <v>222</v>
      </c>
      <c r="B20" s="39">
        <f t="shared" si="3"/>
        <v>18020</v>
      </c>
      <c r="C20" s="40">
        <v>18020</v>
      </c>
      <c r="D20" s="40">
        <v>0</v>
      </c>
      <c r="E20" s="41">
        <f t="shared" si="0"/>
        <v>0.667656171151177</v>
      </c>
      <c r="F20" s="40">
        <f t="shared" si="1"/>
        <v>18907</v>
      </c>
      <c r="G20" s="40">
        <v>18907</v>
      </c>
      <c r="H20" s="40">
        <v>0</v>
      </c>
      <c r="I20" s="42">
        <f t="shared" si="2"/>
        <v>0.685938141128317</v>
      </c>
      <c r="J20" s="43">
        <f t="shared" si="4"/>
        <v>104.92230854605992</v>
      </c>
      <c r="K20" s="87" t="s">
        <v>223</v>
      </c>
    </row>
    <row r="21" spans="1:11" ht="15" customHeight="1">
      <c r="A21" s="86" t="s">
        <v>224</v>
      </c>
      <c r="B21" s="39">
        <f t="shared" si="3"/>
        <v>300</v>
      </c>
      <c r="C21" s="40">
        <v>300</v>
      </c>
      <c r="D21" s="40">
        <v>0</v>
      </c>
      <c r="E21" s="41">
        <f t="shared" si="0"/>
        <v>0.01111525257188419</v>
      </c>
      <c r="F21" s="40">
        <f t="shared" si="1"/>
        <v>259</v>
      </c>
      <c r="G21" s="40">
        <v>259</v>
      </c>
      <c r="H21" s="40">
        <v>0</v>
      </c>
      <c r="I21" s="42">
        <f t="shared" si="2"/>
        <v>0.009396412892168724</v>
      </c>
      <c r="J21" s="43">
        <f t="shared" si="4"/>
        <v>86.33333333333333</v>
      </c>
      <c r="K21" s="88" t="s">
        <v>225</v>
      </c>
    </row>
    <row r="22" spans="1:11" ht="15" customHeight="1">
      <c r="A22" s="86" t="s">
        <v>226</v>
      </c>
      <c r="B22" s="39">
        <f t="shared" si="3"/>
        <v>108723</v>
      </c>
      <c r="C22" s="40">
        <v>108723</v>
      </c>
      <c r="D22" s="40">
        <v>0</v>
      </c>
      <c r="E22" s="41">
        <f t="shared" si="0"/>
        <v>4.0282786845765495</v>
      </c>
      <c r="F22" s="40">
        <f t="shared" si="1"/>
        <v>108723</v>
      </c>
      <c r="G22" s="40">
        <v>108723</v>
      </c>
      <c r="H22" s="40">
        <v>0</v>
      </c>
      <c r="I22" s="42">
        <f t="shared" si="2"/>
        <v>3.9444254782828585</v>
      </c>
      <c r="J22" s="43">
        <f t="shared" si="4"/>
        <v>100</v>
      </c>
      <c r="K22" s="87" t="s">
        <v>227</v>
      </c>
    </row>
    <row r="23" spans="1:11" ht="15" customHeight="1">
      <c r="A23" s="86" t="s">
        <v>228</v>
      </c>
      <c r="B23" s="39">
        <f t="shared" si="3"/>
        <v>231142</v>
      </c>
      <c r="C23" s="40">
        <v>231142</v>
      </c>
      <c r="D23" s="40">
        <v>0</v>
      </c>
      <c r="E23" s="41">
        <f t="shared" si="0"/>
        <v>8.564005699901518</v>
      </c>
      <c r="F23" s="40">
        <f t="shared" si="1"/>
        <v>231142</v>
      </c>
      <c r="G23" s="40">
        <v>231142</v>
      </c>
      <c r="H23" s="40">
        <v>0</v>
      </c>
      <c r="I23" s="42">
        <f t="shared" si="2"/>
        <v>8.385736172670514</v>
      </c>
      <c r="J23" s="43">
        <f t="shared" si="4"/>
        <v>100</v>
      </c>
      <c r="K23" s="88" t="s">
        <v>229</v>
      </c>
    </row>
    <row r="24" spans="1:11" ht="15" customHeight="1">
      <c r="A24" s="86" t="s">
        <v>230</v>
      </c>
      <c r="B24" s="39">
        <f t="shared" si="3"/>
        <v>3363</v>
      </c>
      <c r="C24" s="40">
        <v>3363</v>
      </c>
      <c r="D24" s="40">
        <v>0</v>
      </c>
      <c r="E24" s="41">
        <f t="shared" si="0"/>
        <v>0.12460198133082177</v>
      </c>
      <c r="F24" s="40">
        <f t="shared" si="1"/>
        <v>3357</v>
      </c>
      <c r="G24" s="40">
        <v>3357</v>
      </c>
      <c r="H24" s="40">
        <v>0</v>
      </c>
      <c r="I24" s="42">
        <f t="shared" si="2"/>
        <v>0.12179057173363093</v>
      </c>
      <c r="J24" s="43">
        <f t="shared" si="4"/>
        <v>99.82158786797503</v>
      </c>
      <c r="K24" s="88" t="s">
        <v>231</v>
      </c>
    </row>
    <row r="25" spans="1:11" ht="15" customHeight="1">
      <c r="A25" s="86" t="s">
        <v>232</v>
      </c>
      <c r="B25" s="39">
        <f t="shared" si="3"/>
        <v>0</v>
      </c>
      <c r="C25" s="40">
        <v>0</v>
      </c>
      <c r="D25" s="40">
        <v>0</v>
      </c>
      <c r="E25" s="41">
        <f t="shared" si="0"/>
        <v>0</v>
      </c>
      <c r="F25" s="40">
        <f t="shared" si="1"/>
        <v>0</v>
      </c>
      <c r="G25" s="40">
        <v>0</v>
      </c>
      <c r="H25" s="40">
        <v>0</v>
      </c>
      <c r="I25" s="42">
        <f t="shared" si="2"/>
        <v>0</v>
      </c>
      <c r="J25" s="44">
        <v>0</v>
      </c>
      <c r="K25" s="87" t="s">
        <v>233</v>
      </c>
    </row>
    <row r="26" spans="1:11" ht="15" customHeight="1">
      <c r="A26" s="86" t="s">
        <v>234</v>
      </c>
      <c r="B26" s="39">
        <f t="shared" si="3"/>
        <v>1161</v>
      </c>
      <c r="C26" s="40">
        <v>1161</v>
      </c>
      <c r="D26" s="40">
        <v>0</v>
      </c>
      <c r="E26" s="41">
        <f t="shared" si="0"/>
        <v>0.04301602745319182</v>
      </c>
      <c r="F26" s="40">
        <f t="shared" si="1"/>
        <v>1458</v>
      </c>
      <c r="G26" s="40">
        <v>1458</v>
      </c>
      <c r="H26" s="40">
        <v>0</v>
      </c>
      <c r="I26" s="42">
        <f t="shared" si="2"/>
        <v>0.052895637053212353</v>
      </c>
      <c r="J26" s="43">
        <f t="shared" si="4"/>
        <v>125.5813953488372</v>
      </c>
      <c r="K26" s="87" t="s">
        <v>235</v>
      </c>
    </row>
    <row r="27" spans="1:11" ht="15" customHeight="1">
      <c r="A27" s="86" t="s">
        <v>236</v>
      </c>
      <c r="B27" s="39">
        <f t="shared" si="3"/>
        <v>1740</v>
      </c>
      <c r="C27" s="40">
        <v>1740</v>
      </c>
      <c r="D27" s="40">
        <v>0</v>
      </c>
      <c r="E27" s="41">
        <f t="shared" si="0"/>
        <v>0.06446846491692831</v>
      </c>
      <c r="F27" s="40">
        <f t="shared" si="1"/>
        <v>2222</v>
      </c>
      <c r="G27" s="40">
        <v>2222</v>
      </c>
      <c r="H27" s="40">
        <v>0</v>
      </c>
      <c r="I27" s="42">
        <f t="shared" si="2"/>
        <v>0.08061324110578728</v>
      </c>
      <c r="J27" s="43">
        <f t="shared" si="4"/>
        <v>127.70114942528737</v>
      </c>
      <c r="K27" s="87" t="s">
        <v>237</v>
      </c>
    </row>
    <row r="28" spans="1:11" ht="15" customHeight="1">
      <c r="A28" s="86" t="s">
        <v>238</v>
      </c>
      <c r="B28" s="39">
        <f t="shared" si="3"/>
        <v>13444</v>
      </c>
      <c r="C28" s="40">
        <v>13444</v>
      </c>
      <c r="D28" s="40">
        <v>0</v>
      </c>
      <c r="E28" s="41">
        <f t="shared" si="0"/>
        <v>0.4981115185880369</v>
      </c>
      <c r="F28" s="40">
        <f t="shared" si="1"/>
        <v>20321</v>
      </c>
      <c r="G28" s="40">
        <v>20321</v>
      </c>
      <c r="H28" s="40">
        <v>0</v>
      </c>
      <c r="I28" s="42">
        <f t="shared" si="2"/>
        <v>0.7372374763774543</v>
      </c>
      <c r="J28" s="43">
        <f t="shared" si="4"/>
        <v>151.15293067539423</v>
      </c>
      <c r="K28" s="87" t="s">
        <v>239</v>
      </c>
    </row>
    <row r="29" spans="1:11" ht="15" customHeight="1">
      <c r="A29" s="86" t="s">
        <v>240</v>
      </c>
      <c r="B29" s="39">
        <f t="shared" si="3"/>
        <v>681</v>
      </c>
      <c r="C29" s="40">
        <v>681</v>
      </c>
      <c r="D29" s="40">
        <v>0</v>
      </c>
      <c r="E29" s="41">
        <f t="shared" si="0"/>
        <v>0.025231623338177113</v>
      </c>
      <c r="F29" s="40">
        <f t="shared" si="1"/>
        <v>1476</v>
      </c>
      <c r="G29" s="40">
        <v>1476</v>
      </c>
      <c r="H29" s="40">
        <v>0</v>
      </c>
      <c r="I29" s="42">
        <f t="shared" si="2"/>
        <v>0.05354866960942486</v>
      </c>
      <c r="J29" s="43">
        <f>F29/B29*100</f>
        <v>216.74008810572687</v>
      </c>
      <c r="K29" s="88" t="s">
        <v>241</v>
      </c>
    </row>
    <row r="30" spans="1:11" ht="15" customHeight="1">
      <c r="A30" s="86" t="s">
        <v>242</v>
      </c>
      <c r="B30" s="39">
        <f t="shared" si="3"/>
        <v>1720703</v>
      </c>
      <c r="C30" s="40">
        <f>SUM(C31:C35)</f>
        <v>1720703</v>
      </c>
      <c r="D30" s="40">
        <v>0</v>
      </c>
      <c r="E30" s="41">
        <f t="shared" si="0"/>
        <v>63.753494820662816</v>
      </c>
      <c r="F30" s="40">
        <f t="shared" si="1"/>
        <v>1728850</v>
      </c>
      <c r="G30" s="40">
        <f>SUM(G31:G35)</f>
        <v>1728850</v>
      </c>
      <c r="H30" s="40">
        <v>0</v>
      </c>
      <c r="I30" s="42">
        <f t="shared" si="2"/>
        <v>62.721963044887644</v>
      </c>
      <c r="J30" s="471">
        <f>F30/B30*100</f>
        <v>100.47346927389562</v>
      </c>
      <c r="K30" s="88"/>
    </row>
    <row r="31" spans="1:11" ht="15" customHeight="1">
      <c r="A31" s="86" t="s">
        <v>243</v>
      </c>
      <c r="B31" s="39">
        <f t="shared" si="3"/>
        <v>891191</v>
      </c>
      <c r="C31" s="40">
        <v>891191</v>
      </c>
      <c r="D31" s="40">
        <v>0</v>
      </c>
      <c r="E31" s="41">
        <f t="shared" si="0"/>
        <v>33.019376849300144</v>
      </c>
      <c r="F31" s="40">
        <f t="shared" si="1"/>
        <v>900348</v>
      </c>
      <c r="G31" s="40">
        <v>900348</v>
      </c>
      <c r="H31" s="40">
        <v>0</v>
      </c>
      <c r="I31" s="42">
        <f t="shared" si="2"/>
        <v>32.66425310671169</v>
      </c>
      <c r="J31" s="471">
        <f>F31/B31*100</f>
        <v>101.02750139981215</v>
      </c>
      <c r="K31" s="88" t="s">
        <v>244</v>
      </c>
    </row>
    <row r="32" spans="1:11" ht="15" customHeight="1">
      <c r="A32" s="86" t="s">
        <v>245</v>
      </c>
      <c r="B32" s="39">
        <f t="shared" si="3"/>
        <v>0</v>
      </c>
      <c r="C32" s="40">
        <v>0</v>
      </c>
      <c r="D32" s="40">
        <v>0</v>
      </c>
      <c r="E32" s="41">
        <f t="shared" si="0"/>
        <v>0</v>
      </c>
      <c r="F32" s="40">
        <v>0</v>
      </c>
      <c r="G32" s="40">
        <v>0</v>
      </c>
      <c r="H32" s="40">
        <v>0</v>
      </c>
      <c r="I32" s="42">
        <v>0</v>
      </c>
      <c r="J32" s="44">
        <v>0</v>
      </c>
      <c r="K32" s="88" t="s">
        <v>246</v>
      </c>
    </row>
    <row r="33" spans="1:11" ht="15" customHeight="1">
      <c r="A33" s="86" t="s">
        <v>247</v>
      </c>
      <c r="B33" s="39">
        <f t="shared" si="3"/>
        <v>0</v>
      </c>
      <c r="C33" s="40">
        <v>0</v>
      </c>
      <c r="D33" s="40">
        <v>0</v>
      </c>
      <c r="E33" s="41">
        <f t="shared" si="0"/>
        <v>0</v>
      </c>
      <c r="F33" s="40">
        <f>G33+H33</f>
        <v>0</v>
      </c>
      <c r="G33" s="40">
        <v>0</v>
      </c>
      <c r="H33" s="40">
        <v>0</v>
      </c>
      <c r="I33" s="42">
        <f t="shared" si="2"/>
        <v>0</v>
      </c>
      <c r="J33" s="44">
        <v>0</v>
      </c>
      <c r="K33" s="87" t="s">
        <v>248</v>
      </c>
    </row>
    <row r="34" spans="1:11" ht="15" customHeight="1">
      <c r="A34" s="86" t="s">
        <v>249</v>
      </c>
      <c r="B34" s="39">
        <f t="shared" si="3"/>
        <v>752012</v>
      </c>
      <c r="C34" s="40">
        <v>752012</v>
      </c>
      <c r="D34" s="40">
        <v>0</v>
      </c>
      <c r="E34" s="41">
        <f t="shared" si="0"/>
        <v>27.86267772362591</v>
      </c>
      <c r="F34" s="40">
        <f>G34+H34</f>
        <v>751002</v>
      </c>
      <c r="G34" s="40">
        <v>751002</v>
      </c>
      <c r="H34" s="40">
        <v>0</v>
      </c>
      <c r="I34" s="42">
        <f t="shared" si="2"/>
        <v>27.24604198781659</v>
      </c>
      <c r="J34" s="471">
        <f>F34/B34*100</f>
        <v>99.86569363254841</v>
      </c>
      <c r="K34" s="88" t="s">
        <v>250</v>
      </c>
    </row>
    <row r="35" spans="1:11" ht="15" customHeight="1">
      <c r="A35" s="68" t="s">
        <v>251</v>
      </c>
      <c r="B35" s="472">
        <f t="shared" si="3"/>
        <v>77500</v>
      </c>
      <c r="C35" s="473">
        <v>77500</v>
      </c>
      <c r="D35" s="40">
        <v>0</v>
      </c>
      <c r="E35" s="474">
        <f t="shared" si="0"/>
        <v>2.871440247736749</v>
      </c>
      <c r="F35" s="473">
        <f>G35+H35</f>
        <v>77500</v>
      </c>
      <c r="G35" s="473">
        <v>77500</v>
      </c>
      <c r="H35" s="40">
        <v>0</v>
      </c>
      <c r="I35" s="475">
        <f t="shared" si="2"/>
        <v>2.8116679503593676</v>
      </c>
      <c r="J35" s="476">
        <f t="shared" si="4"/>
        <v>100</v>
      </c>
      <c r="K35" s="89" t="s">
        <v>252</v>
      </c>
    </row>
    <row r="36" spans="1:11" s="34" customFormat="1" ht="15" customHeight="1">
      <c r="A36" s="26" t="s">
        <v>512</v>
      </c>
      <c r="B36" s="26"/>
      <c r="C36" s="90"/>
      <c r="D36" s="90"/>
      <c r="E36" s="90"/>
      <c r="F36" s="90"/>
      <c r="G36" s="26"/>
      <c r="H36" s="35"/>
      <c r="I36" s="35"/>
      <c r="J36" s="35"/>
      <c r="K36" s="91" t="s">
        <v>513</v>
      </c>
    </row>
    <row r="37" spans="1:11" s="34" customFormat="1" ht="15" customHeight="1">
      <c r="A37" s="92" t="s">
        <v>504</v>
      </c>
      <c r="B37" s="32"/>
      <c r="C37" s="93"/>
      <c r="D37" s="93"/>
      <c r="E37" s="93"/>
      <c r="F37" s="93"/>
      <c r="G37" s="93"/>
      <c r="H37" s="96" t="s">
        <v>631</v>
      </c>
      <c r="I37" s="93"/>
      <c r="J37" s="93"/>
      <c r="K37" s="94"/>
    </row>
    <row r="38" spans="1:19" s="97" customFormat="1" ht="15" customHeight="1">
      <c r="A38" s="95" t="s">
        <v>526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M38" s="96"/>
      <c r="N38" s="96"/>
      <c r="O38" s="96"/>
      <c r="P38" s="96"/>
      <c r="Q38" s="96"/>
      <c r="R38" s="96"/>
      <c r="S38" s="96"/>
    </row>
  </sheetData>
  <sheetProtection/>
  <mergeCells count="9">
    <mergeCell ref="A1:K1"/>
    <mergeCell ref="B3:E3"/>
    <mergeCell ref="F3:I3"/>
    <mergeCell ref="B4:D4"/>
    <mergeCell ref="F4:H4"/>
    <mergeCell ref="F6:F7"/>
    <mergeCell ref="B6:B7"/>
    <mergeCell ref="B5:D5"/>
    <mergeCell ref="F5:H5"/>
  </mergeCells>
  <printOptions horizontalCentered="1" verticalCentered="1"/>
  <pageMargins left="0.35433070866141736" right="0.35433070866141736" top="0.3937007874015748" bottom="0.21" header="0.5118110236220472" footer="0.29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="90" zoomScaleNormal="90" zoomScalePageLayoutView="0" workbookViewId="0" topLeftCell="A1">
      <selection activeCell="E7" sqref="E7"/>
    </sheetView>
  </sheetViews>
  <sheetFormatPr defaultColWidth="8.88671875" defaultRowHeight="13.5"/>
  <cols>
    <col min="1" max="1" width="8.4453125" style="444" customWidth="1"/>
    <col min="2" max="2" width="16.10546875" style="444" customWidth="1"/>
    <col min="3" max="3" width="16.5546875" style="444" customWidth="1"/>
    <col min="4" max="4" width="13.6640625" style="444" customWidth="1"/>
    <col min="5" max="5" width="13.10546875" style="444" customWidth="1"/>
    <col min="6" max="6" width="9.99609375" style="444" customWidth="1"/>
    <col min="7" max="7" width="10.3359375" style="444" customWidth="1"/>
    <col min="8" max="8" width="10.88671875" style="444" customWidth="1"/>
    <col min="9" max="9" width="6.77734375" style="444" customWidth="1"/>
    <col min="10" max="10" width="6.99609375" style="444" customWidth="1"/>
    <col min="11" max="16384" width="8.88671875" style="444" customWidth="1"/>
  </cols>
  <sheetData>
    <row r="1" spans="1:10" s="445" customFormat="1" ht="49.5" customHeight="1">
      <c r="A1" s="570" t="s">
        <v>253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s="404" customFormat="1" ht="24" customHeight="1">
      <c r="A2" s="45" t="s">
        <v>254</v>
      </c>
      <c r="B2" s="445"/>
      <c r="C2" s="445"/>
      <c r="D2" s="445"/>
      <c r="E2" s="445"/>
      <c r="F2" s="445"/>
      <c r="G2" s="445"/>
      <c r="H2" s="445"/>
      <c r="I2" s="445"/>
      <c r="J2" s="446" t="s">
        <v>255</v>
      </c>
    </row>
    <row r="3" spans="1:10" s="448" customFormat="1" ht="31.5" customHeight="1">
      <c r="A3" s="568" t="s">
        <v>256</v>
      </c>
      <c r="B3" s="447" t="s">
        <v>57</v>
      </c>
      <c r="C3" s="447" t="s">
        <v>257</v>
      </c>
      <c r="D3" s="447" t="s">
        <v>258</v>
      </c>
      <c r="E3" s="447" t="s">
        <v>259</v>
      </c>
      <c r="F3" s="447" t="s">
        <v>260</v>
      </c>
      <c r="G3" s="447" t="s">
        <v>261</v>
      </c>
      <c r="H3" s="447" t="s">
        <v>262</v>
      </c>
      <c r="I3" s="447" t="s">
        <v>263</v>
      </c>
      <c r="J3" s="571" t="s">
        <v>264</v>
      </c>
    </row>
    <row r="4" spans="1:10" s="448" customFormat="1" ht="34.5" customHeight="1">
      <c r="A4" s="569"/>
      <c r="B4" s="449" t="s">
        <v>2</v>
      </c>
      <c r="C4" s="449" t="s">
        <v>265</v>
      </c>
      <c r="D4" s="449" t="s">
        <v>266</v>
      </c>
      <c r="E4" s="449" t="s">
        <v>267</v>
      </c>
      <c r="F4" s="449" t="s">
        <v>268</v>
      </c>
      <c r="G4" s="449" t="s">
        <v>269</v>
      </c>
      <c r="H4" s="449" t="s">
        <v>270</v>
      </c>
      <c r="I4" s="449" t="s">
        <v>271</v>
      </c>
      <c r="J4" s="572"/>
    </row>
    <row r="5" spans="1:10" s="451" customFormat="1" ht="45" customHeight="1">
      <c r="A5" s="201" t="s">
        <v>322</v>
      </c>
      <c r="B5" s="450">
        <v>2398131</v>
      </c>
      <c r="C5" s="450">
        <v>255094</v>
      </c>
      <c r="D5" s="450">
        <v>142217</v>
      </c>
      <c r="E5" s="450">
        <v>29249</v>
      </c>
      <c r="F5" s="450">
        <v>200280</v>
      </c>
      <c r="G5" s="450">
        <v>134020</v>
      </c>
      <c r="H5" s="450">
        <v>337378</v>
      </c>
      <c r="I5" s="450">
        <v>31604</v>
      </c>
      <c r="J5" s="312" t="s">
        <v>322</v>
      </c>
    </row>
    <row r="6" spans="1:10" s="451" customFormat="1" ht="45" customHeight="1">
      <c r="A6" s="201" t="s">
        <v>549</v>
      </c>
      <c r="B6" s="450">
        <v>2322091</v>
      </c>
      <c r="C6" s="450">
        <v>250536</v>
      </c>
      <c r="D6" s="450">
        <v>127367</v>
      </c>
      <c r="E6" s="450">
        <v>26174</v>
      </c>
      <c r="F6" s="450">
        <v>160417</v>
      </c>
      <c r="G6" s="450">
        <v>114636</v>
      </c>
      <c r="H6" s="450">
        <v>322859</v>
      </c>
      <c r="I6" s="450">
        <v>35097</v>
      </c>
      <c r="J6" s="312" t="s">
        <v>549</v>
      </c>
    </row>
    <row r="7" spans="1:10" s="453" customFormat="1" ht="45" customHeight="1">
      <c r="A7" s="316" t="s">
        <v>614</v>
      </c>
      <c r="B7" s="452">
        <f>SUM(C7:I7,B13:H13)</f>
        <v>2474522</v>
      </c>
      <c r="C7" s="452">
        <v>275255</v>
      </c>
      <c r="D7" s="452">
        <v>128668</v>
      </c>
      <c r="E7" s="452">
        <v>31645</v>
      </c>
      <c r="F7" s="452">
        <v>152666</v>
      </c>
      <c r="G7" s="452">
        <v>142975</v>
      </c>
      <c r="H7" s="452">
        <v>307044</v>
      </c>
      <c r="I7" s="452">
        <v>37003</v>
      </c>
      <c r="J7" s="321" t="s">
        <v>614</v>
      </c>
    </row>
    <row r="8" spans="1:10" s="438" customFormat="1" ht="36.75" customHeight="1">
      <c r="A8" s="84"/>
      <c r="B8" s="454"/>
      <c r="C8" s="454"/>
      <c r="D8" s="454"/>
      <c r="E8" s="454"/>
      <c r="F8" s="454"/>
      <c r="G8" s="454"/>
      <c r="H8" s="454"/>
      <c r="I8" s="454"/>
      <c r="J8" s="84"/>
    </row>
    <row r="9" spans="1:9" s="448" customFormat="1" ht="31.5" customHeight="1">
      <c r="A9" s="568" t="s">
        <v>256</v>
      </c>
      <c r="B9" s="447" t="s">
        <v>272</v>
      </c>
      <c r="C9" s="447" t="s">
        <v>273</v>
      </c>
      <c r="D9" s="447" t="s">
        <v>274</v>
      </c>
      <c r="E9" s="447" t="s">
        <v>275</v>
      </c>
      <c r="F9" s="447" t="s">
        <v>276</v>
      </c>
      <c r="G9" s="447" t="s">
        <v>277</v>
      </c>
      <c r="H9" s="447" t="s">
        <v>278</v>
      </c>
      <c r="I9" s="455"/>
    </row>
    <row r="10" spans="1:9" s="448" customFormat="1" ht="34.5" customHeight="1">
      <c r="A10" s="569"/>
      <c r="B10" s="449" t="s">
        <v>279</v>
      </c>
      <c r="C10" s="449" t="s">
        <v>280</v>
      </c>
      <c r="D10" s="449" t="s">
        <v>281</v>
      </c>
      <c r="E10" s="449" t="s">
        <v>282</v>
      </c>
      <c r="F10" s="449" t="s">
        <v>283</v>
      </c>
      <c r="G10" s="449" t="s">
        <v>284</v>
      </c>
      <c r="H10" s="449" t="s">
        <v>285</v>
      </c>
      <c r="I10" s="456" t="s">
        <v>264</v>
      </c>
    </row>
    <row r="11" spans="1:9" s="451" customFormat="1" ht="45" customHeight="1">
      <c r="A11" s="201" t="s">
        <v>322</v>
      </c>
      <c r="B11" s="450">
        <v>367372</v>
      </c>
      <c r="C11" s="450">
        <v>96215</v>
      </c>
      <c r="D11" s="450">
        <v>373937</v>
      </c>
      <c r="E11" s="450">
        <v>118125</v>
      </c>
      <c r="F11" s="450">
        <v>462</v>
      </c>
      <c r="G11" s="450">
        <v>16317</v>
      </c>
      <c r="H11" s="450">
        <v>295861</v>
      </c>
      <c r="I11" s="312" t="s">
        <v>322</v>
      </c>
    </row>
    <row r="12" spans="1:9" s="451" customFormat="1" ht="45" customHeight="1">
      <c r="A12" s="201" t="s">
        <v>549</v>
      </c>
      <c r="B12" s="450">
        <v>357355</v>
      </c>
      <c r="C12" s="450">
        <v>82890</v>
      </c>
      <c r="D12" s="450">
        <v>376269</v>
      </c>
      <c r="E12" s="450">
        <v>85589</v>
      </c>
      <c r="F12" s="450">
        <v>372</v>
      </c>
      <c r="G12" s="450">
        <v>22216</v>
      </c>
      <c r="H12" s="450">
        <v>360314</v>
      </c>
      <c r="I12" s="312" t="s">
        <v>549</v>
      </c>
    </row>
    <row r="13" spans="1:9" s="453" customFormat="1" ht="45" customHeight="1">
      <c r="A13" s="316" t="s">
        <v>614</v>
      </c>
      <c r="B13" s="452">
        <v>412350</v>
      </c>
      <c r="C13" s="452">
        <v>92025</v>
      </c>
      <c r="D13" s="452">
        <v>360358</v>
      </c>
      <c r="E13" s="452">
        <v>118570</v>
      </c>
      <c r="F13" s="452">
        <v>301</v>
      </c>
      <c r="G13" s="452">
        <v>28650</v>
      </c>
      <c r="H13" s="452">
        <v>387012</v>
      </c>
      <c r="I13" s="321" t="s">
        <v>614</v>
      </c>
    </row>
    <row r="14" spans="1:5" s="34" customFormat="1" ht="13.5" customHeight="1">
      <c r="A14" s="32" t="s">
        <v>527</v>
      </c>
      <c r="B14" s="32"/>
      <c r="E14" s="161" t="s">
        <v>528</v>
      </c>
    </row>
    <row r="15" spans="1:5" s="34" customFormat="1" ht="13.5" customHeight="1">
      <c r="A15" s="161" t="s">
        <v>529</v>
      </c>
      <c r="E15" s="34" t="s">
        <v>530</v>
      </c>
    </row>
    <row r="16" spans="1:19" s="97" customFormat="1" ht="13.5" customHeight="1">
      <c r="A16" s="95" t="s">
        <v>531</v>
      </c>
      <c r="B16" s="96"/>
      <c r="C16" s="96"/>
      <c r="D16" s="96"/>
      <c r="E16" s="96" t="s">
        <v>532</v>
      </c>
      <c r="F16" s="96"/>
      <c r="H16" s="96"/>
      <c r="I16" s="96"/>
      <c r="J16" s="96"/>
      <c r="K16" s="96"/>
      <c r="M16" s="96"/>
      <c r="N16" s="96"/>
      <c r="O16" s="96"/>
      <c r="P16" s="96"/>
      <c r="Q16" s="96"/>
      <c r="R16" s="96"/>
      <c r="S16" s="96"/>
    </row>
    <row r="17" s="404" customFormat="1" ht="9.75" customHeight="1"/>
    <row r="18" ht="13.5" hidden="1"/>
  </sheetData>
  <sheetProtection/>
  <mergeCells count="4">
    <mergeCell ref="A3:A4"/>
    <mergeCell ref="A1:J1"/>
    <mergeCell ref="A9:A10"/>
    <mergeCell ref="J3:J4"/>
  </mergeCells>
  <printOptions/>
  <pageMargins left="0.75" right="0.75" top="1" bottom="0.6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zoomScale="85" zoomScaleNormal="85" zoomScalePageLayoutView="0" workbookViewId="0" topLeftCell="A1">
      <pane xSplit="1" ySplit="7" topLeftCell="B8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11" sqref="D11"/>
    </sheetView>
  </sheetViews>
  <sheetFormatPr defaultColWidth="8.88671875" defaultRowHeight="13.5"/>
  <cols>
    <col min="1" max="1" width="10.77734375" style="45" customWidth="1"/>
    <col min="2" max="5" width="18.88671875" style="45" customWidth="1"/>
    <col min="6" max="6" width="10.6640625" style="45" customWidth="1"/>
    <col min="7" max="7" width="19.77734375" style="45" customWidth="1"/>
    <col min="8" max="16384" width="8.88671875" style="45" customWidth="1"/>
  </cols>
  <sheetData>
    <row r="1" spans="1:7" ht="36" customHeight="1">
      <c r="A1" s="484" t="s">
        <v>115</v>
      </c>
      <c r="B1" s="484"/>
      <c r="C1" s="484"/>
      <c r="D1" s="484"/>
      <c r="E1" s="484"/>
      <c r="F1" s="484"/>
      <c r="G1" s="484"/>
    </row>
    <row r="2" spans="1:7" ht="18" customHeight="1">
      <c r="A2" s="45" t="s">
        <v>116</v>
      </c>
      <c r="B2" s="46"/>
      <c r="C2" s="47"/>
      <c r="D2" s="47"/>
      <c r="E2" s="47"/>
      <c r="F2" s="47"/>
      <c r="G2" s="48" t="s">
        <v>117</v>
      </c>
    </row>
    <row r="3" spans="1:7" ht="17.25" customHeight="1">
      <c r="A3" s="104"/>
      <c r="B3" s="514" t="s">
        <v>118</v>
      </c>
      <c r="C3" s="573"/>
      <c r="D3" s="514" t="s">
        <v>119</v>
      </c>
      <c r="E3" s="573"/>
      <c r="F3" s="50" t="s">
        <v>120</v>
      </c>
      <c r="G3" s="51"/>
    </row>
    <row r="4" spans="1:7" ht="11.25" customHeight="1">
      <c r="A4" s="105" t="s">
        <v>121</v>
      </c>
      <c r="B4" s="53" t="s">
        <v>122</v>
      </c>
      <c r="C4" s="50" t="s">
        <v>123</v>
      </c>
      <c r="D4" s="53" t="s">
        <v>122</v>
      </c>
      <c r="E4" s="50" t="s">
        <v>123</v>
      </c>
      <c r="F4" s="54" t="s">
        <v>124</v>
      </c>
      <c r="G4" s="55" t="s">
        <v>114</v>
      </c>
    </row>
    <row r="5" spans="1:7" ht="12.75" customHeight="1">
      <c r="A5" s="55"/>
      <c r="B5" s="60" t="s">
        <v>125</v>
      </c>
      <c r="C5" s="59" t="s">
        <v>126</v>
      </c>
      <c r="D5" s="60" t="s">
        <v>125</v>
      </c>
      <c r="E5" s="59" t="s">
        <v>126</v>
      </c>
      <c r="F5" s="61" t="s">
        <v>127</v>
      </c>
      <c r="G5" s="55"/>
    </row>
    <row r="6" spans="1:7" ht="17.25" customHeight="1">
      <c r="A6" s="105" t="s">
        <v>128</v>
      </c>
      <c r="B6" s="62"/>
      <c r="C6" s="59" t="s">
        <v>129</v>
      </c>
      <c r="D6" s="62"/>
      <c r="E6" s="59" t="s">
        <v>129</v>
      </c>
      <c r="F6" s="59" t="s">
        <v>130</v>
      </c>
      <c r="G6" s="55" t="s">
        <v>131</v>
      </c>
    </row>
    <row r="7" spans="1:7" ht="17.25" customHeight="1">
      <c r="A7" s="57"/>
      <c r="B7" s="64"/>
      <c r="C7" s="64" t="s">
        <v>132</v>
      </c>
      <c r="D7" s="64"/>
      <c r="E7" s="64" t="s">
        <v>132</v>
      </c>
      <c r="F7" s="64" t="s">
        <v>133</v>
      </c>
      <c r="G7" s="67"/>
    </row>
    <row r="8" spans="1:7" s="111" customFormat="1" ht="24" customHeight="1">
      <c r="A8" s="106" t="s">
        <v>320</v>
      </c>
      <c r="B8" s="107">
        <v>2391497</v>
      </c>
      <c r="C8" s="74">
        <v>100</v>
      </c>
      <c r="D8" s="108">
        <v>1887173</v>
      </c>
      <c r="E8" s="74">
        <v>100</v>
      </c>
      <c r="F8" s="109">
        <v>78.9</v>
      </c>
      <c r="G8" s="110" t="s">
        <v>320</v>
      </c>
    </row>
    <row r="9" spans="1:7" s="117" customFormat="1" ht="24" customHeight="1">
      <c r="A9" s="112" t="s">
        <v>321</v>
      </c>
      <c r="B9" s="113">
        <v>2670523</v>
      </c>
      <c r="C9" s="114">
        <v>100</v>
      </c>
      <c r="D9" s="114">
        <v>2123266</v>
      </c>
      <c r="E9" s="114">
        <v>100</v>
      </c>
      <c r="F9" s="115">
        <v>78.9</v>
      </c>
      <c r="G9" s="116" t="s">
        <v>321</v>
      </c>
    </row>
    <row r="10" spans="1:7" s="111" customFormat="1" ht="24" customHeight="1">
      <c r="A10" s="118" t="s">
        <v>322</v>
      </c>
      <c r="B10" s="119">
        <v>2862733</v>
      </c>
      <c r="C10" s="108">
        <v>100</v>
      </c>
      <c r="D10" s="108">
        <v>2568305</v>
      </c>
      <c r="E10" s="108">
        <v>100</v>
      </c>
      <c r="F10" s="109">
        <v>89.71514283728172</v>
      </c>
      <c r="G10" s="120" t="s">
        <v>322</v>
      </c>
    </row>
    <row r="11" spans="1:7" s="111" customFormat="1" ht="24" customHeight="1">
      <c r="A11" s="118" t="s">
        <v>549</v>
      </c>
      <c r="B11" s="119">
        <v>2553077</v>
      </c>
      <c r="C11" s="108">
        <v>100</v>
      </c>
      <c r="D11" s="108">
        <v>2262974</v>
      </c>
      <c r="E11" s="108">
        <v>100</v>
      </c>
      <c r="F11" s="109">
        <v>88</v>
      </c>
      <c r="G11" s="120" t="s">
        <v>549</v>
      </c>
    </row>
    <row r="12" spans="1:7" s="125" customFormat="1" ht="24" customHeight="1">
      <c r="A12" s="121" t="s">
        <v>543</v>
      </c>
      <c r="B12" s="122">
        <f>SUM(B13:B26)</f>
        <v>2698994</v>
      </c>
      <c r="C12" s="123">
        <v>100</v>
      </c>
      <c r="D12" s="123">
        <f>SUM(D13:D26)</f>
        <v>2337952</v>
      </c>
      <c r="E12" s="123">
        <v>100</v>
      </c>
      <c r="F12" s="133">
        <v>86.6</v>
      </c>
      <c r="G12" s="124" t="s">
        <v>543</v>
      </c>
    </row>
    <row r="13" spans="1:7" s="111" customFormat="1" ht="22.5" customHeight="1">
      <c r="A13" s="126" t="s">
        <v>326</v>
      </c>
      <c r="B13" s="98">
        <v>290071</v>
      </c>
      <c r="C13" s="100">
        <v>10.74737476259673</v>
      </c>
      <c r="D13" s="101">
        <v>273164</v>
      </c>
      <c r="E13" s="479">
        <v>11.7</v>
      </c>
      <c r="F13" s="115">
        <v>94.17142699545973</v>
      </c>
      <c r="G13" s="128" t="s">
        <v>327</v>
      </c>
    </row>
    <row r="14" spans="1:7" s="111" customFormat="1" ht="22.5" customHeight="1">
      <c r="A14" s="126" t="s">
        <v>328</v>
      </c>
      <c r="B14" s="98">
        <v>159359</v>
      </c>
      <c r="C14" s="477">
        <v>5.904385115342976</v>
      </c>
      <c r="D14" s="101">
        <v>134034</v>
      </c>
      <c r="E14" s="479">
        <v>5.732966288443904</v>
      </c>
      <c r="F14" s="115">
        <v>84.10820851034457</v>
      </c>
      <c r="G14" s="128" t="s">
        <v>329</v>
      </c>
    </row>
    <row r="15" spans="1:7" s="111" customFormat="1" ht="22.5" customHeight="1">
      <c r="A15" s="126" t="s">
        <v>330</v>
      </c>
      <c r="B15" s="98">
        <v>31705</v>
      </c>
      <c r="C15" s="477">
        <v>1.1746969426386276</v>
      </c>
      <c r="D15" s="101">
        <v>31527</v>
      </c>
      <c r="E15" s="479">
        <v>1.3484879073650786</v>
      </c>
      <c r="F15" s="115">
        <v>99.43857435735688</v>
      </c>
      <c r="G15" s="128" t="s">
        <v>331</v>
      </c>
    </row>
    <row r="16" spans="1:7" s="111" customFormat="1" ht="22.5" customHeight="1">
      <c r="A16" s="126" t="s">
        <v>332</v>
      </c>
      <c r="B16" s="98">
        <v>181303</v>
      </c>
      <c r="C16" s="477">
        <v>6.717428790134399</v>
      </c>
      <c r="D16" s="101">
        <v>153475</v>
      </c>
      <c r="E16" s="479">
        <v>6.56450602920847</v>
      </c>
      <c r="F16" s="115">
        <v>84.65110891711664</v>
      </c>
      <c r="G16" s="128" t="s">
        <v>333</v>
      </c>
    </row>
    <row r="17" spans="1:7" s="111" customFormat="1" ht="22.5" customHeight="1">
      <c r="A17" s="126" t="s">
        <v>334</v>
      </c>
      <c r="B17" s="98">
        <v>160507</v>
      </c>
      <c r="C17" s="477">
        <v>5.946919481851387</v>
      </c>
      <c r="D17" s="101">
        <v>120193</v>
      </c>
      <c r="E17" s="479">
        <v>5.140952423317502</v>
      </c>
      <c r="F17" s="115">
        <v>74.88333842137726</v>
      </c>
      <c r="G17" s="128" t="s">
        <v>335</v>
      </c>
    </row>
    <row r="18" spans="1:7" s="111" customFormat="1" ht="22.5" customHeight="1">
      <c r="A18" s="126" t="s">
        <v>336</v>
      </c>
      <c r="B18" s="98">
        <v>327866</v>
      </c>
      <c r="C18" s="477">
        <v>12.147711332444606</v>
      </c>
      <c r="D18" s="101">
        <v>307522</v>
      </c>
      <c r="E18" s="479">
        <v>13.153477915714266</v>
      </c>
      <c r="F18" s="115">
        <v>93.79502601672634</v>
      </c>
      <c r="G18" s="128" t="s">
        <v>337</v>
      </c>
    </row>
    <row r="19" spans="1:7" s="111" customFormat="1" ht="22.5" customHeight="1">
      <c r="A19" s="126" t="s">
        <v>338</v>
      </c>
      <c r="B19" s="98">
        <v>42013</v>
      </c>
      <c r="C19" s="477">
        <v>1.5566170210085684</v>
      </c>
      <c r="D19" s="101">
        <v>39162</v>
      </c>
      <c r="E19" s="479">
        <v>1.6750557753110413</v>
      </c>
      <c r="F19" s="115">
        <v>93.2140051888701</v>
      </c>
      <c r="G19" s="128" t="s">
        <v>339</v>
      </c>
    </row>
    <row r="20" spans="1:7" s="111" customFormat="1" ht="22.5" customHeight="1">
      <c r="A20" s="126" t="s">
        <v>340</v>
      </c>
      <c r="B20" s="98">
        <v>458281</v>
      </c>
      <c r="C20" s="477">
        <v>16.979696879652195</v>
      </c>
      <c r="D20" s="101">
        <v>389971</v>
      </c>
      <c r="E20" s="479">
        <v>16.680025937230532</v>
      </c>
      <c r="F20" s="115">
        <v>85.09429803984891</v>
      </c>
      <c r="G20" s="128" t="s">
        <v>341</v>
      </c>
    </row>
    <row r="21" spans="1:7" s="111" customFormat="1" ht="22.5" customHeight="1">
      <c r="A21" s="126" t="s">
        <v>342</v>
      </c>
      <c r="B21" s="98">
        <v>101648</v>
      </c>
      <c r="C21" s="477">
        <v>3.766143978089614</v>
      </c>
      <c r="D21" s="101">
        <v>87136</v>
      </c>
      <c r="E21" s="479">
        <v>3.727022624929853</v>
      </c>
      <c r="F21" s="115">
        <v>85.72328033999685</v>
      </c>
      <c r="G21" s="128" t="s">
        <v>343</v>
      </c>
    </row>
    <row r="22" spans="1:7" s="111" customFormat="1" ht="22.5" customHeight="1">
      <c r="A22" s="126" t="s">
        <v>344</v>
      </c>
      <c r="B22" s="98">
        <v>410617</v>
      </c>
      <c r="C22" s="477">
        <v>15.213705551031238</v>
      </c>
      <c r="D22" s="101">
        <v>329302</v>
      </c>
      <c r="E22" s="479">
        <v>14.08506248203556</v>
      </c>
      <c r="F22" s="115">
        <v>80.19687445965462</v>
      </c>
      <c r="G22" s="128" t="s">
        <v>345</v>
      </c>
    </row>
    <row r="23" spans="1:7" s="111" customFormat="1" ht="22.5" customHeight="1">
      <c r="A23" s="126" t="s">
        <v>346</v>
      </c>
      <c r="B23" s="98">
        <v>140792</v>
      </c>
      <c r="C23" s="477">
        <v>5.216462133669063</v>
      </c>
      <c r="D23" s="101">
        <v>108990</v>
      </c>
      <c r="E23" s="479">
        <v>4.661772354607793</v>
      </c>
      <c r="F23" s="115">
        <v>77.4120688675493</v>
      </c>
      <c r="G23" s="128" t="s">
        <v>347</v>
      </c>
    </row>
    <row r="24" spans="1:7" s="111" customFormat="1" ht="22.5" customHeight="1">
      <c r="A24" s="126" t="s">
        <v>348</v>
      </c>
      <c r="B24" s="98">
        <v>301</v>
      </c>
      <c r="C24" s="477">
        <v>0.011152303413790471</v>
      </c>
      <c r="D24" s="101">
        <v>290</v>
      </c>
      <c r="E24" s="479">
        <v>0.012404018559833564</v>
      </c>
      <c r="F24" s="115">
        <v>96.3455149501661</v>
      </c>
      <c r="G24" s="128" t="s">
        <v>349</v>
      </c>
    </row>
    <row r="25" spans="1:7" s="111" customFormat="1" ht="22.5" customHeight="1">
      <c r="A25" s="126" t="s">
        <v>350</v>
      </c>
      <c r="B25" s="98">
        <v>7519</v>
      </c>
      <c r="C25" s="477">
        <v>0.2785852802933241</v>
      </c>
      <c r="D25" s="102" t="s">
        <v>324</v>
      </c>
      <c r="E25" s="479" t="s">
        <v>324</v>
      </c>
      <c r="F25" s="115" t="s">
        <v>324</v>
      </c>
      <c r="G25" s="128" t="s">
        <v>351</v>
      </c>
    </row>
    <row r="26" spans="1:7" s="111" customFormat="1" ht="21.75" customHeight="1">
      <c r="A26" s="129" t="s">
        <v>352</v>
      </c>
      <c r="B26" s="99">
        <v>387012</v>
      </c>
      <c r="C26" s="478">
        <v>13.01</v>
      </c>
      <c r="D26" s="103">
        <v>363186</v>
      </c>
      <c r="E26" s="480">
        <v>15.53436511955763</v>
      </c>
      <c r="F26" s="481">
        <v>93.84360174878297</v>
      </c>
      <c r="G26" s="130" t="s">
        <v>353</v>
      </c>
    </row>
    <row r="27" spans="1:5" s="34" customFormat="1" ht="14.25" customHeight="1">
      <c r="A27" s="26" t="s">
        <v>533</v>
      </c>
      <c r="B27" s="131"/>
      <c r="C27" s="94"/>
      <c r="E27" s="132" t="s">
        <v>534</v>
      </c>
    </row>
    <row r="28" spans="1:19" s="97" customFormat="1" ht="14.25" customHeight="1">
      <c r="A28" s="95" t="s">
        <v>535</v>
      </c>
      <c r="B28" s="96"/>
      <c r="C28" s="96"/>
      <c r="D28" s="96"/>
      <c r="E28" s="96" t="s">
        <v>536</v>
      </c>
      <c r="F28" s="96"/>
      <c r="H28" s="96"/>
      <c r="I28" s="96"/>
      <c r="J28" s="96"/>
      <c r="K28" s="96"/>
      <c r="M28" s="96"/>
      <c r="N28" s="96"/>
      <c r="O28" s="96"/>
      <c r="P28" s="96"/>
      <c r="Q28" s="96"/>
      <c r="R28" s="96"/>
      <c r="S28" s="96"/>
    </row>
  </sheetData>
  <sheetProtection/>
  <mergeCells count="3">
    <mergeCell ref="A1:G1"/>
    <mergeCell ref="B3:C3"/>
    <mergeCell ref="D3:E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showZeros="0" zoomScaleSheetLayoutView="100" zoomScalePageLayoutView="0" workbookViewId="0" topLeftCell="A1">
      <pane xSplit="1" topLeftCell="M1" activePane="topRight" state="frozen"/>
      <selection pane="topLeft" activeCell="B15" sqref="B15"/>
      <selection pane="topRight" activeCell="V6" sqref="V6"/>
    </sheetView>
  </sheetViews>
  <sheetFormatPr defaultColWidth="8.88671875" defaultRowHeight="13.5"/>
  <cols>
    <col min="1" max="1" width="11.99609375" style="45" customWidth="1"/>
    <col min="2" max="2" width="8.77734375" style="45" customWidth="1"/>
    <col min="3" max="3" width="7.5546875" style="45" customWidth="1"/>
    <col min="4" max="4" width="7.99609375" style="45" customWidth="1"/>
    <col min="5" max="6" width="8.5546875" style="45" customWidth="1"/>
    <col min="7" max="7" width="7.4453125" style="45" customWidth="1"/>
    <col min="8" max="8" width="11.99609375" style="45" customWidth="1"/>
    <col min="9" max="9" width="13.5546875" style="45" customWidth="1"/>
    <col min="10" max="10" width="10.99609375" style="45" customWidth="1"/>
    <col min="11" max="11" width="11.99609375" style="45" customWidth="1"/>
    <col min="12" max="12" width="10.99609375" style="45" customWidth="1"/>
    <col min="13" max="13" width="13.21484375" style="45" customWidth="1"/>
    <col min="14" max="14" width="10.99609375" style="45" customWidth="1"/>
    <col min="15" max="15" width="13.99609375" style="45" customWidth="1"/>
    <col min="16" max="16" width="12.3359375" style="45" customWidth="1"/>
    <col min="17" max="17" width="9.88671875" style="45" customWidth="1"/>
    <col min="18" max="18" width="9.21484375" style="45" customWidth="1"/>
    <col min="19" max="19" width="8.4453125" style="45" customWidth="1"/>
    <col min="20" max="21" width="10.99609375" style="45" customWidth="1"/>
    <col min="22" max="22" width="12.99609375" style="45" customWidth="1"/>
    <col min="23" max="16384" width="8.88671875" style="45" customWidth="1"/>
  </cols>
  <sheetData>
    <row r="1" spans="1:22" ht="36" customHeight="1">
      <c r="A1" s="484" t="s">
        <v>286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</row>
    <row r="2" spans="1:22" ht="18" customHeight="1">
      <c r="A2" s="45" t="s">
        <v>287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V2" s="48" t="s">
        <v>288</v>
      </c>
    </row>
    <row r="3" spans="1:22" ht="25.5" customHeight="1">
      <c r="A3" s="142" t="s">
        <v>289</v>
      </c>
      <c r="B3" s="581" t="s">
        <v>290</v>
      </c>
      <c r="C3" s="583" t="s">
        <v>291</v>
      </c>
      <c r="D3" s="579"/>
      <c r="E3" s="579"/>
      <c r="F3" s="579"/>
      <c r="G3" s="579" t="s">
        <v>292</v>
      </c>
      <c r="H3" s="580"/>
      <c r="I3" s="580"/>
      <c r="J3" s="580"/>
      <c r="K3" s="580"/>
      <c r="L3" s="580"/>
      <c r="M3" s="576" t="s">
        <v>292</v>
      </c>
      <c r="N3" s="577"/>
      <c r="O3" s="577"/>
      <c r="P3" s="577"/>
      <c r="Q3" s="577"/>
      <c r="R3" s="577"/>
      <c r="S3" s="577"/>
      <c r="T3" s="577"/>
      <c r="U3" s="577"/>
      <c r="V3" s="577"/>
    </row>
    <row r="4" spans="1:22" ht="36.75" customHeight="1">
      <c r="A4" s="52" t="s">
        <v>293</v>
      </c>
      <c r="B4" s="582"/>
      <c r="C4" s="59"/>
      <c r="D4" s="143" t="s">
        <v>294</v>
      </c>
      <c r="E4" s="143" t="s">
        <v>295</v>
      </c>
      <c r="F4" s="144" t="s">
        <v>296</v>
      </c>
      <c r="G4" s="56"/>
      <c r="H4" s="145" t="s">
        <v>297</v>
      </c>
      <c r="I4" s="146" t="s">
        <v>298</v>
      </c>
      <c r="J4" s="146" t="s">
        <v>299</v>
      </c>
      <c r="K4" s="146" t="s">
        <v>300</v>
      </c>
      <c r="L4" s="146" t="s">
        <v>301</v>
      </c>
      <c r="M4" s="574" t="s">
        <v>302</v>
      </c>
      <c r="N4" s="146" t="s">
        <v>303</v>
      </c>
      <c r="O4" s="146" t="s">
        <v>304</v>
      </c>
      <c r="P4" s="146" t="s">
        <v>305</v>
      </c>
      <c r="Q4" s="146" t="s">
        <v>306</v>
      </c>
      <c r="R4" s="146" t="s">
        <v>307</v>
      </c>
      <c r="S4" s="146" t="s">
        <v>308</v>
      </c>
      <c r="T4" s="146" t="s">
        <v>309</v>
      </c>
      <c r="U4" s="146" t="s">
        <v>310</v>
      </c>
      <c r="V4" s="146" t="s">
        <v>311</v>
      </c>
    </row>
    <row r="5" spans="1:22" ht="7.5" customHeight="1">
      <c r="A5" s="56"/>
      <c r="B5" s="582"/>
      <c r="C5" s="147"/>
      <c r="D5" s="148"/>
      <c r="E5" s="148"/>
      <c r="F5" s="149"/>
      <c r="G5" s="150"/>
      <c r="H5" s="151"/>
      <c r="I5" s="152"/>
      <c r="J5" s="152"/>
      <c r="K5" s="152"/>
      <c r="L5" s="152"/>
      <c r="M5" s="575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85" customFormat="1" ht="27.75" customHeight="1">
      <c r="A6" s="154" t="s">
        <v>389</v>
      </c>
      <c r="B6" s="155">
        <f>SUM(C6,G6)</f>
        <v>574663</v>
      </c>
      <c r="C6" s="134">
        <f>D6+E6+F6</f>
        <v>164337</v>
      </c>
      <c r="D6" s="135">
        <f>SUM(D7:D17)</f>
        <v>79666</v>
      </c>
      <c r="E6" s="135">
        <f>SUM(E7:E17)</f>
        <v>25623</v>
      </c>
      <c r="F6" s="135">
        <f>SUM(F7:F17)</f>
        <v>59048</v>
      </c>
      <c r="G6" s="134">
        <f aca="true" t="shared" si="0" ref="G6:G17">SUM(H6:U6)</f>
        <v>410326</v>
      </c>
      <c r="H6" s="135">
        <f>SUM(H7:H17)</f>
        <v>154276</v>
      </c>
      <c r="I6" s="135">
        <f aca="true" t="shared" si="1" ref="I6:T6">SUM(I7:I17)</f>
        <v>65082</v>
      </c>
      <c r="J6" s="135">
        <f t="shared" si="1"/>
        <v>69960</v>
      </c>
      <c r="K6" s="136">
        <v>0</v>
      </c>
      <c r="L6" s="135">
        <f t="shared" si="1"/>
        <v>69734</v>
      </c>
      <c r="M6" s="135">
        <f t="shared" si="1"/>
        <v>4204</v>
      </c>
      <c r="N6" s="135">
        <f t="shared" si="1"/>
        <v>2043</v>
      </c>
      <c r="O6" s="135">
        <f t="shared" si="1"/>
        <v>1631</v>
      </c>
      <c r="P6" s="136">
        <v>0</v>
      </c>
      <c r="Q6" s="135">
        <f t="shared" si="1"/>
        <v>8452</v>
      </c>
      <c r="R6" s="135">
        <f t="shared" si="1"/>
        <v>8120</v>
      </c>
      <c r="S6" s="135">
        <f t="shared" si="1"/>
        <v>9683</v>
      </c>
      <c r="T6" s="135">
        <f t="shared" si="1"/>
        <v>17141</v>
      </c>
      <c r="U6" s="136">
        <v>0</v>
      </c>
      <c r="V6" s="155"/>
    </row>
    <row r="7" spans="1:22" ht="22.5" customHeight="1">
      <c r="A7" s="163" t="s">
        <v>390</v>
      </c>
      <c r="B7" s="166">
        <f aca="true" t="shared" si="2" ref="B7:B17">SUM(C7,G7)</f>
        <v>55286</v>
      </c>
      <c r="C7" s="137">
        <f aca="true" t="shared" si="3" ref="C7:C17">D7+E7+F7</f>
        <v>55286</v>
      </c>
      <c r="D7" s="138">
        <v>36365</v>
      </c>
      <c r="E7" s="138">
        <v>10367</v>
      </c>
      <c r="F7" s="138">
        <v>8554</v>
      </c>
      <c r="G7" s="137">
        <f t="shared" si="0"/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76"/>
    </row>
    <row r="8" spans="1:22" ht="22.5" customHeight="1">
      <c r="A8" s="163" t="s">
        <v>391</v>
      </c>
      <c r="B8" s="166">
        <f t="shared" si="2"/>
        <v>16554</v>
      </c>
      <c r="C8" s="137">
        <f t="shared" si="3"/>
        <v>16554</v>
      </c>
      <c r="D8" s="138">
        <v>13878</v>
      </c>
      <c r="E8" s="138">
        <v>2476</v>
      </c>
      <c r="F8" s="138">
        <v>200</v>
      </c>
      <c r="G8" s="137">
        <f t="shared" si="0"/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76"/>
    </row>
    <row r="9" spans="1:22" ht="22.5" customHeight="1">
      <c r="A9" s="163" t="s">
        <v>392</v>
      </c>
      <c r="B9" s="166">
        <f t="shared" si="2"/>
        <v>10015</v>
      </c>
      <c r="C9" s="137">
        <f t="shared" si="3"/>
        <v>10015</v>
      </c>
      <c r="D9" s="138">
        <v>7239</v>
      </c>
      <c r="E9" s="138">
        <v>812</v>
      </c>
      <c r="F9" s="138">
        <v>1964</v>
      </c>
      <c r="G9" s="137">
        <f t="shared" si="0"/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76"/>
    </row>
    <row r="10" spans="1:22" ht="22.5" customHeight="1">
      <c r="A10" s="163" t="s">
        <v>393</v>
      </c>
      <c r="B10" s="166">
        <f t="shared" si="2"/>
        <v>9330</v>
      </c>
      <c r="C10" s="137">
        <f t="shared" si="3"/>
        <v>9330</v>
      </c>
      <c r="D10" s="137">
        <v>0</v>
      </c>
      <c r="E10" s="137">
        <v>0</v>
      </c>
      <c r="F10" s="138">
        <v>9330</v>
      </c>
      <c r="G10" s="137">
        <f t="shared" si="0"/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76"/>
    </row>
    <row r="11" spans="1:22" s="156" customFormat="1" ht="22.5" customHeight="1">
      <c r="A11" s="164" t="s">
        <v>394</v>
      </c>
      <c r="B11" s="166">
        <f t="shared" si="2"/>
        <v>46260</v>
      </c>
      <c r="C11" s="137">
        <f t="shared" si="3"/>
        <v>46260</v>
      </c>
      <c r="D11" s="139">
        <v>7260</v>
      </c>
      <c r="E11" s="137">
        <v>0</v>
      </c>
      <c r="F11" s="139">
        <v>39000</v>
      </c>
      <c r="G11" s="137">
        <f t="shared" si="0"/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76"/>
    </row>
    <row r="12" spans="1:22" ht="22.5" customHeight="1">
      <c r="A12" s="163" t="s">
        <v>395</v>
      </c>
      <c r="B12" s="166">
        <f t="shared" si="2"/>
        <v>0</v>
      </c>
      <c r="C12" s="137">
        <f t="shared" si="3"/>
        <v>0</v>
      </c>
      <c r="D12" s="137">
        <v>0</v>
      </c>
      <c r="E12" s="137">
        <v>0</v>
      </c>
      <c r="F12" s="137">
        <v>0</v>
      </c>
      <c r="G12" s="137">
        <f t="shared" si="0"/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76"/>
    </row>
    <row r="13" spans="1:22" s="156" customFormat="1" ht="34.5" customHeight="1">
      <c r="A13" s="164" t="s">
        <v>396</v>
      </c>
      <c r="B13" s="166">
        <f t="shared" si="2"/>
        <v>15849</v>
      </c>
      <c r="C13" s="137">
        <f t="shared" si="3"/>
        <v>15849</v>
      </c>
      <c r="D13" s="139">
        <v>6281</v>
      </c>
      <c r="E13" s="139">
        <v>9568</v>
      </c>
      <c r="F13" s="137">
        <v>0</v>
      </c>
      <c r="G13" s="137">
        <f t="shared" si="0"/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76"/>
    </row>
    <row r="14" spans="1:22" ht="33" customHeight="1">
      <c r="A14" s="165" t="s">
        <v>397</v>
      </c>
      <c r="B14" s="166">
        <f t="shared" si="2"/>
        <v>3300</v>
      </c>
      <c r="C14" s="137">
        <f t="shared" si="3"/>
        <v>3300</v>
      </c>
      <c r="D14" s="138">
        <v>900</v>
      </c>
      <c r="E14" s="138">
        <v>2400</v>
      </c>
      <c r="F14" s="137">
        <v>0</v>
      </c>
      <c r="G14" s="137">
        <f t="shared" si="0"/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76"/>
    </row>
    <row r="15" spans="1:22" ht="22.5" customHeight="1">
      <c r="A15" s="163" t="s">
        <v>398</v>
      </c>
      <c r="B15" s="166">
        <f t="shared" si="2"/>
        <v>192411</v>
      </c>
      <c r="C15" s="137">
        <f t="shared" si="3"/>
        <v>0</v>
      </c>
      <c r="D15" s="137">
        <v>0</v>
      </c>
      <c r="E15" s="137">
        <v>0</v>
      </c>
      <c r="F15" s="137">
        <v>0</v>
      </c>
      <c r="G15" s="137">
        <f t="shared" si="0"/>
        <v>192411</v>
      </c>
      <c r="H15" s="138">
        <v>15578</v>
      </c>
      <c r="I15" s="138">
        <v>13873</v>
      </c>
      <c r="J15" s="138">
        <v>50974</v>
      </c>
      <c r="K15" s="137">
        <v>0</v>
      </c>
      <c r="L15" s="138">
        <v>69734</v>
      </c>
      <c r="M15" s="138">
        <v>4204</v>
      </c>
      <c r="N15" s="138">
        <v>2043</v>
      </c>
      <c r="O15" s="138">
        <v>609</v>
      </c>
      <c r="P15" s="137">
        <v>0</v>
      </c>
      <c r="Q15" s="138">
        <v>8452</v>
      </c>
      <c r="R15" s="138">
        <v>8120</v>
      </c>
      <c r="S15" s="138">
        <v>9683</v>
      </c>
      <c r="T15" s="138">
        <v>9141</v>
      </c>
      <c r="U15" s="137">
        <v>0</v>
      </c>
      <c r="V15" s="75"/>
    </row>
    <row r="16" spans="1:22" ht="22.5" customHeight="1">
      <c r="A16" s="163" t="s">
        <v>399</v>
      </c>
      <c r="B16" s="166">
        <f t="shared" si="2"/>
        <v>219658</v>
      </c>
      <c r="C16" s="137">
        <f t="shared" si="3"/>
        <v>7743</v>
      </c>
      <c r="D16" s="138">
        <v>7743</v>
      </c>
      <c r="E16" s="137">
        <v>0</v>
      </c>
      <c r="F16" s="137">
        <v>0</v>
      </c>
      <c r="G16" s="137">
        <f t="shared" si="0"/>
        <v>211915</v>
      </c>
      <c r="H16" s="138">
        <v>138698</v>
      </c>
      <c r="I16" s="138">
        <v>51209</v>
      </c>
      <c r="J16" s="138">
        <v>18986</v>
      </c>
      <c r="K16" s="137">
        <v>0</v>
      </c>
      <c r="L16" s="137">
        <v>0</v>
      </c>
      <c r="M16" s="137">
        <v>0</v>
      </c>
      <c r="N16" s="137">
        <v>0</v>
      </c>
      <c r="O16" s="138">
        <v>1022</v>
      </c>
      <c r="P16" s="137">
        <v>0</v>
      </c>
      <c r="Q16" s="137">
        <v>0</v>
      </c>
      <c r="R16" s="137">
        <v>0</v>
      </c>
      <c r="S16" s="137">
        <v>0</v>
      </c>
      <c r="T16" s="138">
        <v>2000</v>
      </c>
      <c r="U16" s="137">
        <v>0</v>
      </c>
      <c r="V16" s="75"/>
    </row>
    <row r="17" spans="1:22" ht="34.5" customHeight="1">
      <c r="A17" s="157" t="s">
        <v>400</v>
      </c>
      <c r="B17" s="167">
        <f t="shared" si="2"/>
        <v>6000</v>
      </c>
      <c r="C17" s="140">
        <f t="shared" si="3"/>
        <v>0</v>
      </c>
      <c r="D17" s="140">
        <v>0</v>
      </c>
      <c r="E17" s="140">
        <v>0</v>
      </c>
      <c r="F17" s="140">
        <v>0</v>
      </c>
      <c r="G17" s="140">
        <f t="shared" si="0"/>
        <v>6000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1">
        <v>6000</v>
      </c>
      <c r="U17" s="140">
        <v>0</v>
      </c>
      <c r="V17" s="158"/>
    </row>
    <row r="18" spans="1:22" s="97" customFormat="1" ht="12.75" customHeight="1">
      <c r="A18" s="32" t="s">
        <v>527</v>
      </c>
      <c r="B18" s="32"/>
      <c r="C18" s="34"/>
      <c r="D18" s="34"/>
      <c r="F18" s="34"/>
      <c r="I18" s="159"/>
      <c r="J18" s="159"/>
      <c r="K18" s="160"/>
      <c r="L18" s="160"/>
      <c r="M18" s="160"/>
      <c r="N18" s="160"/>
      <c r="O18" s="160"/>
      <c r="Q18" s="160"/>
      <c r="R18" s="161" t="s">
        <v>528</v>
      </c>
      <c r="U18" s="159"/>
      <c r="V18" s="159"/>
    </row>
    <row r="19" spans="1:18" s="97" customFormat="1" ht="12.75" customHeight="1">
      <c r="A19" s="578" t="s">
        <v>537</v>
      </c>
      <c r="B19" s="578"/>
      <c r="C19" s="578"/>
      <c r="D19" s="160"/>
      <c r="E19" s="160"/>
      <c r="F19" s="160"/>
      <c r="G19" s="162"/>
      <c r="I19" s="162"/>
      <c r="J19" s="160"/>
      <c r="K19" s="160"/>
      <c r="L19" s="160"/>
      <c r="M19" s="160"/>
      <c r="N19" s="160"/>
      <c r="O19" s="160"/>
      <c r="Q19" s="160"/>
      <c r="R19" s="162" t="s">
        <v>530</v>
      </c>
    </row>
    <row r="20" spans="1:18" s="97" customFormat="1" ht="12.75" customHeight="1">
      <c r="A20" s="95" t="s">
        <v>531</v>
      </c>
      <c r="B20" s="96"/>
      <c r="C20" s="96"/>
      <c r="D20" s="96"/>
      <c r="F20" s="96"/>
      <c r="G20" s="96"/>
      <c r="I20" s="96"/>
      <c r="J20" s="96"/>
      <c r="L20" s="96"/>
      <c r="M20" s="96"/>
      <c r="N20" s="96"/>
      <c r="O20" s="96"/>
      <c r="Q20" s="96"/>
      <c r="R20" s="96" t="s">
        <v>532</v>
      </c>
    </row>
  </sheetData>
  <sheetProtection/>
  <mergeCells count="7">
    <mergeCell ref="M4:M5"/>
    <mergeCell ref="M3:V3"/>
    <mergeCell ref="A1:V1"/>
    <mergeCell ref="A19:C19"/>
    <mergeCell ref="G3:L3"/>
    <mergeCell ref="B3:B5"/>
    <mergeCell ref="C3:F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2014-10-06T07:14:19Z</cp:lastPrinted>
  <dcterms:created xsi:type="dcterms:W3CDTF">2000-12-15T04:23:53Z</dcterms:created>
  <dcterms:modified xsi:type="dcterms:W3CDTF">2015-03-16T06:31:45Z</dcterms:modified>
  <cp:category/>
  <cp:version/>
  <cp:contentType/>
  <cp:contentStatus/>
</cp:coreProperties>
</file>