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91" firstSheet="7" activeTab="13"/>
  </bookViews>
  <sheets>
    <sheet name="1.발전현황" sheetId="1" r:id="rId1"/>
    <sheet name="2.용도별 전력사용량" sheetId="2" r:id="rId2"/>
    <sheet name="3.제조업 중분류별 전력사용량" sheetId="3" r:id="rId3"/>
    <sheet name="3.제조업 중분류별 전력사용량(계속)" sheetId="4" r:id="rId4"/>
    <sheet name="4.가스공급량" sheetId="5" r:id="rId5"/>
    <sheet name="5. 도시가스 이용현황" sheetId="6" r:id="rId6"/>
    <sheet name="6. 고압가스제조 저장판매소" sheetId="7" r:id="rId7"/>
    <sheet name="7.상수도" sheetId="8" r:id="rId8"/>
    <sheet name="8.상수도관" sheetId="9" r:id="rId9"/>
    <sheet name="9.급수사용량" sheetId="10" r:id="rId10"/>
    <sheet name="10.급수사용량 부과" sheetId="11" r:id="rId11"/>
    <sheet name="11.하수도 인구 및 보급률" sheetId="12" r:id="rId12"/>
    <sheet name="12.하수사용료 부과" sheetId="13" r:id="rId13"/>
    <sheet name="13.하수관거" sheetId="14" r:id="rId14"/>
  </sheets>
  <externalReferences>
    <externalReference r:id="rId17"/>
  </externalReferences>
  <definedNames>
    <definedName name="_xlnm.Print_Area" localSheetId="0">'1.발전현황'!$A$1:$F$465</definedName>
    <definedName name="_xlnm.Print_Area" localSheetId="11">'11.하수도 인구 및 보급률'!$A$1:$O$25</definedName>
    <definedName name="_xlnm.Print_Area" localSheetId="12">'12.하수사용료 부과'!$A$1:$J$27</definedName>
    <definedName name="_xlnm.Print_Area" localSheetId="13">'13.하수관거'!$A$1:$P$30</definedName>
    <definedName name="_xlnm.Print_Area" localSheetId="1">'2.용도별 전력사용량'!$A$1:$R$27</definedName>
    <definedName name="_xlnm.Print_Area" localSheetId="7">'7.상수도'!$A$1:$I$15</definedName>
    <definedName name="_xlnm.Print_Area" localSheetId="8">'8.상수도관'!$A$1:$GU$17</definedName>
    <definedName name="_xlnm.Print_Area" localSheetId="9">'9.급수사용량'!$A$1:$J$14</definedName>
  </definedNames>
  <calcPr calcMode="manual" fullCalcOnLoad="1"/>
</workbook>
</file>

<file path=xl/sharedStrings.xml><?xml version="1.0" encoding="utf-8"?>
<sst xmlns="http://schemas.openxmlformats.org/spreadsheetml/2006/main" count="1138" uniqueCount="570">
  <si>
    <r>
      <t xml:space="preserve">1.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       Electricity Generation</t>
    </r>
  </si>
  <si>
    <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비</t>
    </r>
  </si>
  <si>
    <r>
      <t>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</si>
  <si>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</si>
  <si>
    <r>
      <t>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</si>
  <si>
    <t>(MW)</t>
  </si>
  <si>
    <t>(MWh)</t>
  </si>
  <si>
    <t>(kW)</t>
  </si>
  <si>
    <t>Generating facilities</t>
  </si>
  <si>
    <t>Amount of 
electricity generation</t>
  </si>
  <si>
    <t>Average load</t>
  </si>
  <si>
    <t>Peak load</t>
  </si>
  <si>
    <t>2 0 0 4</t>
  </si>
  <si>
    <t>2 0 0 4</t>
  </si>
  <si>
    <t>2 0 0 5</t>
  </si>
  <si>
    <t>2 0 0 6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</si>
  <si>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</si>
  <si>
    <t>Jeju Thermal Power Plant</t>
  </si>
  <si>
    <t>남제주화력</t>
  </si>
  <si>
    <t>Namjeju Thermal Power Plant</t>
  </si>
  <si>
    <t>한림복합화력</t>
  </si>
  <si>
    <t>Hallim Combined Cycle 
Power Plant</t>
  </si>
  <si>
    <t>해저케이블</t>
  </si>
  <si>
    <t>Chuja Diesel Power Plant</t>
  </si>
  <si>
    <t>동기조상기</t>
  </si>
  <si>
    <t>Submarine Power Cable</t>
  </si>
  <si>
    <t>기    타</t>
  </si>
  <si>
    <t>Jeju T/P Synchronous Compensator</t>
  </si>
  <si>
    <r>
      <t xml:space="preserve">2. </t>
    </r>
    <r>
      <rPr>
        <b/>
        <sz val="18"/>
        <rFont val="굴림"/>
        <family val="3"/>
      </rPr>
      <t>용도별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전력사용량</t>
    </r>
    <r>
      <rPr>
        <b/>
        <sz val="18"/>
        <rFont val="Arial"/>
        <family val="2"/>
      </rPr>
      <t xml:space="preserve">                  Electric Power Consumption by Use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</si>
  <si>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MWh)</t>
    </r>
  </si>
  <si>
    <t>(Unit : MWh)</t>
  </si>
  <si>
    <t>Total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</si>
  <si>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</si>
  <si>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</si>
  <si>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</si>
  <si>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</si>
  <si>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</si>
  <si>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</si>
  <si>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</si>
  <si>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</si>
  <si>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</si>
  <si>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 xml:space="preserve">May 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</si>
  <si>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</si>
  <si>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</si>
  <si>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</si>
  <si>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</si>
  <si>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</si>
  <si>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</si>
  <si>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</si>
  <si>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</si>
  <si>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</si>
  <si>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</si>
  <si>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</si>
  <si>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</si>
  <si>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</si>
  <si>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</si>
  <si>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 xml:space="preserve">3. </t>
    </r>
    <r>
      <rPr>
        <b/>
        <sz val="18"/>
        <rFont val="굴림"/>
        <family val="3"/>
      </rPr>
      <t>제조업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중분류별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전력사용량</t>
    </r>
    <r>
      <rPr>
        <b/>
        <sz val="18"/>
        <rFont val="Arial"/>
        <family val="2"/>
      </rPr>
      <t xml:space="preserve">               Electric Power Consumption by Division of Industry</t>
    </r>
  </si>
  <si>
    <t>계</t>
  </si>
  <si>
    <r>
      <t>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식료품</t>
    </r>
  </si>
  <si>
    <r>
      <t>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배</t>
    </r>
  </si>
  <si>
    <t>섬유제품</t>
  </si>
  <si>
    <r>
      <t>봉제의복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</si>
  <si>
    <r>
      <t>가죽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가방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</si>
  <si>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목재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</si>
  <si>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펄프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종이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</si>
  <si>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출판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인쇄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</si>
  <si>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코크스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석유정제품</t>
    </r>
  </si>
  <si>
    <r>
      <t>화학물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</si>
  <si>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고무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</si>
  <si>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봉제의복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</si>
  <si>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t>모피제품</t>
  </si>
  <si>
    <t>신발</t>
  </si>
  <si>
    <r>
      <t xml:space="preserve"> </t>
    </r>
    <r>
      <rPr>
        <sz val="10"/>
        <rFont val="굴림"/>
        <family val="3"/>
      </rPr>
      <t>나무제품</t>
    </r>
  </si>
  <si>
    <t>종이제품</t>
  </si>
  <si>
    <r>
      <t xml:space="preserve"> </t>
    </r>
    <r>
      <rPr>
        <sz val="9"/>
        <rFont val="굴림"/>
        <family val="3"/>
      </rPr>
      <t>기록매체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복제업</t>
    </r>
  </si>
  <si>
    <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핵연료</t>
    </r>
  </si>
  <si>
    <t>화학제품</t>
  </si>
  <si>
    <t>플라스틱제품</t>
  </si>
  <si>
    <t xml:space="preserve">Food </t>
  </si>
  <si>
    <t xml:space="preserve">Textiles, </t>
  </si>
  <si>
    <t>Sewn Wearing</t>
  </si>
  <si>
    <t>Tanning &amp;</t>
  </si>
  <si>
    <t>Wood Products</t>
  </si>
  <si>
    <t xml:space="preserve">Pulp, Paper </t>
  </si>
  <si>
    <t>Publishing,</t>
  </si>
  <si>
    <t>Coke, Refined</t>
  </si>
  <si>
    <t>Chemicals</t>
  </si>
  <si>
    <t>Rubber and</t>
  </si>
  <si>
    <t xml:space="preserve">Products </t>
  </si>
  <si>
    <t>Except Sewn</t>
  </si>
  <si>
    <t>Apparel &amp; Fur</t>
  </si>
  <si>
    <t xml:space="preserve"> Dressing</t>
  </si>
  <si>
    <t>of Wood</t>
  </si>
  <si>
    <t>&amp; Paper</t>
  </si>
  <si>
    <t>Printing &amp;</t>
  </si>
  <si>
    <t>Petroleum</t>
  </si>
  <si>
    <t>and Chemical</t>
  </si>
  <si>
    <t>Plastic</t>
  </si>
  <si>
    <t>&amp; Bev.</t>
  </si>
  <si>
    <t>Tobacco</t>
  </si>
  <si>
    <t>Wearing apparel</t>
  </si>
  <si>
    <t>Articles</t>
  </si>
  <si>
    <t>of Leather</t>
  </si>
  <si>
    <t>&amp; Cork</t>
  </si>
  <si>
    <t>Products</t>
  </si>
  <si>
    <t>Reproduction</t>
  </si>
  <si>
    <r>
      <t xml:space="preserve">3. </t>
    </r>
    <r>
      <rPr>
        <b/>
        <sz val="18"/>
        <rFont val="굴림"/>
        <family val="3"/>
      </rPr>
      <t>제조업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중분류별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전력사용량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Electric Power Consumption by Division of Industry(Cont`d)</t>
    </r>
  </si>
  <si>
    <t>Year &amp; Month</t>
  </si>
  <si>
    <t>Liquefied natural gas(LNG)</t>
  </si>
  <si>
    <t>Propane gas</t>
  </si>
  <si>
    <t>Butane gas</t>
  </si>
  <si>
    <t>판매소수</t>
  </si>
  <si>
    <t>Number of selling stores</t>
  </si>
  <si>
    <t>Amount sold</t>
  </si>
  <si>
    <t>-</t>
  </si>
  <si>
    <t>-</t>
  </si>
  <si>
    <r>
      <t xml:space="preserve">4. </t>
    </r>
    <r>
      <rPr>
        <b/>
        <sz val="18"/>
        <rFont val="돋움"/>
        <family val="3"/>
      </rPr>
      <t>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스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급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량</t>
    </r>
    <r>
      <rPr>
        <b/>
        <sz val="18"/>
        <rFont val="Arial"/>
        <family val="2"/>
      </rPr>
      <t xml:space="preserve">           Gas Supply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</si>
  <si>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</si>
  <si>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>(Unit : place)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</si>
  <si>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</si>
  <si>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스</t>
    </r>
  </si>
  <si>
    <r>
      <t>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판</t>
    </r>
    <r>
      <rPr>
        <sz val="10"/>
        <rFont val="Arial"/>
        <family val="2"/>
      </rPr>
      <t xml:space="preserve"> </t>
    </r>
  </si>
  <si>
    <r>
      <t>부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탄</t>
    </r>
  </si>
  <si>
    <r>
      <t>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량</t>
    </r>
    <r>
      <rPr>
        <sz val="10"/>
        <rFont val="Arial"/>
        <family val="2"/>
      </rPr>
      <t xml:space="preserve">(1,000 </t>
    </r>
    <r>
      <rPr>
        <sz val="10"/>
        <rFont val="돋움"/>
        <family val="3"/>
      </rPr>
      <t>㎥</t>
    </r>
    <r>
      <rPr>
        <sz val="10"/>
        <rFont val="Arial"/>
        <family val="2"/>
      </rPr>
      <t>)</t>
    </r>
  </si>
  <si>
    <r>
      <t>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량</t>
    </r>
    <r>
      <rPr>
        <sz val="10"/>
        <rFont val="Arial"/>
        <family val="2"/>
      </rPr>
      <t xml:space="preserve"> ( t )  </t>
    </r>
    <r>
      <rPr>
        <vertAlign val="superscript"/>
        <sz val="10"/>
        <rFont val="Arial"/>
        <family val="2"/>
      </rPr>
      <t>1)</t>
    </r>
  </si>
  <si>
    <r>
      <t>판매소수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</si>
  <si>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t>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량</t>
    </r>
    <r>
      <rPr>
        <sz val="10"/>
        <rFont val="Arial"/>
        <family val="2"/>
      </rPr>
      <t xml:space="preserve"> ( t ) </t>
    </r>
  </si>
  <si>
    <t>-</t>
  </si>
  <si>
    <t>2 0 0 5</t>
  </si>
  <si>
    <r>
      <t>1</t>
    </r>
    <r>
      <rPr>
        <sz val="10"/>
        <rFont val="돋움"/>
        <family val="3"/>
      </rPr>
      <t>월</t>
    </r>
  </si>
  <si>
    <t>Jan.</t>
  </si>
  <si>
    <r>
      <t>2</t>
    </r>
    <r>
      <rPr>
        <sz val="10"/>
        <rFont val="돋움"/>
        <family val="3"/>
      </rPr>
      <t>월</t>
    </r>
  </si>
  <si>
    <t>Feb.</t>
  </si>
  <si>
    <r>
      <t>3</t>
    </r>
    <r>
      <rPr>
        <sz val="10"/>
        <rFont val="돋움"/>
        <family val="3"/>
      </rPr>
      <t>월</t>
    </r>
  </si>
  <si>
    <t>Mar.</t>
  </si>
  <si>
    <r>
      <t>4</t>
    </r>
    <r>
      <rPr>
        <sz val="10"/>
        <rFont val="돋움"/>
        <family val="3"/>
      </rPr>
      <t>월</t>
    </r>
  </si>
  <si>
    <t>Apr.</t>
  </si>
  <si>
    <r>
      <t>5</t>
    </r>
    <r>
      <rPr>
        <sz val="10"/>
        <rFont val="돋움"/>
        <family val="3"/>
      </rPr>
      <t>월</t>
    </r>
  </si>
  <si>
    <t>May.</t>
  </si>
  <si>
    <r>
      <t>6</t>
    </r>
    <r>
      <rPr>
        <sz val="10"/>
        <rFont val="돋움"/>
        <family val="3"/>
      </rPr>
      <t>월</t>
    </r>
  </si>
  <si>
    <t>June.</t>
  </si>
  <si>
    <r>
      <t>7</t>
    </r>
    <r>
      <rPr>
        <sz val="10"/>
        <rFont val="돋움"/>
        <family val="3"/>
      </rPr>
      <t>월</t>
    </r>
  </si>
  <si>
    <t>July.</t>
  </si>
  <si>
    <r>
      <t>8</t>
    </r>
    <r>
      <rPr>
        <sz val="10"/>
        <rFont val="돋움"/>
        <family val="3"/>
      </rPr>
      <t>월</t>
    </r>
  </si>
  <si>
    <t>Aug.</t>
  </si>
  <si>
    <r>
      <t>9</t>
    </r>
    <r>
      <rPr>
        <sz val="10"/>
        <rFont val="돋움"/>
        <family val="3"/>
      </rPr>
      <t>월</t>
    </r>
  </si>
  <si>
    <t>Sept.</t>
  </si>
  <si>
    <r>
      <t>10</t>
    </r>
    <r>
      <rPr>
        <sz val="10"/>
        <rFont val="돋움"/>
        <family val="3"/>
      </rPr>
      <t>월</t>
    </r>
  </si>
  <si>
    <t>Oct.</t>
  </si>
  <si>
    <r>
      <t>11</t>
    </r>
    <r>
      <rPr>
        <sz val="10"/>
        <rFont val="돋움"/>
        <family val="3"/>
      </rPr>
      <t>월</t>
    </r>
  </si>
  <si>
    <t>Nov.</t>
  </si>
  <si>
    <r>
      <t>12</t>
    </r>
    <r>
      <rPr>
        <sz val="10"/>
        <rFont val="돋움"/>
        <family val="3"/>
      </rPr>
      <t>월</t>
    </r>
  </si>
  <si>
    <t>Dec.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</si>
  <si>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가스공급사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출허기준</t>
    </r>
  </si>
  <si>
    <t xml:space="preserve">   Note : 1) Amount of Forwarding from GAS-storehouse</t>
  </si>
  <si>
    <r>
      <t xml:space="preserve">         2) </t>
    </r>
    <r>
      <rPr>
        <sz val="10"/>
        <rFont val="돋움"/>
        <family val="3"/>
      </rPr>
      <t>가스충전소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</si>
  <si>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</si>
  <si>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</si>
  <si>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총  인  구</t>
  </si>
  <si>
    <t>급수인구</t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</si>
  <si>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</t>
    </r>
  </si>
  <si>
    <t>시설용량</t>
  </si>
  <si>
    <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</si>
  <si>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1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급수량</t>
    </r>
    <r>
      <rPr>
        <sz val="10"/>
        <rFont val="Arial"/>
        <family val="2"/>
      </rPr>
      <t>(</t>
    </r>
    <r>
      <rPr>
        <sz val="10"/>
        <rFont val="굴림"/>
        <family val="3"/>
      </rPr>
      <t>ℓ</t>
    </r>
    <r>
      <rPr>
        <sz val="10"/>
        <rFont val="Arial"/>
        <family val="2"/>
      </rPr>
      <t>)</t>
    </r>
  </si>
  <si>
    <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</si>
  <si>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</si>
  <si>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t>Water supply</t>
  </si>
  <si>
    <t>Population</t>
  </si>
  <si>
    <t>Water-supply</t>
  </si>
  <si>
    <t>Amount of</t>
  </si>
  <si>
    <t>amount per</t>
  </si>
  <si>
    <t>Number of</t>
  </si>
  <si>
    <t>population</t>
  </si>
  <si>
    <t>rate</t>
  </si>
  <si>
    <t>capacity</t>
  </si>
  <si>
    <t>water supplied</t>
  </si>
  <si>
    <t>person a day</t>
  </si>
  <si>
    <t>faucets</t>
  </si>
  <si>
    <t>2004(제주시)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</si>
  <si>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m)</t>
    </r>
  </si>
  <si>
    <t>(Unit : m)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</si>
  <si>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</si>
  <si>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</si>
  <si>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송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</si>
  <si>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</si>
  <si>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급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관</t>
    </r>
  </si>
  <si>
    <t>Transmission pipe</t>
  </si>
  <si>
    <t>Conduit pipe</t>
  </si>
  <si>
    <t>Water supply pipe</t>
  </si>
  <si>
    <t>계</t>
  </si>
  <si>
    <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</si>
  <si>
    <t>주철관</t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</si>
  <si>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</si>
  <si>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t>아연도강관</t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</si>
  <si>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</si>
  <si>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관</t>
    </r>
  </si>
  <si>
    <t>스텐레스관</t>
  </si>
  <si>
    <t>합성수지관</t>
  </si>
  <si>
    <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</si>
  <si>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t>Galvanized</t>
  </si>
  <si>
    <t>Stainless</t>
  </si>
  <si>
    <t>Total</t>
  </si>
  <si>
    <t>Sub-total</t>
  </si>
  <si>
    <t>Steel</t>
  </si>
  <si>
    <t>Cast iron</t>
  </si>
  <si>
    <t>Other</t>
  </si>
  <si>
    <t>steel</t>
  </si>
  <si>
    <t>Copper</t>
  </si>
  <si>
    <t>Plastic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</si>
  <si>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1000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</si>
  <si>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 xml:space="preserve">(Unit : thousand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</si>
  <si>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</si>
  <si>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</si>
  <si>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</si>
  <si>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</si>
  <si>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</si>
  <si>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Bath house</t>
  </si>
  <si>
    <r>
      <t>1</t>
    </r>
    <r>
      <rPr>
        <sz val="10"/>
        <rFont val="굴림"/>
        <family val="3"/>
      </rPr>
      <t>종</t>
    </r>
  </si>
  <si>
    <r>
      <t>2</t>
    </r>
    <r>
      <rPr>
        <sz val="10"/>
        <rFont val="굴림"/>
        <family val="3"/>
      </rPr>
      <t>종</t>
    </r>
  </si>
  <si>
    <t>Total</t>
  </si>
  <si>
    <t>Domestic</t>
  </si>
  <si>
    <t>Commercial</t>
  </si>
  <si>
    <t>Class 1</t>
  </si>
  <si>
    <t xml:space="preserve">Class 2 </t>
  </si>
  <si>
    <t>Industrial</t>
  </si>
  <si>
    <t>Business</t>
  </si>
  <si>
    <t>Other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</si>
  <si>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</si>
  <si>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</si>
  <si>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</si>
  <si>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특별대책
지  역</t>
  </si>
  <si>
    <t>총인구
(명)</t>
  </si>
  <si>
    <t>총면적
(㎢)</t>
  </si>
  <si>
    <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내
</t>
    </r>
    <r>
      <rPr>
        <sz val="10"/>
        <rFont val="Arial"/>
        <family val="2"/>
      </rPr>
      <t>Inner area of sewage treatment</t>
    </r>
  </si>
  <si>
    <t>하수처리구역 외
Outer area of sewage treatment</t>
  </si>
  <si>
    <t>하수도
보급률(%)</t>
  </si>
  <si>
    <t xml:space="preserve"> </t>
  </si>
  <si>
    <r>
      <t>하수종말처리인구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Sewage</t>
    </r>
  </si>
  <si>
    <r>
      <t>폐수종말처리인구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Sewage</t>
    </r>
  </si>
  <si>
    <t>면적</t>
  </si>
  <si>
    <t>인구(명)
Population</t>
  </si>
  <si>
    <t>Special</t>
  </si>
  <si>
    <r>
      <t>1</t>
    </r>
    <r>
      <rPr>
        <sz val="10"/>
        <rFont val="돋움"/>
        <family val="3"/>
      </rPr>
      <t>차처리</t>
    </r>
  </si>
  <si>
    <r>
      <t>2</t>
    </r>
    <r>
      <rPr>
        <sz val="10"/>
        <rFont val="돋움"/>
        <family val="3"/>
      </rPr>
      <t>차처리</t>
    </r>
  </si>
  <si>
    <r>
      <t>3</t>
    </r>
    <r>
      <rPr>
        <sz val="10"/>
        <rFont val="돋움"/>
        <family val="3"/>
      </rPr>
      <t>차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</si>
  <si>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</si>
  <si>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 xml:space="preserve">Distribution </t>
  </si>
  <si>
    <t>Water</t>
  </si>
  <si>
    <t>masure</t>
  </si>
  <si>
    <t xml:space="preserve">Mechanic </t>
  </si>
  <si>
    <t>Biological</t>
  </si>
  <si>
    <t>Advanced</t>
  </si>
  <si>
    <t>3차</t>
  </si>
  <si>
    <t>Area</t>
  </si>
  <si>
    <t>시가</t>
  </si>
  <si>
    <t>비시가</t>
  </si>
  <si>
    <t xml:space="preserve">rate of </t>
  </si>
  <si>
    <t>System</t>
  </si>
  <si>
    <t>area</t>
  </si>
  <si>
    <t>Population</t>
  </si>
  <si>
    <t>(b1)</t>
  </si>
  <si>
    <t>(b2)</t>
  </si>
  <si>
    <t>(b3)</t>
  </si>
  <si>
    <t>Urban</t>
  </si>
  <si>
    <t>Rural</t>
  </si>
  <si>
    <t>Sewage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</si>
  <si>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</si>
  <si>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</t>
  </si>
  <si>
    <r>
      <t xml:space="preserve">1 </t>
    </r>
    <r>
      <rPr>
        <sz val="10"/>
        <rFont val="돋움"/>
        <family val="3"/>
      </rPr>
      <t>종</t>
    </r>
  </si>
  <si>
    <r>
      <t>2</t>
    </r>
    <r>
      <rPr>
        <sz val="10"/>
        <rFont val="돋움"/>
        <family val="3"/>
      </rPr>
      <t>종</t>
    </r>
  </si>
  <si>
    <t>Class 2</t>
  </si>
  <si>
    <t>(A)</t>
  </si>
  <si>
    <t>(B)</t>
  </si>
  <si>
    <t>C=(B/A*1000)</t>
  </si>
  <si>
    <t>(D)</t>
  </si>
  <si>
    <t>E=(D/A*1000)</t>
  </si>
  <si>
    <t>Total Volume for the Usage of Sewage</t>
  </si>
  <si>
    <t>Amounts for Usage</t>
  </si>
  <si>
    <t xml:space="preserve">Average of Amounts </t>
  </si>
  <si>
    <t xml:space="preserve">Expense of Sewage Treatment </t>
  </si>
  <si>
    <t xml:space="preserve">Cost of Sewage Treatment </t>
  </si>
  <si>
    <t>Actual rate of benefit &amp; cost</t>
  </si>
  <si>
    <t>(1000 tons)</t>
  </si>
  <si>
    <t>(Million won)</t>
  </si>
  <si>
    <t>(won/ton)</t>
  </si>
  <si>
    <t>합류식(m) Unclassified pipe</t>
  </si>
  <si>
    <t>(m)</t>
  </si>
  <si>
    <t>계획</t>
  </si>
  <si>
    <t>시설</t>
  </si>
  <si>
    <t>암거</t>
  </si>
  <si>
    <t>개거</t>
  </si>
  <si>
    <t>측구</t>
  </si>
  <si>
    <t>연장</t>
  </si>
  <si>
    <t>Culvert</t>
  </si>
  <si>
    <t>Planned length</t>
  </si>
  <si>
    <t>Constr-ucted length</t>
  </si>
  <si>
    <t>사각형</t>
  </si>
  <si>
    <t>원형</t>
  </si>
  <si>
    <t>Gutter</t>
  </si>
  <si>
    <t>Constructed length</t>
  </si>
  <si>
    <t>quadra-ngle</t>
  </si>
  <si>
    <t>circle</t>
  </si>
  <si>
    <t>분류식(m) Classified pipe</t>
  </si>
  <si>
    <t>맨홀</t>
  </si>
  <si>
    <t>토실·</t>
  </si>
  <si>
    <t>토구</t>
  </si>
  <si>
    <t>우수관거</t>
  </si>
  <si>
    <t>(개소)</t>
  </si>
  <si>
    <t>(㎢)</t>
  </si>
  <si>
    <t>Sewage Pipe Line</t>
  </si>
  <si>
    <t>Rain Water Pipe Line</t>
  </si>
  <si>
    <t>계획연장</t>
  </si>
  <si>
    <t>시설연장</t>
  </si>
  <si>
    <t>Storm &amp; House inlet(Nu-mbers)</t>
  </si>
  <si>
    <t>(m)</t>
  </si>
  <si>
    <t>Open ditch</t>
  </si>
  <si>
    <t>Manhole</t>
  </si>
  <si>
    <t>Sewer outlet</t>
  </si>
  <si>
    <t>(Numb-ers)</t>
  </si>
  <si>
    <t>(Numbers)</t>
  </si>
  <si>
    <t>계획연장</t>
  </si>
  <si>
    <t>보급률</t>
  </si>
  <si>
    <t>(%)</t>
  </si>
  <si>
    <t>계획면적</t>
  </si>
  <si>
    <t>(㎢)</t>
  </si>
  <si>
    <t xml:space="preserve"> </t>
  </si>
  <si>
    <t>우·오수
받이</t>
  </si>
  <si>
    <t>오수관거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</si>
  <si>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</si>
  <si>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</si>
  <si>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</si>
  <si>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</si>
  <si>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 Industry</t>
    </r>
  </si>
  <si>
    <r>
      <t>점유율</t>
    </r>
    <r>
      <rPr>
        <sz val="10"/>
        <rFont val="Arial"/>
        <family val="2"/>
      </rPr>
      <t>(%)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</si>
  <si>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</si>
  <si>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농림수산업</t>
  </si>
  <si>
    <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</si>
  <si>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</si>
  <si>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Agriculture,</t>
  </si>
  <si>
    <t>forestry</t>
  </si>
  <si>
    <t>Manufac-</t>
  </si>
  <si>
    <t>Total</t>
  </si>
  <si>
    <t>Percentage</t>
  </si>
  <si>
    <t>Residential</t>
  </si>
  <si>
    <t>Public</t>
  </si>
  <si>
    <t>Service</t>
  </si>
  <si>
    <t>Sub-total</t>
  </si>
  <si>
    <r>
      <t>＆</t>
    </r>
    <r>
      <rPr>
        <sz val="10"/>
        <rFont val="Arial"/>
        <family val="2"/>
      </rPr>
      <t xml:space="preserve"> fishing</t>
    </r>
  </si>
  <si>
    <t>Mining</t>
  </si>
  <si>
    <t>turing</t>
  </si>
  <si>
    <t xml:space="preserve">May </t>
  </si>
  <si>
    <t>June</t>
  </si>
  <si>
    <t>July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</si>
  <si>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발전소별</t>
    </r>
  </si>
  <si>
    <r>
      <t>Y</t>
    </r>
    <r>
      <rPr>
        <sz val="10"/>
        <rFont val="Arial"/>
        <family val="2"/>
      </rPr>
      <t>ear &amp; Power plant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</si>
  <si>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</si>
  <si>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Y</t>
    </r>
    <r>
      <rPr>
        <sz val="10"/>
        <rFont val="Arial"/>
        <family val="2"/>
      </rPr>
      <t>ear &amp; Month</t>
    </r>
  </si>
  <si>
    <t>비금속광물제품</t>
  </si>
  <si>
    <r>
      <t>제</t>
    </r>
    <r>
      <rPr>
        <sz val="9"/>
        <rFont val="Arial"/>
        <family val="2"/>
      </rPr>
      <t>1</t>
    </r>
    <r>
      <rPr>
        <sz val="9"/>
        <rFont val="굴림"/>
        <family val="3"/>
      </rPr>
      <t>차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금속산업</t>
    </r>
  </si>
  <si>
    <t>조립금속제품</t>
  </si>
  <si>
    <r>
      <t>기타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기계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장비</t>
    </r>
  </si>
  <si>
    <r>
      <t>컴퓨터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</si>
  <si>
    <r>
      <t>기타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전기기계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</si>
  <si>
    <r>
      <t>전자부품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영상</t>
    </r>
    <r>
      <rPr>
        <sz val="9"/>
        <rFont val="Arial"/>
        <family val="2"/>
      </rPr>
      <t>,</t>
    </r>
  </si>
  <si>
    <r>
      <t>의료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정밀</t>
    </r>
    <r>
      <rPr>
        <sz val="9"/>
        <rFont val="Arial"/>
        <family val="2"/>
      </rPr>
      <t>,</t>
    </r>
  </si>
  <si>
    <r>
      <t>자동차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</si>
  <si>
    <r>
      <t>가구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</si>
  <si>
    <t>Year &amp;
 Month</t>
  </si>
  <si>
    <r>
      <t>사무용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기기</t>
    </r>
  </si>
  <si>
    <t>전기변환장치</t>
  </si>
  <si>
    <r>
      <t>음향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통신장비</t>
    </r>
  </si>
  <si>
    <r>
      <t>광학기기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시계</t>
    </r>
  </si>
  <si>
    <t>트레일러</t>
  </si>
  <si>
    <r>
      <t>기타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제품</t>
    </r>
  </si>
  <si>
    <t>Non-metallic</t>
  </si>
  <si>
    <t>Fabricated</t>
  </si>
  <si>
    <t>Other</t>
  </si>
  <si>
    <t>Computers</t>
  </si>
  <si>
    <t>Electrical</t>
  </si>
  <si>
    <t>Radio, TV and</t>
  </si>
  <si>
    <t>Medical,</t>
  </si>
  <si>
    <t>Moter</t>
  </si>
  <si>
    <t>Mineral</t>
  </si>
  <si>
    <t>Manufacture of</t>
  </si>
  <si>
    <t>Metal</t>
  </si>
  <si>
    <t>Machinery</t>
  </si>
  <si>
    <t>and Office</t>
  </si>
  <si>
    <t>machinery</t>
  </si>
  <si>
    <t>Communication</t>
  </si>
  <si>
    <t xml:space="preserve">Precision &amp; </t>
  </si>
  <si>
    <t>Vehicles &amp;</t>
  </si>
  <si>
    <t>Furniture</t>
  </si>
  <si>
    <t>Products</t>
  </si>
  <si>
    <t>Basic Metals</t>
  </si>
  <si>
    <t>&amp; equipment</t>
  </si>
  <si>
    <t>n.e.c</t>
  </si>
  <si>
    <t>Equip.</t>
  </si>
  <si>
    <t>Trailers Mfg.</t>
  </si>
  <si>
    <t>Articles n.e.c</t>
  </si>
  <si>
    <t>Recycling</t>
  </si>
  <si>
    <r>
      <t>재생용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가공
원료생산업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</si>
  <si>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</si>
  <si>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Optical 
Instruments</t>
  </si>
  <si>
    <t>Other 
Transport</t>
  </si>
  <si>
    <r>
      <t xml:space="preserve">
기타</t>
    </r>
    <r>
      <rPr>
        <sz val="9"/>
        <rFont val="Arial"/>
        <family val="2"/>
      </rPr>
      <t xml:space="preserve"> 
</t>
    </r>
    <r>
      <rPr>
        <sz val="9"/>
        <rFont val="굴림"/>
        <family val="3"/>
      </rPr>
      <t>운송장비</t>
    </r>
  </si>
  <si>
    <t>운송장비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</si>
  <si>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</si>
  <si>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</si>
  <si>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</si>
  <si>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</si>
  <si>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</si>
  <si>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</si>
  <si>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</si>
  <si>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</si>
  <si>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 xml:space="preserve">( Unit : person, </t>
    </r>
    <r>
      <rPr>
        <sz val="10"/>
        <rFont val="돋움"/>
        <family val="3"/>
      </rPr>
      <t>㎢</t>
    </r>
    <r>
      <rPr>
        <sz val="10"/>
        <rFont val="Arial"/>
        <family val="2"/>
      </rPr>
      <t>, % )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</si>
  <si>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㎢</t>
    </r>
    <r>
      <rPr>
        <sz val="10"/>
        <color indexed="8"/>
        <rFont val="Arial"/>
        <family val="2"/>
      </rPr>
      <t>, %)</t>
    </r>
  </si>
  <si>
    <t>연  별</t>
  </si>
  <si>
    <t>2차
처리</t>
  </si>
  <si>
    <t>1차
처리</t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</si>
  <si>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</si>
  <si>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</si>
  <si>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업종별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하수사용료</t>
    </r>
    <r>
      <rPr>
        <sz val="10"/>
        <color indexed="8"/>
        <rFont val="Arial"/>
        <family val="2"/>
      </rPr>
      <t xml:space="preserve"> Charges for Use of Sewage Facilities</t>
    </r>
  </si>
  <si>
    <r>
      <t>Y</t>
    </r>
    <r>
      <rPr>
        <sz val="10"/>
        <rFont val="Arial"/>
        <family val="2"/>
      </rPr>
      <t>ear</t>
    </r>
  </si>
  <si>
    <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</si>
  <si>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</si>
  <si>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</si>
  <si>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하수도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비용분석</t>
    </r>
    <r>
      <rPr>
        <sz val="10"/>
        <color indexed="8"/>
        <rFont val="Arial"/>
        <family val="2"/>
      </rPr>
      <t xml:space="preserve"> Cost of Sewage Disposal</t>
    </r>
  </si>
  <si>
    <r>
      <t xml:space="preserve">연간부과량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천톤</t>
    </r>
    <r>
      <rPr>
        <sz val="10"/>
        <color indexed="8"/>
        <rFont val="Arial"/>
        <family val="2"/>
      </rPr>
      <t xml:space="preserve">) </t>
    </r>
  </si>
  <si>
    <r>
      <t xml:space="preserve">부과액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</si>
  <si>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r>
      <t xml:space="preserve">평균단가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원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</si>
  <si>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 xml:space="preserve">처리비용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</si>
  <si>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r>
      <t xml:space="preserve">처리원가
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원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톤</t>
    </r>
    <r>
      <rPr>
        <sz val="10"/>
        <color indexed="8"/>
        <rFont val="Arial"/>
        <family val="2"/>
      </rPr>
      <t>)</t>
    </r>
  </si>
  <si>
    <r>
      <t xml:space="preserve">현실화율
</t>
    </r>
    <r>
      <rPr>
        <sz val="10"/>
        <color indexed="8"/>
        <rFont val="Arial"/>
        <family val="2"/>
      </rPr>
      <t>(%)</t>
    </r>
  </si>
  <si>
    <t>2 0 0 4</t>
  </si>
  <si>
    <t>(단위 : ㎢, m, 개 )</t>
  </si>
  <si>
    <t>(Unit : ㎢, m, each)</t>
  </si>
  <si>
    <t>Distribution
rate</t>
  </si>
  <si>
    <t xml:space="preserve">
Planned length</t>
  </si>
  <si>
    <t xml:space="preserve">
Constructed length</t>
  </si>
  <si>
    <t xml:space="preserve">
Open ditch</t>
  </si>
  <si>
    <t xml:space="preserve">
Gutter</t>
  </si>
  <si>
    <t>Planned 
length</t>
  </si>
  <si>
    <t xml:space="preserve">
Planned 
length</t>
  </si>
  <si>
    <t>Planned area</t>
  </si>
  <si>
    <t>연  별</t>
  </si>
  <si>
    <t>Year</t>
  </si>
  <si>
    <t xml:space="preserve">  2004(Jejusi)</t>
  </si>
  <si>
    <t xml:space="preserve">  2004(Bukjeju)</t>
  </si>
  <si>
    <t xml:space="preserve">  2004(Jejusi)</t>
  </si>
  <si>
    <t xml:space="preserve">  2004(Bukjeju)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</si>
  <si>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</si>
  <si>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2004(Jejusi)</t>
  </si>
  <si>
    <t xml:space="preserve">  2004(Bukjeju)</t>
  </si>
  <si>
    <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1) </t>
    </r>
    <r>
      <rPr>
        <sz val="10"/>
        <rFont val="돋움"/>
        <family val="3"/>
      </rPr>
      <t>상수도사용료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부과항목의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서식과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일치</t>
    </r>
  </si>
  <si>
    <t>F=(C/E*100)</t>
  </si>
  <si>
    <t xml:space="preserve">
Constructed length</t>
  </si>
  <si>
    <r>
      <t>Ⅷ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전기</t>
    </r>
    <r>
      <rPr>
        <b/>
        <sz val="22"/>
        <rFont val="Arial"/>
        <family val="2"/>
      </rPr>
      <t>·</t>
    </r>
    <r>
      <rPr>
        <b/>
        <sz val="22"/>
        <rFont val="돋움"/>
        <family val="3"/>
      </rPr>
      <t>가스∙수도</t>
    </r>
    <r>
      <rPr>
        <b/>
        <sz val="22"/>
        <rFont val="Arial"/>
        <family val="2"/>
      </rPr>
      <t xml:space="preserve">     ELECTRICITY,GAS AND WATER-SUPPLY</t>
    </r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</si>
  <si>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</si>
  <si>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미래전략산업과</t>
    </r>
  </si>
  <si>
    <t>단위 : 개소</t>
  </si>
  <si>
    <t>Unit : number</t>
  </si>
  <si>
    <t>일반용</t>
  </si>
  <si>
    <t>업무용</t>
  </si>
  <si>
    <t>산업용</t>
  </si>
  <si>
    <t>수송용</t>
  </si>
  <si>
    <t>기타</t>
  </si>
  <si>
    <t>Total</t>
  </si>
  <si>
    <t>취사용</t>
  </si>
  <si>
    <t>General use</t>
  </si>
  <si>
    <t>Office use</t>
  </si>
  <si>
    <t>Industry use</t>
  </si>
  <si>
    <t>Transport</t>
  </si>
  <si>
    <t>Others</t>
  </si>
  <si>
    <r>
      <rPr>
        <sz val="10"/>
        <rFont val="돋움"/>
        <family val="3"/>
      </rPr>
      <t>※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제주지역</t>
    </r>
    <r>
      <rPr>
        <sz val="10"/>
        <rFont val="Arial"/>
        <family val="2"/>
      </rPr>
      <t xml:space="preserve"> LNG </t>
    </r>
    <r>
      <rPr>
        <sz val="10"/>
        <rFont val="돋움"/>
        <family val="3"/>
      </rPr>
      <t>도시가스는</t>
    </r>
    <r>
      <rPr>
        <sz val="10"/>
        <rFont val="Arial"/>
        <family val="2"/>
      </rPr>
      <t xml:space="preserve"> 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공급예정으로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공급되고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있는</t>
    </r>
    <r>
      <rPr>
        <sz val="10"/>
        <rFont val="Arial"/>
        <family val="2"/>
      </rPr>
      <t xml:space="preserve"> LPG+AIR </t>
    </r>
    <r>
      <rPr>
        <sz val="10"/>
        <rFont val="돋움"/>
        <family val="3"/>
      </rPr>
      <t>도시가스에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</t>
    </r>
  </si>
  <si>
    <t>년도
월별</t>
  </si>
  <si>
    <r>
      <t>합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계</t>
    </r>
  </si>
  <si>
    <r>
      <t>가정용</t>
    </r>
    <r>
      <rPr>
        <sz val="10"/>
        <color indexed="8"/>
        <rFont val="Arial"/>
        <family val="2"/>
      </rPr>
      <t>  Home use</t>
    </r>
  </si>
  <si>
    <r>
      <t>1</t>
    </r>
    <r>
      <rPr>
        <sz val="10"/>
        <color indexed="8"/>
        <rFont val="굴림"/>
        <family val="3"/>
      </rPr>
      <t>월</t>
    </r>
  </si>
  <si>
    <r>
      <t>2</t>
    </r>
    <r>
      <rPr>
        <sz val="10"/>
        <color indexed="8"/>
        <rFont val="굴림"/>
        <family val="3"/>
      </rPr>
      <t>월</t>
    </r>
  </si>
  <si>
    <r>
      <t>3</t>
    </r>
    <r>
      <rPr>
        <sz val="10"/>
        <color indexed="8"/>
        <rFont val="굴림"/>
        <family val="3"/>
      </rPr>
      <t>월</t>
    </r>
  </si>
  <si>
    <r>
      <t>4</t>
    </r>
    <r>
      <rPr>
        <sz val="10"/>
        <color indexed="8"/>
        <rFont val="굴림"/>
        <family val="3"/>
      </rPr>
      <t>월</t>
    </r>
  </si>
  <si>
    <r>
      <t>5</t>
    </r>
    <r>
      <rPr>
        <sz val="10"/>
        <color indexed="8"/>
        <rFont val="굴림"/>
        <family val="3"/>
      </rPr>
      <t>월</t>
    </r>
  </si>
  <si>
    <r>
      <t>6</t>
    </r>
    <r>
      <rPr>
        <sz val="10"/>
        <color indexed="8"/>
        <rFont val="굴림"/>
        <family val="3"/>
      </rPr>
      <t>월</t>
    </r>
  </si>
  <si>
    <r>
      <t>7</t>
    </r>
    <r>
      <rPr>
        <sz val="10"/>
        <color indexed="8"/>
        <rFont val="굴림"/>
        <family val="3"/>
      </rPr>
      <t>월</t>
    </r>
  </si>
  <si>
    <r>
      <t>8</t>
    </r>
    <r>
      <rPr>
        <sz val="10"/>
        <color indexed="8"/>
        <rFont val="굴림"/>
        <family val="3"/>
      </rPr>
      <t>월</t>
    </r>
  </si>
  <si>
    <r>
      <t>9</t>
    </r>
    <r>
      <rPr>
        <sz val="10"/>
        <color indexed="8"/>
        <rFont val="굴림"/>
        <family val="3"/>
      </rPr>
      <t>월</t>
    </r>
  </si>
  <si>
    <r>
      <t>10</t>
    </r>
    <r>
      <rPr>
        <sz val="10"/>
        <color indexed="8"/>
        <rFont val="굴림"/>
        <family val="3"/>
      </rPr>
      <t>월</t>
    </r>
  </si>
  <si>
    <r>
      <t>11</t>
    </r>
    <r>
      <rPr>
        <sz val="10"/>
        <color indexed="8"/>
        <rFont val="굴림"/>
        <family val="3"/>
      </rPr>
      <t>월</t>
    </r>
  </si>
  <si>
    <r>
      <t>12</t>
    </r>
    <r>
      <rPr>
        <sz val="10"/>
        <color indexed="8"/>
        <rFont val="굴림"/>
        <family val="3"/>
      </rPr>
      <t>월</t>
    </r>
  </si>
  <si>
    <r>
      <t xml:space="preserve">Source : </t>
    </r>
    <r>
      <rPr>
        <sz val="10"/>
        <rFont val="Arial"/>
        <family val="2"/>
      </rPr>
      <t>Jeju Special Self-Governing Province Future Strategy Industry Div.</t>
    </r>
  </si>
  <si>
    <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Future Strategy Industry Div.</t>
    </r>
  </si>
  <si>
    <t>자료 : 제주특별자치도 미래전략산업과</t>
  </si>
  <si>
    <t>Source : Jeju Special Self-Governing Province Water Supply ＆ Drainage Management Headquarters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</si>
  <si>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본부</t>
    </r>
  </si>
  <si>
    <t xml:space="preserve"> </t>
  </si>
  <si>
    <t>2 0 0 5</t>
  </si>
  <si>
    <t>5. 도시가스 이용현황 LNG Consumption by Use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</si>
  <si>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</si>
  <si>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r>
      <t xml:space="preserve">Source : 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Water </t>
    </r>
    <r>
      <rPr>
        <sz val="10"/>
        <rFont val="Arial"/>
        <family val="2"/>
      </rPr>
      <t>Supply &amp; Drainage Management</t>
    </r>
    <r>
      <rPr>
        <sz val="10"/>
        <rFont val="Arial"/>
        <family val="2"/>
      </rPr>
      <t xml:space="preserve"> Headquarter</t>
    </r>
    <r>
      <rPr>
        <sz val="10"/>
        <rFont val="Arial"/>
        <family val="2"/>
      </rPr>
      <t>s.</t>
    </r>
    <r>
      <rPr>
        <sz val="10"/>
        <rFont val="Arial"/>
        <family val="2"/>
      </rPr>
      <t xml:space="preserve">                                                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</si>
  <si>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상하수도본부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</si>
  <si>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</si>
  <si>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r>
      <t xml:space="preserve">Source :  Jeju Special Self-Governing Province Water Supply </t>
    </r>
    <r>
      <rPr>
        <sz val="10"/>
        <rFont val="돋움"/>
        <family val="3"/>
      </rPr>
      <t>＆</t>
    </r>
    <r>
      <rPr>
        <sz val="10"/>
        <rFont val="Arial"/>
        <family val="2"/>
      </rPr>
      <t xml:space="preserve"> Drainage Management Headquarters   </t>
    </r>
  </si>
  <si>
    <t xml:space="preserve">2 0 0 7 </t>
  </si>
  <si>
    <t>2 0 0 7</t>
  </si>
  <si>
    <r>
      <t>자료</t>
    </r>
    <r>
      <rPr>
        <sz val="10"/>
        <color indexed="8"/>
        <rFont val="Arial"/>
        <family val="2"/>
      </rPr>
      <t xml:space="preserve"> :</t>
    </r>
    <r>
      <rPr>
        <sz val="10"/>
        <color indexed="8"/>
        <rFont val="돋움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상하수도본부</t>
    </r>
  </si>
  <si>
    <r>
      <t xml:space="preserve"> Source :  Jeju Special Self-Governing Province Water Supply </t>
    </r>
    <r>
      <rPr>
        <sz val="10"/>
        <color indexed="8"/>
        <rFont val="돋움"/>
        <family val="3"/>
      </rPr>
      <t>＆</t>
    </r>
    <r>
      <rPr>
        <sz val="10"/>
        <color indexed="8"/>
        <rFont val="Arial"/>
        <family val="2"/>
      </rPr>
      <t xml:space="preserve"> Drainage Management Headquarters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</si>
  <si>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한국전력공사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제주특별지사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</si>
  <si>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체"/>
        <family val="3"/>
      </rPr>
      <t>한국전력공사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제주특별지사</t>
    </r>
  </si>
  <si>
    <t>Source : Korea Electric Power Corporation  Jeju Special Branch</t>
  </si>
  <si>
    <t>Source : Korea Electric Power Corporation  Jeju Special Branch</t>
  </si>
  <si>
    <t>Source : Korea Electric Power Corporation  Jeju Special Branch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</si>
  <si>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한국전력공사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제주특별지사</t>
    </r>
  </si>
  <si>
    <t>Source : Korea Electric Power Corporation  Jeju Special Branch</t>
  </si>
  <si>
    <r>
      <t xml:space="preserve"> 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</si>
  <si>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   </t>
    </r>
    <r>
      <rPr>
        <sz val="10"/>
        <rFont val="Arial"/>
        <family val="2"/>
      </rPr>
      <t xml:space="preserve">*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</si>
  <si>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 xml:space="preserve">           2) 반올림으로 합계가 안맞을 수 있음</t>
  </si>
  <si>
    <r>
      <t>주</t>
    </r>
    <r>
      <rPr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시설용량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광역상수도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시설용량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</si>
  <si>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 2) 2007</t>
    </r>
    <r>
      <rPr>
        <sz val="11"/>
        <rFont val="돋움"/>
        <family val="3"/>
      </rPr>
      <t>년부터는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전체수치임</t>
    </r>
    <r>
      <rPr>
        <sz val="11"/>
        <rFont val="Arial"/>
        <family val="2"/>
      </rPr>
      <t>.</t>
    </r>
  </si>
  <si>
    <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합성수지관에</t>
    </r>
    <r>
      <rPr>
        <sz val="10"/>
        <rFont val="Arial"/>
        <family val="2"/>
      </rPr>
      <t xml:space="preserve"> PVC, PE, Hi-3P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  </t>
    </r>
  </si>
  <si>
    <t xml:space="preserve"> Including PVC, PE, Hi-3P</t>
  </si>
  <si>
    <r>
      <t xml:space="preserve">        2) 2006</t>
    </r>
    <r>
      <rPr>
        <sz val="9"/>
        <rFont val="돋움"/>
        <family val="3"/>
      </rPr>
      <t>년부터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는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  <r>
      <rPr>
        <sz val="9"/>
        <rFont val="Arial"/>
        <family val="2"/>
      </rPr>
      <t>.</t>
    </r>
  </si>
  <si>
    <r>
      <t xml:space="preserve">                </t>
    </r>
    <r>
      <rPr>
        <sz val="10"/>
        <rFont val="Arial"/>
        <family val="2"/>
      </rPr>
      <t xml:space="preserve">                                     </t>
    </r>
  </si>
  <si>
    <t xml:space="preserve"> </t>
  </si>
  <si>
    <r>
      <t>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</si>
  <si>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t>공업용</t>
  </si>
  <si>
    <t>전  용</t>
  </si>
  <si>
    <t>(Unit : million won)</t>
  </si>
  <si>
    <t>연   별</t>
  </si>
  <si>
    <t>고    압    가    스
 By production type of high-pressure gas</t>
  </si>
  <si>
    <t>LPG 저장
LPG Storage</t>
  </si>
  <si>
    <t>시   별</t>
  </si>
  <si>
    <t xml:space="preserve">특정제조 Special </t>
  </si>
  <si>
    <r>
      <t>일반제조</t>
    </r>
    <r>
      <rPr>
        <sz val="10"/>
        <rFont val="Arial"/>
        <family val="2"/>
      </rPr>
      <t xml:space="preserve"> General</t>
    </r>
  </si>
  <si>
    <t>Si</t>
  </si>
  <si>
    <t>자료 : 제주특별자치도 미래전략산업과</t>
  </si>
  <si>
    <r>
      <t xml:space="preserve">7.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        Public Water Services</t>
    </r>
  </si>
  <si>
    <r>
      <t xml:space="preserve">8.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Public Water Pipe</t>
    </r>
  </si>
  <si>
    <r>
      <t xml:space="preserve">9.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             Consumption of Water Supplied</t>
    </r>
  </si>
  <si>
    <r>
      <t xml:space="preserve">10. </t>
    </r>
    <r>
      <rPr>
        <b/>
        <sz val="18"/>
        <rFont val="굴림"/>
        <family val="3"/>
      </rPr>
      <t>급수사용료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부과</t>
    </r>
    <r>
      <rPr>
        <b/>
        <sz val="18"/>
        <rFont val="Arial"/>
        <family val="2"/>
      </rPr>
      <t xml:space="preserve">           Charges for Water Consumption</t>
    </r>
  </si>
  <si>
    <r>
      <t xml:space="preserve">11. </t>
    </r>
    <r>
      <rPr>
        <b/>
        <sz val="18"/>
        <color indexed="8"/>
        <rFont val="한양신명조,한컴돋움"/>
        <family val="3"/>
      </rPr>
      <t>하수도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보급률</t>
    </r>
    <r>
      <rPr>
        <b/>
        <sz val="18"/>
        <color indexed="8"/>
        <rFont val="Arial"/>
        <family val="2"/>
      </rPr>
      <t xml:space="preserve">     Sewage Population and Distribution rate</t>
    </r>
  </si>
  <si>
    <r>
      <t xml:space="preserve">12. </t>
    </r>
    <r>
      <rPr>
        <b/>
        <sz val="18"/>
        <rFont val="굴림"/>
        <family val="3"/>
      </rPr>
      <t>하수사용료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부과</t>
    </r>
    <r>
      <rPr>
        <b/>
        <sz val="18"/>
        <rFont val="Arial"/>
        <family val="2"/>
      </rPr>
      <t xml:space="preserve">          Charges for Use of Sewage Facilities</t>
    </r>
  </si>
  <si>
    <t>13. 하수관거        Sewage Pipe</t>
  </si>
  <si>
    <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>) 2007</t>
    </r>
    <r>
      <rPr>
        <sz val="10"/>
        <rFont val="돋움"/>
        <family val="3"/>
      </rPr>
      <t>년부터는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 xml:space="preserve">. </t>
    </r>
  </si>
  <si>
    <r>
      <t xml:space="preserve">6. </t>
    </r>
    <r>
      <rPr>
        <b/>
        <sz val="18"/>
        <color indexed="8"/>
        <rFont val="굴림"/>
        <family val="3"/>
      </rPr>
      <t>고압가스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제조저장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판매소</t>
    </r>
    <r>
      <rPr>
        <b/>
        <sz val="18"/>
        <color indexed="8"/>
        <rFont val="Arial"/>
        <family val="2"/>
      </rPr>
      <t xml:space="preserve">  Production and  Storage of High-pressure Gas        </t>
    </r>
  </si>
  <si>
    <t xml:space="preserve"> Source :  Jeju Special Self-Governing Province  Future Strategy Industry Div.</t>
  </si>
  <si>
    <r>
      <t xml:space="preserve">Source :  </t>
    </r>
    <r>
      <rPr>
        <sz val="10"/>
        <rFont val="Arial"/>
        <family val="2"/>
      </rPr>
      <t xml:space="preserve">Jeju Special Self-Governing Province  </t>
    </r>
    <r>
      <rPr>
        <sz val="10"/>
        <rFont val="Arial"/>
        <family val="2"/>
      </rPr>
      <t xml:space="preserve">Water Supply </t>
    </r>
    <r>
      <rPr>
        <sz val="10"/>
        <rFont val="돋움"/>
        <family val="3"/>
      </rPr>
      <t>＆</t>
    </r>
    <r>
      <rPr>
        <sz val="10"/>
        <rFont val="Arial"/>
        <family val="2"/>
      </rPr>
      <t xml:space="preserve"> Drainage Management Headquarters           </t>
    </r>
  </si>
  <si>
    <r>
      <t xml:space="preserve">Source :  Jeju Special Self-Governing Province Water Supply </t>
    </r>
    <r>
      <rPr>
        <sz val="10"/>
        <rFont val="돋움"/>
        <family val="3"/>
      </rPr>
      <t>＆</t>
    </r>
    <r>
      <rPr>
        <sz val="10"/>
        <rFont val="Arial"/>
        <family val="2"/>
      </rPr>
      <t xml:space="preserve"> Drainage Management Headquarters</t>
    </r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</si>
  <si>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>1) : 2004</t>
    </r>
    <r>
      <rPr>
        <sz val="10"/>
        <rFont val="돋움"/>
        <family val="3"/>
      </rPr>
      <t>년이후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</si>
  <si>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 xml:space="preserve">      2) : </t>
    </r>
    <r>
      <rPr>
        <sz val="10"/>
        <rFont val="돋움"/>
        <family val="3"/>
      </rPr>
      <t>반올림으로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맞을수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  <r>
      <rPr>
        <sz val="10"/>
        <rFont val="Arial"/>
        <family val="2"/>
      </rPr>
      <t xml:space="preserve">. </t>
    </r>
  </si>
  <si>
    <r>
      <t>A</t>
    </r>
    <r>
      <rPr>
        <sz val="10"/>
        <rFont val="Arial"/>
        <family val="2"/>
      </rPr>
      <t>queduct</t>
    </r>
    <r>
      <rPr>
        <sz val="10"/>
        <rFont val="Arial"/>
        <family val="2"/>
      </rPr>
      <t xml:space="preserve"> pipe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</si>
  <si>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</si>
  <si>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t xml:space="preserve">        주 1) :  산업 및 품목분류는 제 8차 개정(2000. 1. 7) 『한국표준산업분류』를 적용하였음.</t>
  </si>
  <si>
    <r>
      <t xml:space="preserve"> </t>
    </r>
    <r>
      <rPr>
        <sz val="10"/>
        <rFont val="Arial"/>
        <family val="2"/>
      </rPr>
      <t xml:space="preserve">           2)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</si>
  <si>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 xml:space="preserve">            3) :  반올림으로 합계가 안맞을 수 있음</t>
  </si>
  <si>
    <t>2 0 0 8</t>
  </si>
  <si>
    <t xml:space="preserve">2 0 0 8 </t>
  </si>
  <si>
    <t>2 0 0 9</t>
  </si>
  <si>
    <t>2 0 0 9</t>
  </si>
  <si>
    <t xml:space="preserve">2 0 0 9 </t>
  </si>
  <si>
    <t>2 0 0 9</t>
  </si>
  <si>
    <t>2 0 0 9</t>
  </si>
  <si>
    <t>냉동제조Freezing</t>
  </si>
  <si>
    <t>충전Charge</t>
  </si>
  <si>
    <t>일반가스 저장
Ordinary gas
storage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</si>
  <si>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</si>
  <si>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 xml:space="preserve">(Unit  : </t>
    </r>
    <r>
      <rPr>
        <sz val="10"/>
        <rFont val="Arial"/>
        <family val="2"/>
      </rPr>
      <t>place</t>
    </r>
    <r>
      <rPr>
        <sz val="10"/>
        <rFont val="Arial"/>
        <family val="2"/>
      </rPr>
      <t>)</t>
    </r>
  </si>
  <si>
    <t>….</t>
  </si>
  <si>
    <t>-</t>
  </si>
  <si>
    <t>-</t>
  </si>
  <si>
    <t xml:space="preserve">         3) 2006~2009년은 제주특별자치도 전체 수치임</t>
  </si>
</sst>
</file>

<file path=xl/styles.xml><?xml version="1.0" encoding="utf-8"?>
<styleSheet xmlns="http://schemas.openxmlformats.org/spreadsheetml/2006/main">
  <numFmts count="4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[Red]#,##0"/>
    <numFmt numFmtId="178" formatCode="#,##0.0_ "/>
    <numFmt numFmtId="179" formatCode="#,##0_ "/>
    <numFmt numFmtId="180" formatCode="#,##0.0;;\-;"/>
    <numFmt numFmtId="181" formatCode="#,##0;;\-;"/>
    <numFmt numFmtId="182" formatCode="0.0_);\(0.0\)"/>
    <numFmt numFmtId="183" formatCode="#,##0_);[Red]\(#,##0\)"/>
    <numFmt numFmtId="184" formatCode="0_);[Red]\(0\)"/>
    <numFmt numFmtId="185" formatCode="#,##0.00_ "/>
    <numFmt numFmtId="186" formatCode="[$-412]yyyy&quot;년&quot;\ m&quot;월&quot;\ d&quot;일&quot;\ dddd"/>
    <numFmt numFmtId="187" formatCode="[$-412]AM/PM\ h:mm:ss"/>
    <numFmt numFmtId="188" formatCode="_-* #,##0.0_-;\-* #,##0.0_-;_-* &quot;-&quot;_-;_-@_-"/>
    <numFmt numFmtId="189" formatCode="0.0;[Red]0.0"/>
    <numFmt numFmtId="190" formatCode="0.0"/>
    <numFmt numFmtId="191" formatCode="0.0_ "/>
    <numFmt numFmtId="192" formatCode="0_ "/>
    <numFmt numFmtId="193" formatCode="_-* #,##0.0_-;\-* #,##0.0_-;_-* &quot;-&quot;?_-;_-@_-"/>
    <numFmt numFmtId="194" formatCode="#,##0.0"/>
    <numFmt numFmtId="195" formatCode="#,##0;\-#,##0;\-;"/>
    <numFmt numFmtId="196" formatCode="0.0_);[Red]\(0.0\)"/>
    <numFmt numFmtId="197" formatCode="#,##0.0_);[Red]\(#,##0.0\)"/>
    <numFmt numFmtId="198" formatCode="#,##0;;\-"/>
    <numFmt numFmtId="199" formatCode="#,##0.00;;\-;"/>
    <numFmt numFmtId="200" formatCode="0.000"/>
    <numFmt numFmtId="201" formatCode="0.000_);[Red]\(0.000\)"/>
    <numFmt numFmtId="202" formatCode="#,###,"/>
    <numFmt numFmtId="203" formatCode="#,###,\ "/>
    <numFmt numFmtId="204" formatCode="#,###,000"/>
    <numFmt numFmtId="205" formatCode="#,##0.0;;\-\ \ ;"/>
  </numFmts>
  <fonts count="46">
    <font>
      <sz val="10"/>
      <name val="Arial"/>
      <family val="2"/>
    </font>
    <font>
      <sz val="8"/>
      <name val="돋움"/>
      <family val="3"/>
    </font>
    <font>
      <sz val="11"/>
      <name val="Arial"/>
      <family val="2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name val="돋움"/>
      <family val="3"/>
    </font>
    <font>
      <sz val="9"/>
      <name val="굴림"/>
      <family val="3"/>
    </font>
    <font>
      <sz val="9"/>
      <name val="Arial"/>
      <family val="2"/>
    </font>
    <font>
      <b/>
      <sz val="18"/>
      <name val="돋움"/>
      <family val="3"/>
    </font>
    <font>
      <sz val="1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b/>
      <sz val="9"/>
      <color indexed="10"/>
      <name val="Arial"/>
      <family val="2"/>
    </font>
    <font>
      <b/>
      <sz val="22"/>
      <color indexed="8"/>
      <name val="Arial"/>
      <family val="2"/>
    </font>
    <font>
      <sz val="10"/>
      <color indexed="8"/>
      <name val="한양신명조,한컴돋움"/>
      <family val="3"/>
    </font>
    <font>
      <b/>
      <sz val="14"/>
      <name val="굴림"/>
      <family val="3"/>
    </font>
    <font>
      <sz val="12"/>
      <name val="굴림"/>
      <family val="3"/>
    </font>
    <font>
      <sz val="12"/>
      <name val="바탕체"/>
      <family val="1"/>
    </font>
    <font>
      <b/>
      <sz val="18"/>
      <color indexed="8"/>
      <name val="굴림"/>
      <family val="3"/>
    </font>
    <font>
      <sz val="10"/>
      <color indexed="8"/>
      <name val="굴림"/>
      <family val="3"/>
    </font>
    <font>
      <sz val="9"/>
      <color indexed="8"/>
      <name val="굴림"/>
      <family val="3"/>
    </font>
    <font>
      <sz val="11"/>
      <name val="굴림"/>
      <family val="3"/>
    </font>
    <font>
      <b/>
      <sz val="14"/>
      <name val="바탕체"/>
      <family val="1"/>
    </font>
    <font>
      <sz val="10"/>
      <name val="굴림체"/>
      <family val="3"/>
    </font>
    <font>
      <sz val="9"/>
      <name val="돋움"/>
      <family val="3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b/>
      <sz val="22"/>
      <name val="Arial"/>
      <family val="2"/>
    </font>
    <font>
      <b/>
      <sz val="22"/>
      <name val="돋움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name val="돋움"/>
      <family val="3"/>
    </font>
    <font>
      <sz val="11"/>
      <color indexed="8"/>
      <name val="돋움"/>
      <family val="3"/>
    </font>
    <font>
      <b/>
      <sz val="10"/>
      <name val="Arial"/>
      <family val="2"/>
    </font>
    <font>
      <b/>
      <sz val="18"/>
      <color indexed="8"/>
      <name val="HY중고딕"/>
      <family val="1"/>
    </font>
    <font>
      <sz val="10"/>
      <color indexed="8"/>
      <name val="HY중고딕"/>
      <family val="1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돋움"/>
      <family val="3"/>
    </font>
    <font>
      <b/>
      <sz val="11"/>
      <color indexed="8"/>
      <name val="Arial"/>
      <family val="2"/>
    </font>
    <font>
      <b/>
      <sz val="10"/>
      <color indexed="8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Protection="0">
      <alignment/>
    </xf>
  </cellStyleXfs>
  <cellXfs count="662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9" fontId="2" fillId="2" borderId="0" xfId="15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 quotePrefix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5" fillId="2" borderId="3" xfId="0" applyFont="1" applyFill="1" applyBorder="1" applyAlignment="1" quotePrefix="1">
      <alignment horizontal="center" vertical="center" shrinkToFit="1"/>
    </xf>
    <xf numFmtId="0" fontId="5" fillId="2" borderId="2" xfId="0" applyFont="1" applyFill="1" applyBorder="1" applyAlignment="1" quotePrefix="1">
      <alignment horizontal="center" vertical="center" shrinkToFit="1"/>
    </xf>
    <xf numFmtId="0" fontId="5" fillId="2" borderId="4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0" fillId="2" borderId="0" xfId="0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41" fontId="0" fillId="2" borderId="0" xfId="0" applyNumberFormat="1" applyFont="1" applyFill="1" applyBorder="1" applyAlignment="1">
      <alignment horizontal="center" vertical="center"/>
    </xf>
    <xf numFmtId="41" fontId="0" fillId="2" borderId="0" xfId="17" applyFont="1" applyFill="1" applyBorder="1" applyAlignment="1">
      <alignment vertical="center"/>
    </xf>
    <xf numFmtId="188" fontId="0" fillId="2" borderId="0" xfId="17" applyNumberFormat="1" applyFont="1" applyFill="1" applyBorder="1" applyAlignment="1">
      <alignment vertical="center"/>
    </xf>
    <xf numFmtId="189" fontId="0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0" fillId="2" borderId="0" xfId="21" applyFont="1" applyFill="1" applyBorder="1">
      <alignment/>
    </xf>
    <xf numFmtId="3" fontId="5" fillId="2" borderId="0" xfId="0" applyNumberFormat="1" applyFont="1" applyFill="1" applyBorder="1" applyAlignment="1">
      <alignment vertical="center"/>
    </xf>
    <xf numFmtId="0" fontId="5" fillId="2" borderId="0" xfId="2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 wrapText="1"/>
    </xf>
    <xf numFmtId="0" fontId="5" fillId="2" borderId="0" xfId="2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wrapText="1"/>
    </xf>
    <xf numFmtId="0" fontId="23" fillId="2" borderId="15" xfId="0" applyFont="1" applyFill="1" applyBorder="1" applyAlignment="1">
      <alignment horizontal="center" wrapText="1"/>
    </xf>
    <xf numFmtId="0" fontId="23" fillId="2" borderId="16" xfId="0" applyFont="1" applyFill="1" applyBorder="1" applyAlignment="1">
      <alignment horizontal="center" wrapText="1"/>
    </xf>
    <xf numFmtId="0" fontId="23" fillId="2" borderId="17" xfId="0" applyFont="1" applyFill="1" applyBorder="1" applyAlignment="1">
      <alignment horizontal="center" wrapText="1"/>
    </xf>
    <xf numFmtId="0" fontId="5" fillId="2" borderId="18" xfId="2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wrapText="1"/>
    </xf>
    <xf numFmtId="3" fontId="25" fillId="2" borderId="0" xfId="0" applyNumberFormat="1" applyFont="1" applyFill="1" applyAlignment="1">
      <alignment vertical="center"/>
    </xf>
    <xf numFmtId="9" fontId="25" fillId="2" borderId="0" xfId="15" applyFont="1" applyFill="1" applyAlignment="1">
      <alignment/>
    </xf>
    <xf numFmtId="0" fontId="20" fillId="2" borderId="0" xfId="2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23" fillId="2" borderId="0" xfId="0" applyFont="1" applyFill="1" applyAlignment="1">
      <alignment horizontal="right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41" fontId="0" fillId="2" borderId="0" xfId="17" applyFont="1" applyFill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wrapText="1" shrinkToFit="1"/>
    </xf>
    <xf numFmtId="0" fontId="28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shrinkToFit="1"/>
    </xf>
    <xf numFmtId="0" fontId="14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shrinkToFit="1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0" fillId="2" borderId="0" xfId="0" applyFont="1" applyFill="1" applyAlignment="1">
      <alignment vertical="center" shrinkToFit="1"/>
    </xf>
    <xf numFmtId="0" fontId="14" fillId="2" borderId="14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center"/>
    </xf>
    <xf numFmtId="0" fontId="14" fillId="2" borderId="14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top" shrinkToFit="1"/>
    </xf>
    <xf numFmtId="0" fontId="0" fillId="2" borderId="9" xfId="0" applyFont="1" applyFill="1" applyBorder="1" applyAlignment="1">
      <alignment horizontal="center" vertical="top" shrinkToFit="1"/>
    </xf>
    <xf numFmtId="0" fontId="0" fillId="2" borderId="0" xfId="0" applyFont="1" applyFill="1" applyAlignment="1">
      <alignment vertical="top"/>
    </xf>
    <xf numFmtId="0" fontId="0" fillId="2" borderId="4" xfId="0" applyFont="1" applyFill="1" applyBorder="1" applyAlignment="1">
      <alignment horizontal="center" shrinkToFit="1"/>
    </xf>
    <xf numFmtId="0" fontId="14" fillId="0" borderId="8" xfId="0" applyFont="1" applyFill="1" applyBorder="1" applyAlignment="1">
      <alignment horizontal="center" vertical="center"/>
    </xf>
    <xf numFmtId="198" fontId="14" fillId="0" borderId="0" xfId="17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2" borderId="0" xfId="21" applyFont="1" applyFill="1" applyBorder="1" applyAlignment="1">
      <alignment horizontal="center" vertical="center"/>
    </xf>
    <xf numFmtId="0" fontId="0" fillId="2" borderId="0" xfId="21" applyFont="1" applyFill="1" applyBorder="1" applyAlignment="1">
      <alignment horizontal="center" vertical="center"/>
    </xf>
    <xf numFmtId="0" fontId="6" fillId="2" borderId="0" xfId="2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shrinkToFit="1"/>
    </xf>
    <xf numFmtId="183" fontId="0" fillId="0" borderId="8" xfId="0" applyNumberFormat="1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horizontal="center" vertical="center"/>
    </xf>
    <xf numFmtId="41" fontId="0" fillId="0" borderId="0" xfId="17" applyFont="1" applyFill="1" applyAlignment="1">
      <alignment vertical="center"/>
    </xf>
    <xf numFmtId="41" fontId="6" fillId="0" borderId="8" xfId="17" applyFont="1" applyFill="1" applyBorder="1" applyAlignment="1">
      <alignment horizontal="center" vertical="center" shrinkToFit="1"/>
    </xf>
    <xf numFmtId="41" fontId="6" fillId="0" borderId="0" xfId="17" applyFont="1" applyFill="1" applyAlignment="1">
      <alignment vertical="center"/>
    </xf>
    <xf numFmtId="41" fontId="0" fillId="0" borderId="8" xfId="17" applyFont="1" applyFill="1" applyBorder="1" applyAlignment="1">
      <alignment horizontal="center" vertical="center" shrinkToFit="1"/>
    </xf>
    <xf numFmtId="41" fontId="0" fillId="0" borderId="9" xfId="17" applyFont="1" applyFill="1" applyBorder="1" applyAlignment="1">
      <alignment horizontal="center" vertical="center" shrinkToFit="1"/>
    </xf>
    <xf numFmtId="41" fontId="0" fillId="0" borderId="6" xfId="17" applyFont="1" applyFill="1" applyBorder="1" applyAlignment="1">
      <alignment horizontal="center" vertical="center" shrinkToFit="1"/>
    </xf>
    <xf numFmtId="41" fontId="0" fillId="0" borderId="11" xfId="17" applyFont="1" applyFill="1" applyBorder="1" applyAlignment="1">
      <alignment horizontal="center" vertical="center" shrinkToFit="1"/>
    </xf>
    <xf numFmtId="41" fontId="0" fillId="0" borderId="0" xfId="17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9" xfId="0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Border="1" applyAlignment="1">
      <alignment horizontal="center" vertical="center" wrapText="1"/>
    </xf>
    <xf numFmtId="191" fontId="0" fillId="0" borderId="0" xfId="0" applyNumberFormat="1" applyFont="1" applyFill="1" applyBorder="1" applyAlignment="1">
      <alignment horizontal="center" vertical="center" wrapText="1"/>
    </xf>
    <xf numFmtId="191" fontId="0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79" fontId="0" fillId="0" borderId="0" xfId="17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right" vertical="center"/>
    </xf>
    <xf numFmtId="183" fontId="14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shrinkToFit="1"/>
    </xf>
    <xf numFmtId="184" fontId="0" fillId="0" borderId="11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right" vertical="center" wrapText="1" indent="2"/>
    </xf>
    <xf numFmtId="184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181" fontId="14" fillId="0" borderId="8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81" fontId="14" fillId="0" borderId="9" xfId="0" applyNumberFormat="1" applyFont="1" applyFill="1" applyBorder="1" applyAlignment="1">
      <alignment horizontal="center" vertical="center" shrinkToFit="1"/>
    </xf>
    <xf numFmtId="181" fontId="14" fillId="0" borderId="0" xfId="0" applyNumberFormat="1" applyFont="1" applyFill="1" applyBorder="1" applyAlignment="1">
      <alignment horizontal="right" vertical="center" indent="2" shrinkToFit="1"/>
    </xf>
    <xf numFmtId="190" fontId="14" fillId="0" borderId="0" xfId="0" applyNumberFormat="1" applyFont="1" applyFill="1" applyBorder="1" applyAlignment="1">
      <alignment horizontal="center" vertical="center" wrapText="1"/>
    </xf>
    <xf numFmtId="196" fontId="14" fillId="0" borderId="0" xfId="0" applyNumberFormat="1" applyFont="1" applyFill="1" applyBorder="1" applyAlignment="1">
      <alignment horizontal="center" vertical="center"/>
    </xf>
    <xf numFmtId="190" fontId="14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1" fontId="14" fillId="0" borderId="8" xfId="17" applyFont="1" applyFill="1" applyBorder="1" applyAlignment="1">
      <alignment horizontal="center" vertical="center" shrinkToFit="1"/>
    </xf>
    <xf numFmtId="179" fontId="14" fillId="0" borderId="0" xfId="17" applyNumberFormat="1" applyFont="1" applyFill="1" applyBorder="1" applyAlignment="1">
      <alignment horizontal="center" vertical="center" shrinkToFit="1"/>
    </xf>
    <xf numFmtId="41" fontId="14" fillId="0" borderId="0" xfId="17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81" fontId="14" fillId="0" borderId="9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 horizontal="center" vertical="center"/>
    </xf>
    <xf numFmtId="181" fontId="14" fillId="0" borderId="8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1" fontId="14" fillId="0" borderId="0" xfId="17" applyFont="1" applyFill="1" applyBorder="1" applyAlignment="1">
      <alignment vertical="center"/>
    </xf>
    <xf numFmtId="188" fontId="14" fillId="0" borderId="0" xfId="17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2" borderId="0" xfId="21" applyFont="1" applyFill="1" applyBorder="1" applyAlignment="1">
      <alignment horizontal="center" vertical="center"/>
    </xf>
    <xf numFmtId="0" fontId="14" fillId="0" borderId="0" xfId="2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181" fontId="0" fillId="2" borderId="0" xfId="0" applyNumberFormat="1" applyFont="1" applyFill="1" applyBorder="1" applyAlignment="1">
      <alignment horizontal="center" vertical="center" shrinkToFit="1"/>
    </xf>
    <xf numFmtId="181" fontId="14" fillId="2" borderId="0" xfId="0" applyNumberFormat="1" applyFont="1" applyFill="1" applyBorder="1" applyAlignment="1">
      <alignment horizontal="center" vertical="center" shrinkToFit="1"/>
    </xf>
    <xf numFmtId="181" fontId="14" fillId="2" borderId="1" xfId="0" applyNumberFormat="1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23" fillId="0" borderId="12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40" fillId="0" borderId="0" xfId="0" applyFont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4" fillId="0" borderId="21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41" fontId="0" fillId="0" borderId="0" xfId="17" applyFont="1" applyFill="1" applyBorder="1" applyAlignment="1">
      <alignment horizontal="center" vertical="center"/>
    </xf>
    <xf numFmtId="188" fontId="0" fillId="0" borderId="0" xfId="17" applyNumberFormat="1" applyFont="1" applyFill="1" applyBorder="1" applyAlignment="1">
      <alignment horizontal="center" vertical="center"/>
    </xf>
    <xf numFmtId="41" fontId="14" fillId="0" borderId="0" xfId="17" applyFont="1" applyFill="1" applyBorder="1" applyAlignment="1">
      <alignment horizontal="center" vertical="center"/>
    </xf>
    <xf numFmtId="188" fontId="14" fillId="0" borderId="0" xfId="17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1" fontId="0" fillId="0" borderId="0" xfId="21" applyNumberFormat="1" applyFont="1" applyFill="1" applyBorder="1" applyAlignment="1">
      <alignment vertical="center"/>
    </xf>
    <xf numFmtId="178" fontId="14" fillId="0" borderId="18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vertical="center"/>
    </xf>
    <xf numFmtId="179" fontId="14" fillId="0" borderId="1" xfId="17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202" fontId="14" fillId="0" borderId="9" xfId="0" applyNumberFormat="1" applyFont="1" applyFill="1" applyBorder="1" applyAlignment="1">
      <alignment horizontal="center" vertical="center" shrinkToFit="1"/>
    </xf>
    <xf numFmtId="202" fontId="14" fillId="0" borderId="0" xfId="17" applyNumberFormat="1" applyFont="1" applyFill="1" applyBorder="1" applyAlignment="1">
      <alignment horizontal="center" vertical="center" shrinkToFit="1"/>
    </xf>
    <xf numFmtId="203" fontId="14" fillId="0" borderId="0" xfId="17" applyNumberFormat="1" applyFont="1" applyFill="1" applyBorder="1" applyAlignment="1">
      <alignment horizontal="center" vertical="center" shrinkToFit="1"/>
    </xf>
    <xf numFmtId="202" fontId="14" fillId="0" borderId="8" xfId="17" applyNumberFormat="1" applyFont="1" applyFill="1" applyBorder="1" applyAlignment="1">
      <alignment horizontal="center" vertical="center" shrinkToFit="1"/>
    </xf>
    <xf numFmtId="202" fontId="14" fillId="0" borderId="0" xfId="17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7" fontId="14" fillId="0" borderId="18" xfId="17" applyNumberFormat="1" applyFont="1" applyBorder="1" applyAlignment="1">
      <alignment horizontal="center" vertical="center" wrapText="1"/>
    </xf>
    <xf numFmtId="177" fontId="14" fillId="0" borderId="0" xfId="17" applyNumberFormat="1" applyFont="1" applyBorder="1" applyAlignment="1">
      <alignment horizontal="center" vertical="center" wrapText="1"/>
    </xf>
    <xf numFmtId="181" fontId="38" fillId="2" borderId="0" xfId="0" applyNumberFormat="1" applyFont="1" applyFill="1" applyBorder="1" applyAlignment="1">
      <alignment horizontal="center" vertical="center" shrinkToFit="1"/>
    </xf>
    <xf numFmtId="180" fontId="0" fillId="2" borderId="24" xfId="0" applyNumberFormat="1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25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178" fontId="0" fillId="2" borderId="24" xfId="0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/>
    </xf>
    <xf numFmtId="183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25" xfId="0" applyFont="1" applyFill="1" applyBorder="1" applyAlignment="1">
      <alignment vertical="center"/>
    </xf>
    <xf numFmtId="202" fontId="14" fillId="0" borderId="1" xfId="17" applyNumberFormat="1" applyFont="1" applyFill="1" applyBorder="1" applyAlignment="1">
      <alignment horizontal="center" vertical="center" shrinkToFit="1"/>
    </xf>
    <xf numFmtId="183" fontId="0" fillId="2" borderId="0" xfId="0" applyNumberFormat="1" applyFont="1" applyFill="1" applyAlignment="1">
      <alignment vertical="center"/>
    </xf>
    <xf numFmtId="41" fontId="0" fillId="2" borderId="0" xfId="18" applyFont="1" applyFill="1" applyBorder="1" applyAlignment="1">
      <alignment horizontal="center" vertical="center" shrinkToFit="1"/>
    </xf>
    <xf numFmtId="179" fontId="0" fillId="2" borderId="26" xfId="0" applyNumberFormat="1" applyFont="1" applyFill="1" applyBorder="1" applyAlignment="1">
      <alignment horizontal="center" vertical="center" shrinkToFit="1"/>
    </xf>
    <xf numFmtId="41" fontId="0" fillId="2" borderId="24" xfId="18" applyFont="1" applyFill="1" applyBorder="1" applyAlignment="1">
      <alignment horizontal="center" vertical="center" shrinkToFit="1"/>
    </xf>
    <xf numFmtId="41" fontId="0" fillId="2" borderId="26" xfId="18" applyFont="1" applyFill="1" applyBorder="1" applyAlignment="1">
      <alignment horizontal="center" vertical="center" shrinkToFit="1"/>
    </xf>
    <xf numFmtId="41" fontId="0" fillId="2" borderId="0" xfId="18" applyFont="1" applyFill="1" applyBorder="1" applyAlignment="1">
      <alignment horizontal="right" vertical="center" shrinkToFit="1"/>
    </xf>
    <xf numFmtId="41" fontId="0" fillId="0" borderId="2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26" xfId="0" applyNumberFormat="1" applyFont="1" applyBorder="1" applyAlignment="1">
      <alignment horizontal="right" vertical="center"/>
    </xf>
    <xf numFmtId="205" fontId="5" fillId="2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0" fillId="2" borderId="8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83" fontId="14" fillId="0" borderId="0" xfId="17" applyNumberFormat="1" applyFont="1" applyFill="1" applyAlignment="1">
      <alignment horizontal="center" vertical="center"/>
    </xf>
    <xf numFmtId="183" fontId="14" fillId="0" borderId="8" xfId="17" applyNumberFormat="1" applyFont="1" applyFill="1" applyBorder="1" applyAlignment="1">
      <alignment horizontal="center" vertical="center"/>
    </xf>
    <xf numFmtId="205" fontId="5" fillId="2" borderId="23" xfId="0" applyNumberFormat="1" applyFont="1" applyFill="1" applyBorder="1" applyAlignment="1">
      <alignment horizontal="center" vertical="center"/>
    </xf>
    <xf numFmtId="205" fontId="5" fillId="2" borderId="27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83" fontId="14" fillId="0" borderId="0" xfId="0" applyNumberFormat="1" applyFont="1" applyFill="1" applyBorder="1" applyAlignment="1">
      <alignment horizontal="center" vertical="center" shrinkToFit="1"/>
    </xf>
    <xf numFmtId="183" fontId="14" fillId="0" borderId="9" xfId="0" applyNumberFormat="1" applyFont="1" applyFill="1" applyBorder="1" applyAlignment="1">
      <alignment horizontal="center" vertical="center" shrinkToFit="1"/>
    </xf>
    <xf numFmtId="183" fontId="14" fillId="0" borderId="8" xfId="0" applyNumberFormat="1" applyFont="1" applyFill="1" applyBorder="1" applyAlignment="1">
      <alignment horizontal="center" vertical="center" shrinkToFit="1"/>
    </xf>
    <xf numFmtId="183" fontId="0" fillId="0" borderId="9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91" fontId="0" fillId="0" borderId="0" xfId="15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194" fontId="14" fillId="0" borderId="0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180" fontId="41" fillId="2" borderId="28" xfId="0" applyNumberFormat="1" applyFont="1" applyFill="1" applyBorder="1" applyAlignment="1">
      <alignment horizontal="center" vertical="center" shrinkToFit="1"/>
    </xf>
    <xf numFmtId="181" fontId="41" fillId="2" borderId="0" xfId="0" applyNumberFormat="1" applyFont="1" applyFill="1" applyBorder="1" applyAlignment="1">
      <alignment horizontal="center" vertical="center" shrinkToFit="1"/>
    </xf>
    <xf numFmtId="181" fontId="41" fillId="2" borderId="0" xfId="0" applyNumberFormat="1" applyFont="1" applyFill="1" applyBorder="1" applyAlignment="1">
      <alignment horizontal="center" vertical="center" shrinkToFit="1"/>
    </xf>
    <xf numFmtId="181" fontId="41" fillId="2" borderId="26" xfId="0" applyNumberFormat="1" applyFont="1" applyFill="1" applyBorder="1" applyAlignment="1">
      <alignment horizontal="center" vertical="center" shrinkToFit="1"/>
    </xf>
    <xf numFmtId="180" fontId="14" fillId="2" borderId="24" xfId="0" applyNumberFormat="1" applyFont="1" applyFill="1" applyBorder="1" applyAlignment="1">
      <alignment horizontal="center" vertical="center" shrinkToFit="1"/>
    </xf>
    <xf numFmtId="0" fontId="14" fillId="2" borderId="0" xfId="0" applyNumberFormat="1" applyFont="1" applyFill="1" applyAlignment="1">
      <alignment horizontal="center" vertical="center" shrinkToFit="1"/>
    </xf>
    <xf numFmtId="0" fontId="14" fillId="2" borderId="0" xfId="17" applyNumberFormat="1" applyFont="1" applyFill="1" applyBorder="1" applyAlignment="1">
      <alignment horizontal="center" vertical="center" shrinkToFit="1"/>
    </xf>
    <xf numFmtId="182" fontId="14" fillId="2" borderId="24" xfId="0" applyNumberFormat="1" applyFont="1" applyFill="1" applyBorder="1" applyAlignment="1">
      <alignment horizontal="center" vertical="center" shrinkToFit="1"/>
    </xf>
    <xf numFmtId="196" fontId="14" fillId="2" borderId="29" xfId="0" applyNumberFormat="1" applyFont="1" applyFill="1" applyBorder="1" applyAlignment="1">
      <alignment horizontal="center" vertical="center" shrinkToFit="1"/>
    </xf>
    <xf numFmtId="179" fontId="14" fillId="2" borderId="30" xfId="0" applyNumberFormat="1" applyFont="1" applyFill="1" applyBorder="1" applyAlignment="1">
      <alignment horizontal="center" vertical="center" shrinkToFit="1"/>
    </xf>
    <xf numFmtId="0" fontId="14" fillId="2" borderId="30" xfId="0" applyNumberFormat="1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wrapText="1" shrinkToFit="1"/>
    </xf>
    <xf numFmtId="0" fontId="14" fillId="2" borderId="32" xfId="0" applyNumberFormat="1" applyFont="1" applyFill="1" applyBorder="1" applyAlignment="1">
      <alignment horizontal="center" vertical="center" shrinkToFit="1"/>
    </xf>
    <xf numFmtId="183" fontId="1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shrinkToFit="1"/>
    </xf>
    <xf numFmtId="183" fontId="10" fillId="0" borderId="9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Border="1" applyAlignment="1">
      <alignment horizontal="right" vertical="center" shrinkToFit="1"/>
    </xf>
    <xf numFmtId="183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81" fontId="33" fillId="0" borderId="9" xfId="0" applyNumberFormat="1" applyFont="1" applyFill="1" applyBorder="1" applyAlignment="1">
      <alignment horizontal="right" vertical="center" shrinkToFit="1"/>
    </xf>
    <xf numFmtId="180" fontId="33" fillId="0" borderId="0" xfId="0" applyNumberFormat="1" applyFont="1" applyFill="1" applyBorder="1" applyAlignment="1">
      <alignment horizontal="right" vertical="center" shrinkToFit="1"/>
    </xf>
    <xf numFmtId="181" fontId="33" fillId="0" borderId="0" xfId="0" applyNumberFormat="1" applyFont="1" applyFill="1" applyBorder="1" applyAlignment="1">
      <alignment horizontal="right" vertical="center" shrinkToFit="1"/>
    </xf>
    <xf numFmtId="202" fontId="33" fillId="0" borderId="9" xfId="0" applyNumberFormat="1" applyFont="1" applyFill="1" applyBorder="1" applyAlignment="1">
      <alignment horizontal="right" vertical="center" shrinkToFit="1"/>
    </xf>
    <xf numFmtId="202" fontId="33" fillId="0" borderId="0" xfId="0" applyNumberFormat="1" applyFont="1" applyFill="1" applyBorder="1" applyAlignment="1">
      <alignment horizontal="right" vertical="center" shrinkToFit="1"/>
    </xf>
    <xf numFmtId="41" fontId="33" fillId="0" borderId="9" xfId="17" applyFont="1" applyFill="1" applyBorder="1" applyAlignment="1">
      <alignment horizontal="right" vertical="center" shrinkToFit="1"/>
    </xf>
    <xf numFmtId="41" fontId="33" fillId="0" borderId="0" xfId="17" applyFont="1" applyFill="1" applyBorder="1" applyAlignment="1">
      <alignment horizontal="right" vertical="center" shrinkToFit="1"/>
    </xf>
    <xf numFmtId="204" fontId="43" fillId="2" borderId="24" xfId="0" applyNumberFormat="1" applyFont="1" applyFill="1" applyBorder="1" applyAlignment="1">
      <alignment horizontal="right" vertical="center" shrinkToFit="1"/>
    </xf>
    <xf numFmtId="191" fontId="43" fillId="2" borderId="0" xfId="0" applyNumberFormat="1" applyFont="1" applyFill="1" applyBorder="1" applyAlignment="1">
      <alignment horizontal="right" vertical="center" shrinkToFit="1"/>
    </xf>
    <xf numFmtId="179" fontId="43" fillId="2" borderId="0" xfId="0" applyNumberFormat="1" applyFont="1" applyFill="1" applyBorder="1" applyAlignment="1">
      <alignment horizontal="right" vertical="center" shrinkToFit="1"/>
    </xf>
    <xf numFmtId="183" fontId="43" fillId="2" borderId="0" xfId="0" applyNumberFormat="1" applyFont="1" applyFill="1" applyBorder="1" applyAlignment="1">
      <alignment horizontal="right" vertical="center" shrinkToFit="1"/>
    </xf>
    <xf numFmtId="191" fontId="43" fillId="2" borderId="26" xfId="0" applyNumberFormat="1" applyFont="1" applyFill="1" applyBorder="1" applyAlignment="1">
      <alignment horizontal="right" vertical="center" shrinkToFit="1"/>
    </xf>
    <xf numFmtId="204" fontId="15" fillId="2" borderId="24" xfId="0" applyNumberFormat="1" applyFont="1" applyFill="1" applyBorder="1" applyAlignment="1">
      <alignment horizontal="right" vertical="center" shrinkToFit="1"/>
    </xf>
    <xf numFmtId="191" fontId="15" fillId="2" borderId="0" xfId="0" applyNumberFormat="1" applyFont="1" applyFill="1" applyBorder="1" applyAlignment="1">
      <alignment horizontal="right" vertical="center" shrinkToFit="1"/>
    </xf>
    <xf numFmtId="179" fontId="15" fillId="2" borderId="0" xfId="0" applyNumberFormat="1" applyFont="1" applyFill="1" applyBorder="1" applyAlignment="1">
      <alignment horizontal="right" vertical="center" wrapText="1"/>
    </xf>
    <xf numFmtId="183" fontId="15" fillId="2" borderId="0" xfId="0" applyNumberFormat="1" applyFont="1" applyFill="1" applyBorder="1" applyAlignment="1">
      <alignment horizontal="right" vertical="center" wrapText="1"/>
    </xf>
    <xf numFmtId="183" fontId="15" fillId="2" borderId="0" xfId="0" applyNumberFormat="1" applyFont="1" applyFill="1" applyBorder="1" applyAlignment="1">
      <alignment horizontal="right" vertical="center" shrinkToFit="1"/>
    </xf>
    <xf numFmtId="191" fontId="15" fillId="2" borderId="26" xfId="0" applyNumberFormat="1" applyFont="1" applyFill="1" applyBorder="1" applyAlignment="1">
      <alignment horizontal="right" vertical="center" shrinkToFit="1"/>
    </xf>
    <xf numFmtId="204" fontId="15" fillId="2" borderId="29" xfId="0" applyNumberFormat="1" applyFont="1" applyFill="1" applyBorder="1" applyAlignment="1">
      <alignment horizontal="right" vertical="center" shrinkToFit="1"/>
    </xf>
    <xf numFmtId="191" fontId="15" fillId="2" borderId="30" xfId="0" applyNumberFormat="1" applyFont="1" applyFill="1" applyBorder="1" applyAlignment="1">
      <alignment horizontal="right" vertical="center" shrinkToFit="1"/>
    </xf>
    <xf numFmtId="179" fontId="15" fillId="2" borderId="30" xfId="0" applyNumberFormat="1" applyFont="1" applyFill="1" applyBorder="1" applyAlignment="1">
      <alignment horizontal="right" vertical="center" wrapText="1"/>
    </xf>
    <xf numFmtId="183" fontId="15" fillId="2" borderId="30" xfId="0" applyNumberFormat="1" applyFont="1" applyFill="1" applyBorder="1" applyAlignment="1">
      <alignment horizontal="right" vertical="center" wrapText="1"/>
    </xf>
    <xf numFmtId="183" fontId="15" fillId="2" borderId="30" xfId="0" applyNumberFormat="1" applyFont="1" applyFill="1" applyBorder="1" applyAlignment="1">
      <alignment horizontal="right" vertical="center" shrinkToFit="1"/>
    </xf>
    <xf numFmtId="191" fontId="15" fillId="2" borderId="32" xfId="0" applyNumberFormat="1" applyFont="1" applyFill="1" applyBorder="1" applyAlignment="1">
      <alignment horizontal="right" vertical="center" shrinkToFit="1"/>
    </xf>
    <xf numFmtId="179" fontId="41" fillId="2" borderId="24" xfId="17" applyNumberFormat="1" applyFont="1" applyFill="1" applyBorder="1" applyAlignment="1">
      <alignment horizontal="center" vertical="center" shrinkToFit="1"/>
    </xf>
    <xf numFmtId="179" fontId="41" fillId="2" borderId="0" xfId="17" applyNumberFormat="1" applyFont="1" applyFill="1" applyBorder="1" applyAlignment="1">
      <alignment horizontal="center" vertical="center" shrinkToFit="1"/>
    </xf>
    <xf numFmtId="179" fontId="14" fillId="2" borderId="24" xfId="17" applyNumberFormat="1" applyFont="1" applyFill="1" applyBorder="1" applyAlignment="1">
      <alignment horizontal="center"/>
    </xf>
    <xf numFmtId="179" fontId="14" fillId="2" borderId="0" xfId="17" applyNumberFormat="1" applyFont="1" applyFill="1" applyBorder="1" applyAlignment="1">
      <alignment horizontal="center" vertical="center" wrapText="1"/>
    </xf>
    <xf numFmtId="179" fontId="14" fillId="2" borderId="0" xfId="17" applyNumberFormat="1" applyFont="1" applyFill="1" applyBorder="1" applyAlignment="1">
      <alignment horizontal="center" vertical="center" shrinkToFit="1"/>
    </xf>
    <xf numFmtId="179" fontId="14" fillId="2" borderId="0" xfId="17" applyNumberFormat="1" applyFont="1" applyFill="1" applyBorder="1" applyAlignment="1">
      <alignment horizontal="center"/>
    </xf>
    <xf numFmtId="179" fontId="14" fillId="2" borderId="29" xfId="17" applyNumberFormat="1" applyFont="1" applyFill="1" applyBorder="1" applyAlignment="1">
      <alignment horizontal="center" vertical="center"/>
    </xf>
    <xf numFmtId="179" fontId="14" fillId="2" borderId="30" xfId="17" applyNumberFormat="1" applyFont="1" applyFill="1" applyBorder="1" applyAlignment="1">
      <alignment horizontal="center" vertical="center" wrapText="1"/>
    </xf>
    <xf numFmtId="179" fontId="14" fillId="2" borderId="30" xfId="17" applyNumberFormat="1" applyFont="1" applyFill="1" applyBorder="1" applyAlignment="1">
      <alignment horizontal="center" vertical="center"/>
    </xf>
    <xf numFmtId="179" fontId="14" fillId="2" borderId="33" xfId="17" applyNumberFormat="1" applyFont="1" applyFill="1" applyBorder="1" applyAlignment="1">
      <alignment horizontal="center" vertical="center" wrapText="1"/>
    </xf>
    <xf numFmtId="179" fontId="14" fillId="2" borderId="34" xfId="17" applyNumberFormat="1" applyFont="1" applyFill="1" applyBorder="1" applyAlignment="1">
      <alignment horizontal="center" vertical="center" wrapText="1"/>
    </xf>
    <xf numFmtId="183" fontId="41" fillId="2" borderId="24" xfId="0" applyNumberFormat="1" applyFont="1" applyFill="1" applyBorder="1" applyAlignment="1">
      <alignment horizontal="right" vertical="center" shrinkToFit="1"/>
    </xf>
    <xf numFmtId="183" fontId="41" fillId="2" borderId="0" xfId="0" applyNumberFormat="1" applyFont="1" applyFill="1" applyBorder="1" applyAlignment="1">
      <alignment horizontal="right" vertical="center" shrinkToFit="1"/>
    </xf>
    <xf numFmtId="49" fontId="44" fillId="2" borderId="0" xfId="18" applyNumberFormat="1" applyFont="1" applyFill="1" applyBorder="1" applyAlignment="1">
      <alignment horizontal="right" vertical="center" shrinkToFit="1"/>
    </xf>
    <xf numFmtId="183" fontId="41" fillId="2" borderId="26" xfId="0" applyNumberFormat="1" applyFont="1" applyFill="1" applyBorder="1" applyAlignment="1">
      <alignment horizontal="right" vertical="center" shrinkToFit="1"/>
    </xf>
    <xf numFmtId="183" fontId="14" fillId="2" borderId="24" xfId="0" applyNumberFormat="1" applyFont="1" applyFill="1" applyBorder="1" applyAlignment="1">
      <alignment horizontal="right" vertical="center" shrinkToFit="1"/>
    </xf>
    <xf numFmtId="183" fontId="14" fillId="2" borderId="0" xfId="0" applyNumberFormat="1" applyFont="1" applyFill="1" applyBorder="1" applyAlignment="1">
      <alignment horizontal="right" vertical="center" shrinkToFit="1"/>
    </xf>
    <xf numFmtId="49" fontId="34" fillId="2" borderId="0" xfId="18" applyNumberFormat="1" applyFont="1" applyFill="1" applyBorder="1" applyAlignment="1">
      <alignment horizontal="right" vertical="center" shrinkToFit="1"/>
    </xf>
    <xf numFmtId="183" fontId="14" fillId="2" borderId="26" xfId="0" applyNumberFormat="1" applyFont="1" applyFill="1" applyBorder="1" applyAlignment="1">
      <alignment horizontal="right" vertical="center" shrinkToFit="1"/>
    </xf>
    <xf numFmtId="183" fontId="14" fillId="2" borderId="29" xfId="0" applyNumberFormat="1" applyFont="1" applyFill="1" applyBorder="1" applyAlignment="1">
      <alignment horizontal="right" vertical="center" shrinkToFit="1"/>
    </xf>
    <xf numFmtId="183" fontId="14" fillId="2" borderId="30" xfId="0" applyNumberFormat="1" applyFont="1" applyFill="1" applyBorder="1" applyAlignment="1">
      <alignment horizontal="right" vertical="center" shrinkToFit="1"/>
    </xf>
    <xf numFmtId="49" fontId="34" fillId="2" borderId="30" xfId="18" applyNumberFormat="1" applyFont="1" applyFill="1" applyBorder="1" applyAlignment="1">
      <alignment horizontal="right" vertical="center" shrinkToFit="1"/>
    </xf>
    <xf numFmtId="183" fontId="14" fillId="2" borderId="32" xfId="0" applyNumberFormat="1" applyFont="1" applyFill="1" applyBorder="1" applyAlignment="1">
      <alignment horizontal="right" vertical="center" shrinkToFit="1"/>
    </xf>
    <xf numFmtId="181" fontId="41" fillId="2" borderId="9" xfId="0" applyNumberFormat="1" applyFont="1" applyFill="1" applyBorder="1" applyAlignment="1">
      <alignment horizontal="center" vertical="center" shrinkToFit="1"/>
    </xf>
    <xf numFmtId="181" fontId="14" fillId="2" borderId="8" xfId="0" applyNumberFormat="1" applyFont="1" applyFill="1" applyBorder="1" applyAlignment="1">
      <alignment horizontal="center" vertical="center" shrinkToFit="1"/>
    </xf>
    <xf numFmtId="181" fontId="41" fillId="2" borderId="11" xfId="0" applyNumberFormat="1" applyFont="1" applyFill="1" applyBorder="1" applyAlignment="1">
      <alignment horizontal="center" vertical="center" shrinkToFit="1"/>
    </xf>
    <xf numFmtId="181" fontId="14" fillId="2" borderId="6" xfId="0" applyNumberFormat="1" applyFont="1" applyFill="1" applyBorder="1" applyAlignment="1">
      <alignment horizontal="center" vertical="center" shrinkToFit="1"/>
    </xf>
    <xf numFmtId="179" fontId="23" fillId="2" borderId="0" xfId="0" applyNumberFormat="1" applyFont="1" applyFill="1" applyBorder="1" applyAlignment="1">
      <alignment horizontal="center"/>
    </xf>
    <xf numFmtId="0" fontId="37" fillId="2" borderId="0" xfId="0" applyFont="1" applyFill="1" applyAlignment="1">
      <alignment vertical="center"/>
    </xf>
    <xf numFmtId="179" fontId="45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79" fontId="23" fillId="2" borderId="1" xfId="0" applyNumberFormat="1" applyFont="1" applyFill="1" applyBorder="1" applyAlignment="1">
      <alignment horizontal="center"/>
    </xf>
    <xf numFmtId="0" fontId="37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184" fontId="41" fillId="2" borderId="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1" fontId="38" fillId="2" borderId="11" xfId="0" applyNumberFormat="1" applyFont="1" applyFill="1" applyBorder="1" applyAlignment="1">
      <alignment horizontal="center" vertical="center"/>
    </xf>
    <xf numFmtId="181" fontId="38" fillId="2" borderId="1" xfId="0" applyNumberFormat="1" applyFont="1" applyFill="1" applyBorder="1" applyAlignment="1">
      <alignment horizontal="center" vertical="center"/>
    </xf>
    <xf numFmtId="180" fontId="38" fillId="2" borderId="1" xfId="0" applyNumberFormat="1" applyFont="1" applyFill="1" applyBorder="1" applyAlignment="1">
      <alignment horizontal="center" vertical="center"/>
    </xf>
    <xf numFmtId="181" fontId="38" fillId="2" borderId="6" xfId="0" applyNumberFormat="1" applyFont="1" applyFill="1" applyBorder="1" applyAlignment="1">
      <alignment horizontal="center" vertical="center"/>
    </xf>
    <xf numFmtId="179" fontId="41" fillId="2" borderId="1" xfId="0" applyNumberFormat="1" applyFont="1" applyFill="1" applyBorder="1" applyAlignment="1">
      <alignment horizontal="center" vertical="center"/>
    </xf>
    <xf numFmtId="183" fontId="41" fillId="2" borderId="1" xfId="0" applyNumberFormat="1" applyFont="1" applyFill="1" applyBorder="1" applyAlignment="1">
      <alignment horizontal="center" vertical="center" shrinkToFit="1"/>
    </xf>
    <xf numFmtId="181" fontId="41" fillId="2" borderId="1" xfId="0" applyNumberFormat="1" applyFont="1" applyFill="1" applyBorder="1" applyAlignment="1">
      <alignment horizontal="center" vertical="center" shrinkToFit="1"/>
    </xf>
    <xf numFmtId="181" fontId="41" fillId="2" borderId="6" xfId="0" applyNumberFormat="1" applyFont="1" applyFill="1" applyBorder="1" applyAlignment="1">
      <alignment horizontal="center" vertical="center" shrinkToFit="1"/>
    </xf>
    <xf numFmtId="181" fontId="14" fillId="2" borderId="11" xfId="0" applyNumberFormat="1" applyFont="1" applyFill="1" applyBorder="1" applyAlignment="1">
      <alignment horizontal="center" vertical="center" shrinkToFit="1"/>
    </xf>
    <xf numFmtId="177" fontId="14" fillId="2" borderId="1" xfId="0" applyNumberFormat="1" applyFont="1" applyFill="1" applyBorder="1" applyAlignment="1">
      <alignment horizontal="center" vertical="center" shrinkToFit="1"/>
    </xf>
    <xf numFmtId="181" fontId="41" fillId="2" borderId="1" xfId="0" applyNumberFormat="1" applyFont="1" applyFill="1" applyBorder="1" applyAlignment="1">
      <alignment horizontal="center" vertical="center"/>
    </xf>
    <xf numFmtId="181" fontId="0" fillId="2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196" fontId="14" fillId="2" borderId="1" xfId="0" applyNumberFormat="1" applyFont="1" applyFill="1" applyBorder="1" applyAlignment="1">
      <alignment horizontal="center" vertical="center" shrinkToFit="1"/>
    </xf>
    <xf numFmtId="196" fontId="14" fillId="2" borderId="6" xfId="0" applyNumberFormat="1" applyFont="1" applyFill="1" applyBorder="1" applyAlignment="1">
      <alignment horizontal="center" vertical="center" shrinkToFit="1"/>
    </xf>
    <xf numFmtId="197" fontId="14" fillId="2" borderId="15" xfId="0" applyNumberFormat="1" applyFont="1" applyFill="1" applyBorder="1" applyAlignment="1">
      <alignment vertical="center"/>
    </xf>
    <xf numFmtId="183" fontId="14" fillId="2" borderId="16" xfId="0" applyNumberFormat="1" applyFont="1" applyFill="1" applyBorder="1" applyAlignment="1">
      <alignment vertical="center"/>
    </xf>
    <xf numFmtId="183" fontId="14" fillId="2" borderId="16" xfId="0" applyNumberFormat="1" applyFont="1" applyFill="1" applyBorder="1" applyAlignment="1">
      <alignment horizontal="right" vertical="center"/>
    </xf>
    <xf numFmtId="183" fontId="14" fillId="2" borderId="16" xfId="17" applyNumberFormat="1" applyFont="1" applyFill="1" applyBorder="1" applyAlignment="1">
      <alignment vertical="center"/>
    </xf>
    <xf numFmtId="183" fontId="14" fillId="2" borderId="17" xfId="17" applyNumberFormat="1" applyFont="1" applyFill="1" applyBorder="1" applyAlignment="1">
      <alignment vertical="center"/>
    </xf>
    <xf numFmtId="0" fontId="23" fillId="0" borderId="13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2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 quotePrefix="1">
      <alignment horizontal="center" vertical="center" shrinkToFit="1"/>
    </xf>
    <xf numFmtId="0" fontId="0" fillId="2" borderId="36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0" xfId="0" applyNumberFormat="1" applyFont="1" applyFill="1" applyAlignment="1">
      <alignment horizontal="center" vertical="center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 quotePrefix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189" fontId="14" fillId="2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Alignment="1" quotePrefix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2" borderId="16" xfId="0" applyFont="1" applyFill="1" applyBorder="1" applyAlignment="1">
      <alignment horizontal="left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wrapText="1"/>
    </xf>
    <xf numFmtId="0" fontId="23" fillId="2" borderId="27" xfId="0" applyFont="1" applyFill="1" applyBorder="1" applyAlignment="1">
      <alignment horizontal="center" wrapText="1"/>
    </xf>
    <xf numFmtId="0" fontId="23" fillId="2" borderId="15" xfId="0" applyFont="1" applyFill="1" applyBorder="1" applyAlignment="1">
      <alignment horizontal="center" wrapText="1"/>
    </xf>
    <xf numFmtId="0" fontId="23" fillId="2" borderId="17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horizontal="center" wrapText="1"/>
    </xf>
    <xf numFmtId="0" fontId="5" fillId="2" borderId="13" xfId="21" applyFont="1" applyFill="1" applyBorder="1" applyAlignment="1">
      <alignment horizontal="center" vertical="center"/>
    </xf>
    <xf numFmtId="0" fontId="5" fillId="2" borderId="18" xfId="21" applyFont="1" applyFill="1" applyBorder="1" applyAlignment="1">
      <alignment horizontal="center" vertical="center"/>
    </xf>
    <xf numFmtId="0" fontId="5" fillId="2" borderId="15" xfId="21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wrapText="1"/>
    </xf>
    <xf numFmtId="0" fontId="20" fillId="2" borderId="27" xfId="21" applyFont="1" applyFill="1" applyBorder="1" applyAlignment="1">
      <alignment horizontal="center" vertical="center"/>
    </xf>
    <xf numFmtId="0" fontId="20" fillId="2" borderId="23" xfId="21" applyFont="1" applyFill="1" applyBorder="1" applyAlignment="1">
      <alignment horizontal="center" vertical="center"/>
    </xf>
    <xf numFmtId="0" fontId="20" fillId="2" borderId="17" xfId="21" applyFont="1" applyFill="1" applyBorder="1" applyAlignment="1">
      <alignment horizontal="center" vertical="center"/>
    </xf>
    <xf numFmtId="0" fontId="20" fillId="2" borderId="13" xfId="21" applyFont="1" applyFill="1" applyBorder="1" applyAlignment="1">
      <alignment horizontal="center" vertical="center"/>
    </xf>
    <xf numFmtId="0" fontId="20" fillId="2" borderId="18" xfId="21" applyFont="1" applyFill="1" applyBorder="1" applyAlignment="1">
      <alignment horizontal="center" vertical="center"/>
    </xf>
    <xf numFmtId="0" fontId="20" fillId="2" borderId="15" xfId="2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184" fontId="14" fillId="0" borderId="0" xfId="17" applyNumberFormat="1" applyFont="1" applyFill="1" applyBorder="1" applyAlignment="1">
      <alignment horizontal="center" vertical="center" shrinkToFit="1"/>
    </xf>
    <xf numFmtId="0" fontId="23" fillId="2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41" fontId="0" fillId="2" borderId="1" xfId="0" applyNumberFormat="1" applyFont="1" applyFill="1" applyBorder="1" applyAlignment="1">
      <alignment vertical="center"/>
    </xf>
    <xf numFmtId="41" fontId="0" fillId="2" borderId="1" xfId="17" applyFont="1" applyFill="1" applyBorder="1" applyAlignment="1">
      <alignment vertical="center"/>
    </xf>
    <xf numFmtId="188" fontId="0" fillId="2" borderId="1" xfId="17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horizontal="center" vertical="center"/>
    </xf>
    <xf numFmtId="188" fontId="0" fillId="2" borderId="1" xfId="17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shrinkToFit="1"/>
    </xf>
    <xf numFmtId="3" fontId="14" fillId="2" borderId="20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194" fontId="14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35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쉼표 [0] 2" xfId="18"/>
    <cellStyle name="Currency" xfId="19"/>
    <cellStyle name="Currency [0]" xfId="20"/>
    <cellStyle name="표준_41-02토지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ProvinJejuMessenger\temp\2009%20&#53685;&#44228;%20&#52712;&#54633;(&#54872;&#44221;&#48512;)-&#49688;&#51221;10.25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. 지역별 일반현황"/>
      <sheetName val="2-2-1. 급수인구현황"/>
      <sheetName val="2-2-2. 미급수지역 세부현황"/>
      <sheetName val="2-3. 급수사용자 현황"/>
      <sheetName val="3-1. 취수시설현황"/>
      <sheetName val="3-2-1. 정수시설현황"/>
      <sheetName val="3-2-2. 공업용정수시설현황"/>
      <sheetName val="3-3-1. 관로현황(도수관)"/>
      <sheetName val="3-3-2. 관로현황(송수관)"/>
      <sheetName val="3-3-3. 관로현황(배수관)"/>
      <sheetName val="3-3-4 관로현황(급수관)"/>
      <sheetName val="3-4-1. 배수지 및 저수조-총괄"/>
      <sheetName val="3-4-2. 배수지시설별현황"/>
      <sheetName val="3-5. 급수전(수도계량기)현황"/>
      <sheetName val="4-1-1. 총괄수량수지분석"/>
      <sheetName val="4-1-2.업종별부과량분석"/>
      <sheetName val="4-2. 누수발생현황"/>
      <sheetName val="4-2-1. 신고누수건수 및 추정량"/>
      <sheetName val="4-2-2. 탐지 미신고누수건수 및 추정량"/>
      <sheetName val="4-2-3. 관종별 누수건수 및 추정량"/>
      <sheetName val="4-3-1-가.취수장원수수질-생활환경부분"/>
      <sheetName val="4-3-1-나. 국민의 건강보호"/>
      <sheetName val="4-3-2-가.정수장 처리수질-미생물"/>
      <sheetName val="4-3-2-나.건강상 유해영향 무기물질"/>
      <sheetName val="4-3-2-다.건강상 유해영향 유기물질"/>
      <sheetName val="4-3-2-라. 소독제 및 소독부산물질"/>
      <sheetName val="4-3-2-마. 심미적 영향물질"/>
      <sheetName val="4-3-2-바. 수질기준 초과내역 및 조치결과"/>
      <sheetName val="4-3-3-가.수도꼭지 수질검사-일반지역"/>
      <sheetName val="4-3-3-나. 노후지역"/>
      <sheetName val="4-3-3-다. 수질기준초과내역 및 조치결과"/>
      <sheetName val="4-3-4-가.급수과정별 수질검사(가압장)"/>
      <sheetName val="4-3-4-나.(배수지전단)"/>
      <sheetName val="4-3-4-다.(배수지후단)"/>
      <sheetName val="4-3-4-라.(배수관 및 급수관)"/>
      <sheetName val="4-3-4-마. 수질기준 초과내역 및 조치결과"/>
      <sheetName val="4-4-1. 관로신설, 철거, 교체 및 개량실적-도수관"/>
      <sheetName val="4-4-2. 송수관"/>
      <sheetName val="4-4-3. 배수관"/>
      <sheetName val="4-4-4. 급수관"/>
      <sheetName val="4-5-1. 사업추진실적-GIS구축현황"/>
      <sheetName val="4-5-2. 배수시스템의 블록구축 현황"/>
      <sheetName val="4-6-1. 서비스 수준"/>
      <sheetName val="4-6-2-가나. 단수건수 및 시간"/>
      <sheetName val="4-6-2-다. 종류별민원건수"/>
      <sheetName val="4-7-1. 세입현황"/>
      <sheetName val="4-7-2. 세출현황"/>
      <sheetName val="4-7-3. 경영효율"/>
      <sheetName val="4-8. 직제 및 직원현황"/>
      <sheetName val="5. 빗물이용시설 설치, 운영"/>
      <sheetName val="Sheet1"/>
    </sheetNames>
    <sheetDataSet>
      <sheetData sheetId="15">
        <row r="10">
          <cell r="G10">
            <v>12886141</v>
          </cell>
          <cell r="H10">
            <v>36276792</v>
          </cell>
          <cell r="K10">
            <v>6867157</v>
          </cell>
          <cell r="L10">
            <v>7353316</v>
          </cell>
          <cell r="O10">
            <v>11562972</v>
          </cell>
          <cell r="P10">
            <v>7773711</v>
          </cell>
          <cell r="S10">
            <v>209023</v>
          </cell>
          <cell r="T10">
            <v>229954</v>
          </cell>
          <cell r="X10">
            <v>0</v>
          </cell>
          <cell r="AB10">
            <v>161665</v>
          </cell>
          <cell r="AE10">
            <v>939770</v>
          </cell>
          <cell r="AF10">
            <v>3073683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1"/>
  <sheetViews>
    <sheetView zoomScaleSheetLayoutView="100" workbookViewId="0" topLeftCell="A4">
      <selection activeCell="D13" sqref="D13"/>
    </sheetView>
  </sheetViews>
  <sheetFormatPr defaultColWidth="9.140625" defaultRowHeight="12.75"/>
  <cols>
    <col min="1" max="1" width="18.421875" style="1" customWidth="1"/>
    <col min="2" max="5" width="21.8515625" style="1" customWidth="1"/>
    <col min="6" max="6" width="26.7109375" style="1" customWidth="1"/>
    <col min="7" max="109" width="0" style="1" hidden="1" customWidth="1"/>
    <col min="110" max="16384" width="9.140625" style="1" customWidth="1"/>
  </cols>
  <sheetData>
    <row r="1" spans="1:6" ht="32.25" customHeight="1">
      <c r="A1" s="529" t="s">
        <v>456</v>
      </c>
      <c r="B1" s="530"/>
      <c r="C1" s="530"/>
      <c r="D1" s="530"/>
      <c r="E1" s="530"/>
      <c r="F1" s="530"/>
    </row>
    <row r="2" spans="1:6" ht="26.25" customHeight="1">
      <c r="A2" s="532" t="s">
        <v>0</v>
      </c>
      <c r="B2" s="532"/>
      <c r="C2" s="532"/>
      <c r="D2" s="532"/>
      <c r="E2" s="532"/>
      <c r="F2" s="532"/>
    </row>
    <row r="3" spans="1:6" ht="17.25" customHeight="1">
      <c r="A3" s="3"/>
      <c r="B3" s="3"/>
      <c r="C3" s="4"/>
      <c r="D3" s="4"/>
      <c r="E3" s="4"/>
      <c r="F3" s="5"/>
    </row>
    <row r="4" spans="1:6" ht="20.25" customHeight="1">
      <c r="A4" s="533" t="s">
        <v>353</v>
      </c>
      <c r="B4" s="6" t="s">
        <v>1</v>
      </c>
      <c r="C4" s="7" t="s">
        <v>2</v>
      </c>
      <c r="D4" s="6" t="s">
        <v>3</v>
      </c>
      <c r="E4" s="6" t="s">
        <v>4</v>
      </c>
      <c r="F4" s="536" t="s">
        <v>354</v>
      </c>
    </row>
    <row r="5" spans="1:6" ht="20.25" customHeight="1">
      <c r="A5" s="534"/>
      <c r="B5" s="8" t="s">
        <v>5</v>
      </c>
      <c r="C5" s="9" t="s">
        <v>6</v>
      </c>
      <c r="D5" s="8" t="s">
        <v>7</v>
      </c>
      <c r="E5" s="8" t="s">
        <v>7</v>
      </c>
      <c r="F5" s="537"/>
    </row>
    <row r="6" spans="1:6" ht="31.5" customHeight="1">
      <c r="A6" s="535"/>
      <c r="B6" s="10" t="s">
        <v>8</v>
      </c>
      <c r="C6" s="11" t="s">
        <v>9</v>
      </c>
      <c r="D6" s="10" t="s">
        <v>10</v>
      </c>
      <c r="E6" s="10" t="s">
        <v>11</v>
      </c>
      <c r="F6" s="538"/>
    </row>
    <row r="7" spans="1:111" s="162" customFormat="1" ht="21" customHeight="1">
      <c r="A7" s="161" t="s">
        <v>12</v>
      </c>
      <c r="B7" s="329">
        <v>642.7</v>
      </c>
      <c r="C7" s="330">
        <v>2769926.8</v>
      </c>
      <c r="D7" s="330">
        <v>318164</v>
      </c>
      <c r="E7" s="338">
        <v>462700</v>
      </c>
      <c r="F7" s="161" t="s">
        <v>13</v>
      </c>
      <c r="DF7" s="329"/>
      <c r="DG7" s="330"/>
    </row>
    <row r="8" spans="1:111" s="162" customFormat="1" ht="21" customHeight="1">
      <c r="A8" s="161" t="s">
        <v>14</v>
      </c>
      <c r="B8" s="329">
        <v>546.8</v>
      </c>
      <c r="C8" s="330">
        <v>3008902</v>
      </c>
      <c r="D8" s="330">
        <v>343482</v>
      </c>
      <c r="E8" s="338">
        <v>478700</v>
      </c>
      <c r="F8" s="161" t="s">
        <v>14</v>
      </c>
      <c r="DF8" s="329"/>
      <c r="DG8" s="330"/>
    </row>
    <row r="9" spans="1:111" s="266" customFormat="1" ht="21" customHeight="1">
      <c r="A9" s="278" t="s">
        <v>15</v>
      </c>
      <c r="B9" s="329">
        <v>650</v>
      </c>
      <c r="C9" s="330">
        <v>3155445</v>
      </c>
      <c r="D9" s="330">
        <v>360211</v>
      </c>
      <c r="E9" s="338">
        <v>514619</v>
      </c>
      <c r="F9" s="244" t="s">
        <v>15</v>
      </c>
      <c r="DF9" s="329"/>
      <c r="DG9" s="330"/>
    </row>
    <row r="10" spans="1:111" s="266" customFormat="1" ht="21" customHeight="1">
      <c r="A10" s="278" t="s">
        <v>502</v>
      </c>
      <c r="B10" s="324">
        <v>728</v>
      </c>
      <c r="C10" s="279">
        <v>3357632</v>
      </c>
      <c r="D10" s="279">
        <v>383291</v>
      </c>
      <c r="E10" s="279">
        <v>551895</v>
      </c>
      <c r="F10" s="244" t="s">
        <v>502</v>
      </c>
      <c r="DF10" s="324"/>
      <c r="DG10" s="279"/>
    </row>
    <row r="11" spans="1:111" s="266" customFormat="1" ht="21" customHeight="1">
      <c r="A11" s="278" t="s">
        <v>554</v>
      </c>
      <c r="B11" s="324">
        <v>745</v>
      </c>
      <c r="C11" s="279">
        <v>3501328</v>
      </c>
      <c r="D11" s="279">
        <v>398603</v>
      </c>
      <c r="E11" s="279">
        <v>552690</v>
      </c>
      <c r="F11" s="244" t="s">
        <v>555</v>
      </c>
      <c r="DF11" s="389"/>
      <c r="DG11" s="279"/>
    </row>
    <row r="12" spans="1:111" s="165" customFormat="1" ht="21" customHeight="1">
      <c r="A12" s="163" t="s">
        <v>556</v>
      </c>
      <c r="B12" s="394">
        <f>SUM(B13:B18)</f>
        <v>822</v>
      </c>
      <c r="C12" s="395">
        <f>SUM(C13:C18)</f>
        <v>3678335</v>
      </c>
      <c r="D12" s="396">
        <v>419848</v>
      </c>
      <c r="E12" s="397">
        <v>577724</v>
      </c>
      <c r="F12" s="164" t="s">
        <v>557</v>
      </c>
      <c r="DG12" s="323"/>
    </row>
    <row r="13" spans="1:6" s="162" customFormat="1" ht="21" customHeight="1">
      <c r="A13" s="166" t="s">
        <v>16</v>
      </c>
      <c r="B13" s="398">
        <v>285</v>
      </c>
      <c r="C13" s="280">
        <v>1095228</v>
      </c>
      <c r="D13" s="399" t="s">
        <v>566</v>
      </c>
      <c r="E13" s="399" t="s">
        <v>566</v>
      </c>
      <c r="F13" s="174" t="s">
        <v>17</v>
      </c>
    </row>
    <row r="14" spans="1:6" s="162" customFormat="1" ht="21" customHeight="1">
      <c r="A14" s="166" t="s">
        <v>18</v>
      </c>
      <c r="B14" s="398">
        <v>240</v>
      </c>
      <c r="C14" s="280">
        <v>1401780</v>
      </c>
      <c r="D14" s="399" t="s">
        <v>566</v>
      </c>
      <c r="E14" s="399" t="s">
        <v>566</v>
      </c>
      <c r="F14" s="174" t="s">
        <v>19</v>
      </c>
    </row>
    <row r="15" spans="1:6" s="162" customFormat="1" ht="21" customHeight="1">
      <c r="A15" s="166" t="s">
        <v>20</v>
      </c>
      <c r="B15" s="398">
        <v>105</v>
      </c>
      <c r="C15" s="280">
        <v>48214</v>
      </c>
      <c r="D15" s="399" t="s">
        <v>566</v>
      </c>
      <c r="E15" s="399" t="s">
        <v>566</v>
      </c>
      <c r="F15" s="175" t="s">
        <v>21</v>
      </c>
    </row>
    <row r="16" spans="1:6" s="162" customFormat="1" ht="21" customHeight="1">
      <c r="A16" s="166" t="s">
        <v>22</v>
      </c>
      <c r="B16" s="400" t="s">
        <v>115</v>
      </c>
      <c r="C16" s="280">
        <v>1015469</v>
      </c>
      <c r="D16" s="399" t="s">
        <v>566</v>
      </c>
      <c r="E16" s="399" t="s">
        <v>566</v>
      </c>
      <c r="F16" s="174" t="s">
        <v>23</v>
      </c>
    </row>
    <row r="17" spans="1:6" s="162" customFormat="1" ht="21" customHeight="1">
      <c r="A17" s="166" t="s">
        <v>24</v>
      </c>
      <c r="B17" s="401">
        <v>110</v>
      </c>
      <c r="C17" s="400" t="s">
        <v>115</v>
      </c>
      <c r="D17" s="399" t="s">
        <v>566</v>
      </c>
      <c r="E17" s="399" t="s">
        <v>566</v>
      </c>
      <c r="F17" s="174" t="s">
        <v>25</v>
      </c>
    </row>
    <row r="18" spans="1:6" s="162" customFormat="1" ht="21" customHeight="1">
      <c r="A18" s="167" t="s">
        <v>26</v>
      </c>
      <c r="B18" s="402">
        <v>82</v>
      </c>
      <c r="C18" s="403">
        <v>117644</v>
      </c>
      <c r="D18" s="404" t="s">
        <v>566</v>
      </c>
      <c r="E18" s="406" t="s">
        <v>566</v>
      </c>
      <c r="F18" s="176" t="s">
        <v>27</v>
      </c>
    </row>
    <row r="19" spans="1:10" s="94" customFormat="1" ht="20.25" customHeight="1">
      <c r="A19" s="12" t="s">
        <v>506</v>
      </c>
      <c r="B19" s="97"/>
      <c r="D19" s="326"/>
      <c r="E19" s="531" t="s">
        <v>509</v>
      </c>
      <c r="F19" s="531"/>
      <c r="G19" s="326"/>
      <c r="H19" s="327" t="s">
        <v>508</v>
      </c>
      <c r="I19" s="326"/>
      <c r="J19" s="326"/>
    </row>
    <row r="20" spans="1:2" s="94" customFormat="1" ht="12.75">
      <c r="A20" s="94" t="s">
        <v>514</v>
      </c>
      <c r="B20" s="96"/>
    </row>
    <row r="21" ht="14.25" hidden="1">
      <c r="B21" s="17"/>
    </row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</sheetData>
  <mergeCells count="5">
    <mergeCell ref="A1:F1"/>
    <mergeCell ref="E19:F19"/>
    <mergeCell ref="A2:F2"/>
    <mergeCell ref="A4:A6"/>
    <mergeCell ref="F4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B13" sqref="B13:I13"/>
    </sheetView>
  </sheetViews>
  <sheetFormatPr defaultColWidth="9.140625" defaultRowHeight="12.75"/>
  <cols>
    <col min="1" max="1" width="14.140625" style="4" customWidth="1"/>
    <col min="2" max="5" width="11.421875" style="4" customWidth="1"/>
    <col min="6" max="7" width="11.7109375" style="4" customWidth="1"/>
    <col min="8" max="9" width="10.00390625" style="4" customWidth="1"/>
    <col min="10" max="10" width="14.00390625" style="4" customWidth="1"/>
    <col min="11" max="16384" width="9.140625" style="4" customWidth="1"/>
  </cols>
  <sheetData>
    <row r="1" spans="1:10" ht="32.25" customHeight="1">
      <c r="A1" s="532" t="s">
        <v>537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18.75" customHeight="1">
      <c r="A2" s="4" t="s">
        <v>209</v>
      </c>
      <c r="J2" s="47" t="s">
        <v>210</v>
      </c>
    </row>
    <row r="3" spans="1:10" ht="27" customHeight="1">
      <c r="A3" s="533" t="s">
        <v>408</v>
      </c>
      <c r="B3" s="6" t="s">
        <v>181</v>
      </c>
      <c r="C3" s="6" t="s">
        <v>211</v>
      </c>
      <c r="D3" s="6" t="s">
        <v>214</v>
      </c>
      <c r="E3" s="6" t="s">
        <v>212</v>
      </c>
      <c r="F3" s="573" t="s">
        <v>213</v>
      </c>
      <c r="G3" s="574"/>
      <c r="H3" s="6" t="s">
        <v>523</v>
      </c>
      <c r="I3" s="6" t="s">
        <v>215</v>
      </c>
      <c r="J3" s="536" t="s">
        <v>409</v>
      </c>
    </row>
    <row r="4" spans="1:10" ht="27" customHeight="1">
      <c r="A4" s="577"/>
      <c r="B4" s="8"/>
      <c r="C4" s="8"/>
      <c r="D4" s="8"/>
      <c r="E4" s="8"/>
      <c r="F4" s="575" t="s">
        <v>216</v>
      </c>
      <c r="G4" s="576"/>
      <c r="H4" s="65" t="s">
        <v>524</v>
      </c>
      <c r="I4" s="8" t="s">
        <v>522</v>
      </c>
      <c r="J4" s="537"/>
    </row>
    <row r="5" spans="1:10" ht="27" customHeight="1">
      <c r="A5" s="577"/>
      <c r="B5" s="8"/>
      <c r="C5" s="8"/>
      <c r="D5" s="8"/>
      <c r="E5" s="8"/>
      <c r="F5" s="56" t="s">
        <v>217</v>
      </c>
      <c r="G5" s="57" t="s">
        <v>218</v>
      </c>
      <c r="H5" s="8"/>
      <c r="I5" s="8"/>
      <c r="J5" s="537"/>
    </row>
    <row r="6" spans="1:10" ht="27" customHeight="1">
      <c r="A6" s="576"/>
      <c r="B6" s="10" t="s">
        <v>219</v>
      </c>
      <c r="C6" s="10" t="s">
        <v>220</v>
      </c>
      <c r="D6" s="10" t="s">
        <v>225</v>
      </c>
      <c r="E6" s="10" t="s">
        <v>221</v>
      </c>
      <c r="F6" s="10" t="s">
        <v>222</v>
      </c>
      <c r="G6" s="58" t="s">
        <v>223</v>
      </c>
      <c r="H6" s="10" t="s">
        <v>224</v>
      </c>
      <c r="I6" s="59" t="s">
        <v>226</v>
      </c>
      <c r="J6" s="538"/>
    </row>
    <row r="7" spans="1:10" s="193" customFormat="1" ht="26.25" customHeight="1">
      <c r="A7" s="205" t="s">
        <v>406</v>
      </c>
      <c r="B7" s="189">
        <v>28209</v>
      </c>
      <c r="C7" s="190">
        <v>19051</v>
      </c>
      <c r="D7" s="190">
        <v>4149</v>
      </c>
      <c r="E7" s="190">
        <v>4186</v>
      </c>
      <c r="F7" s="190">
        <v>189</v>
      </c>
      <c r="G7" s="190" t="s">
        <v>114</v>
      </c>
      <c r="H7" s="190" t="s">
        <v>114</v>
      </c>
      <c r="I7" s="192">
        <v>634</v>
      </c>
      <c r="J7" s="168" t="s">
        <v>446</v>
      </c>
    </row>
    <row r="8" spans="1:10" s="193" customFormat="1" ht="26.25" customHeight="1">
      <c r="A8" s="205" t="s">
        <v>407</v>
      </c>
      <c r="B8" s="189">
        <v>7877</v>
      </c>
      <c r="C8" s="190">
        <v>5103</v>
      </c>
      <c r="D8" s="190">
        <v>985</v>
      </c>
      <c r="E8" s="190">
        <v>517</v>
      </c>
      <c r="F8" s="190">
        <v>18</v>
      </c>
      <c r="G8" s="190" t="s">
        <v>114</v>
      </c>
      <c r="H8" s="190" t="s">
        <v>114</v>
      </c>
      <c r="I8" s="192">
        <v>1254</v>
      </c>
      <c r="J8" s="168" t="s">
        <v>447</v>
      </c>
    </row>
    <row r="9" spans="1:10" s="193" customFormat="1" ht="26.25" customHeight="1">
      <c r="A9" s="206" t="s">
        <v>14</v>
      </c>
      <c r="B9" s="190">
        <v>36984</v>
      </c>
      <c r="C9" s="190">
        <v>24576</v>
      </c>
      <c r="D9" s="190">
        <v>5212</v>
      </c>
      <c r="E9" s="190">
        <v>4842</v>
      </c>
      <c r="F9" s="190">
        <v>384</v>
      </c>
      <c r="G9" s="190" t="s">
        <v>114</v>
      </c>
      <c r="H9" s="190" t="s">
        <v>114</v>
      </c>
      <c r="I9" s="192">
        <v>1970</v>
      </c>
      <c r="J9" s="188" t="s">
        <v>14</v>
      </c>
    </row>
    <row r="10" spans="1:10" s="150" customFormat="1" ht="26.25" customHeight="1">
      <c r="A10" s="146" t="s">
        <v>15</v>
      </c>
      <c r="B10" s="264">
        <f>SUM(C10:I10)</f>
        <v>36616</v>
      </c>
      <c r="C10" s="264">
        <v>24424</v>
      </c>
      <c r="D10" s="264">
        <v>5227</v>
      </c>
      <c r="E10" s="264">
        <v>4907</v>
      </c>
      <c r="F10" s="264">
        <v>231</v>
      </c>
      <c r="G10" s="264">
        <v>58</v>
      </c>
      <c r="H10" s="264">
        <v>183</v>
      </c>
      <c r="I10" s="264">
        <v>1586</v>
      </c>
      <c r="J10" s="148" t="s">
        <v>15</v>
      </c>
    </row>
    <row r="11" spans="1:10" s="150" customFormat="1" ht="26.25" customHeight="1">
      <c r="A11" s="146" t="s">
        <v>503</v>
      </c>
      <c r="B11" s="264">
        <v>53330</v>
      </c>
      <c r="C11" s="264">
        <v>35289</v>
      </c>
      <c r="D11" s="264">
        <v>7203</v>
      </c>
      <c r="E11" s="264">
        <v>7464</v>
      </c>
      <c r="F11" s="264">
        <v>389</v>
      </c>
      <c r="G11" s="190" t="s">
        <v>114</v>
      </c>
      <c r="H11" s="190" t="s">
        <v>114</v>
      </c>
      <c r="I11" s="264">
        <v>2794</v>
      </c>
      <c r="J11" s="148" t="s">
        <v>503</v>
      </c>
    </row>
    <row r="12" spans="1:10" s="150" customFormat="1" ht="26.25" customHeight="1">
      <c r="A12" s="146" t="s">
        <v>554</v>
      </c>
      <c r="B12" s="264">
        <v>53433</v>
      </c>
      <c r="C12" s="264">
        <v>35413</v>
      </c>
      <c r="D12" s="264">
        <v>7070</v>
      </c>
      <c r="E12" s="264">
        <v>7623</v>
      </c>
      <c r="F12" s="264">
        <v>232</v>
      </c>
      <c r="G12" s="190">
        <v>0</v>
      </c>
      <c r="H12" s="190">
        <v>178</v>
      </c>
      <c r="I12" s="264">
        <v>2917</v>
      </c>
      <c r="J12" s="148" t="s">
        <v>554</v>
      </c>
    </row>
    <row r="13" spans="1:10" s="245" customFormat="1" ht="26.25" customHeight="1">
      <c r="A13" s="194" t="s">
        <v>556</v>
      </c>
      <c r="B13" s="482">
        <f>SUM(C13:I13)</f>
        <v>54869.121</v>
      </c>
      <c r="C13" s="483">
        <f>'[1]4-1-2.업종별부과량분석'!$H$10/1000</f>
        <v>36276.792</v>
      </c>
      <c r="D13" s="483">
        <f>'[1]4-1-2.업종별부과량분석'!$L$10/1000</f>
        <v>7353.316</v>
      </c>
      <c r="E13" s="483">
        <f>'[1]4-1-2.업종별부과량분석'!$P$10/1000</f>
        <v>7773.711</v>
      </c>
      <c r="F13" s="483">
        <f>'[1]4-1-2.업종별부과량분석'!$T$10/1000</f>
        <v>229.954</v>
      </c>
      <c r="G13" s="483">
        <f>'[1]4-1-2.업종별부과량분석'!$X$10/1000</f>
        <v>0</v>
      </c>
      <c r="H13" s="483">
        <f>'[1]4-1-2.업종별부과량분석'!$AB$10/1000</f>
        <v>161.665</v>
      </c>
      <c r="I13" s="483">
        <f>'[1]4-1-2.업종별부과량분석'!$AF$10/1000</f>
        <v>3073.683</v>
      </c>
      <c r="J13" s="195" t="s">
        <v>557</v>
      </c>
    </row>
    <row r="14" spans="1:10" ht="15.75" customHeight="1">
      <c r="A14" s="13" t="s">
        <v>499</v>
      </c>
      <c r="B14" s="14"/>
      <c r="C14" s="14"/>
      <c r="D14" s="571" t="s">
        <v>546</v>
      </c>
      <c r="E14" s="572"/>
      <c r="F14" s="572"/>
      <c r="G14" s="572"/>
      <c r="H14" s="572"/>
      <c r="I14" s="572"/>
      <c r="J14" s="572"/>
    </row>
  </sheetData>
  <mergeCells count="6">
    <mergeCell ref="D14:J14"/>
    <mergeCell ref="A1:J1"/>
    <mergeCell ref="F3:G3"/>
    <mergeCell ref="F4:G4"/>
    <mergeCell ref="A3:A6"/>
    <mergeCell ref="J3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I3" sqref="I3"/>
    </sheetView>
  </sheetViews>
  <sheetFormatPr defaultColWidth="9.140625" defaultRowHeight="12.75"/>
  <cols>
    <col min="1" max="1" width="13.8515625" style="4" customWidth="1"/>
    <col min="2" max="5" width="12.421875" style="4" customWidth="1"/>
    <col min="6" max="7" width="8.421875" style="4" customWidth="1"/>
    <col min="8" max="8" width="9.8515625" style="4" customWidth="1"/>
    <col min="9" max="9" width="10.421875" style="4" customWidth="1"/>
    <col min="10" max="10" width="13.8515625" style="4" customWidth="1"/>
    <col min="11" max="16384" width="9.140625" style="4" customWidth="1"/>
  </cols>
  <sheetData>
    <row r="1" spans="1:10" ht="30" customHeight="1">
      <c r="A1" s="532" t="s">
        <v>538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18" customHeight="1">
      <c r="A2" s="4" t="s">
        <v>227</v>
      </c>
      <c r="J2" s="47" t="s">
        <v>228</v>
      </c>
    </row>
    <row r="3" spans="1:10" ht="26.25" customHeight="1">
      <c r="A3" s="533" t="s">
        <v>413</v>
      </c>
      <c r="B3" s="6" t="s">
        <v>181</v>
      </c>
      <c r="C3" s="6" t="s">
        <v>211</v>
      </c>
      <c r="D3" s="6" t="s">
        <v>214</v>
      </c>
      <c r="E3" s="6" t="s">
        <v>212</v>
      </c>
      <c r="F3" s="578" t="s">
        <v>213</v>
      </c>
      <c r="G3" s="574"/>
      <c r="H3" s="6" t="s">
        <v>525</v>
      </c>
      <c r="I3" s="6" t="s">
        <v>215</v>
      </c>
      <c r="J3" s="536" t="s">
        <v>409</v>
      </c>
    </row>
    <row r="4" spans="1:10" ht="26.25" customHeight="1">
      <c r="A4" s="577"/>
      <c r="B4" s="8"/>
      <c r="C4" s="8"/>
      <c r="D4" s="8"/>
      <c r="E4" s="8"/>
      <c r="F4" s="575" t="s">
        <v>216</v>
      </c>
      <c r="G4" s="576"/>
      <c r="H4" s="65" t="s">
        <v>524</v>
      </c>
      <c r="I4" s="8" t="s">
        <v>522</v>
      </c>
      <c r="J4" s="537"/>
    </row>
    <row r="5" spans="1:10" ht="26.25" customHeight="1">
      <c r="A5" s="577"/>
      <c r="B5" s="8"/>
      <c r="C5" s="8"/>
      <c r="D5" s="8"/>
      <c r="E5" s="8"/>
      <c r="F5" s="56" t="s">
        <v>217</v>
      </c>
      <c r="G5" s="57" t="s">
        <v>218</v>
      </c>
      <c r="H5" s="8"/>
      <c r="I5" s="8"/>
      <c r="J5" s="537"/>
    </row>
    <row r="6" spans="1:10" ht="26.25" customHeight="1">
      <c r="A6" s="576"/>
      <c r="B6" s="10" t="s">
        <v>219</v>
      </c>
      <c r="C6" s="10" t="s">
        <v>220</v>
      </c>
      <c r="D6" s="10" t="s">
        <v>225</v>
      </c>
      <c r="E6" s="10" t="s">
        <v>221</v>
      </c>
      <c r="F6" s="10" t="s">
        <v>222</v>
      </c>
      <c r="G6" s="58" t="s">
        <v>223</v>
      </c>
      <c r="H6" s="10" t="s">
        <v>224</v>
      </c>
      <c r="I6" s="59" t="s">
        <v>226</v>
      </c>
      <c r="J6" s="538"/>
    </row>
    <row r="7" spans="1:10" s="193" customFormat="1" ht="27" customHeight="1">
      <c r="A7" s="205" t="s">
        <v>406</v>
      </c>
      <c r="B7" s="207">
        <v>16986467</v>
      </c>
      <c r="C7" s="190">
        <v>6750905</v>
      </c>
      <c r="D7" s="190">
        <v>3950493</v>
      </c>
      <c r="E7" s="190">
        <v>5932656</v>
      </c>
      <c r="F7" s="190">
        <v>187497</v>
      </c>
      <c r="G7" s="190" t="s">
        <v>114</v>
      </c>
      <c r="H7" s="190" t="s">
        <v>114</v>
      </c>
      <c r="I7" s="192">
        <v>164916</v>
      </c>
      <c r="J7" s="168" t="s">
        <v>446</v>
      </c>
    </row>
    <row r="8" spans="1:10" s="193" customFormat="1" ht="27" customHeight="1">
      <c r="A8" s="205" t="s">
        <v>407</v>
      </c>
      <c r="B8" s="207">
        <v>6106046</v>
      </c>
      <c r="C8" s="190">
        <v>2722290</v>
      </c>
      <c r="D8" s="190">
        <v>1347506</v>
      </c>
      <c r="E8" s="190">
        <v>1330863</v>
      </c>
      <c r="F8" s="190">
        <v>18781</v>
      </c>
      <c r="G8" s="190" t="s">
        <v>114</v>
      </c>
      <c r="H8" s="190" t="s">
        <v>114</v>
      </c>
      <c r="I8" s="192">
        <v>686606</v>
      </c>
      <c r="J8" s="168" t="s">
        <v>447</v>
      </c>
    </row>
    <row r="9" spans="1:10" s="193" customFormat="1" ht="27" customHeight="1">
      <c r="A9" s="206" t="s">
        <v>14</v>
      </c>
      <c r="B9" s="208">
        <v>24304008</v>
      </c>
      <c r="C9" s="190">
        <v>9545689</v>
      </c>
      <c r="D9" s="190">
        <v>5534458</v>
      </c>
      <c r="E9" s="190">
        <v>7911115</v>
      </c>
      <c r="F9" s="190">
        <v>403101</v>
      </c>
      <c r="G9" s="190" t="s">
        <v>114</v>
      </c>
      <c r="H9" s="190" t="s">
        <v>114</v>
      </c>
      <c r="I9" s="192">
        <v>909645</v>
      </c>
      <c r="J9" s="188" t="s">
        <v>14</v>
      </c>
    </row>
    <row r="10" spans="1:10" s="150" customFormat="1" ht="27" customHeight="1">
      <c r="A10" s="146" t="s">
        <v>15</v>
      </c>
      <c r="B10" s="258">
        <v>22412390</v>
      </c>
      <c r="C10" s="258">
        <v>8925134</v>
      </c>
      <c r="D10" s="258">
        <v>5116073</v>
      </c>
      <c r="E10" s="258">
        <v>7270384</v>
      </c>
      <c r="F10" s="258">
        <v>433120</v>
      </c>
      <c r="G10" s="265" t="s">
        <v>115</v>
      </c>
      <c r="H10" s="258">
        <v>0</v>
      </c>
      <c r="I10" s="258">
        <v>667679</v>
      </c>
      <c r="J10" s="148" t="s">
        <v>15</v>
      </c>
    </row>
    <row r="11" spans="1:10" s="150" customFormat="1" ht="27" customHeight="1">
      <c r="A11" s="146" t="s">
        <v>503</v>
      </c>
      <c r="B11" s="258">
        <v>31855270</v>
      </c>
      <c r="C11" s="258">
        <v>12583902</v>
      </c>
      <c r="D11" s="258">
        <v>6692972</v>
      </c>
      <c r="E11" s="258">
        <v>11239956</v>
      </c>
      <c r="F11" s="258">
        <v>398600</v>
      </c>
      <c r="G11" s="265" t="s">
        <v>115</v>
      </c>
      <c r="H11" s="258">
        <v>0</v>
      </c>
      <c r="I11" s="362">
        <v>939840</v>
      </c>
      <c r="J11" s="148" t="s">
        <v>503</v>
      </c>
    </row>
    <row r="12" spans="1:10" s="150" customFormat="1" ht="27" customHeight="1">
      <c r="A12" s="146" t="s">
        <v>554</v>
      </c>
      <c r="B12" s="258">
        <v>31727537</v>
      </c>
      <c r="C12" s="258">
        <v>12596980</v>
      </c>
      <c r="D12" s="258">
        <v>6535032</v>
      </c>
      <c r="E12" s="258">
        <v>11411508</v>
      </c>
      <c r="F12" s="258">
        <v>216754</v>
      </c>
      <c r="G12" s="265" t="s">
        <v>114</v>
      </c>
      <c r="H12" s="258">
        <v>71391</v>
      </c>
      <c r="I12" s="392">
        <v>895872</v>
      </c>
      <c r="J12" s="148" t="s">
        <v>554</v>
      </c>
    </row>
    <row r="13" spans="1:10" s="245" customFormat="1" ht="27" customHeight="1">
      <c r="A13" s="194" t="s">
        <v>556</v>
      </c>
      <c r="B13" s="493">
        <f>SUM(C13:I13)</f>
        <v>32626728</v>
      </c>
      <c r="C13" s="483">
        <f>'[1]4-1-2.업종별부과량분석'!$G$10</f>
        <v>12886141</v>
      </c>
      <c r="D13" s="483">
        <f>'[1]4-1-2.업종별부과량분석'!$K$10</f>
        <v>6867157</v>
      </c>
      <c r="E13" s="483">
        <f>'[1]4-1-2.업종별부과량분석'!$O$10</f>
        <v>11562972</v>
      </c>
      <c r="F13" s="483">
        <f>'[1]4-1-2.업종별부과량분석'!$S$10</f>
        <v>209023</v>
      </c>
      <c r="G13" s="483">
        <v>0</v>
      </c>
      <c r="H13" s="483">
        <f>'[1]4-1-2.업종별부과량분석'!$AB$10</f>
        <v>161665</v>
      </c>
      <c r="I13" s="483">
        <f>'[1]4-1-2.업종별부과량분석'!$AE$10</f>
        <v>939770</v>
      </c>
      <c r="J13" s="195" t="s">
        <v>557</v>
      </c>
    </row>
    <row r="14" spans="1:10" ht="18" customHeight="1">
      <c r="A14" s="13" t="s">
        <v>493</v>
      </c>
      <c r="B14" s="14"/>
      <c r="C14" s="14"/>
      <c r="D14" s="14" t="s">
        <v>546</v>
      </c>
      <c r="I14" s="291"/>
      <c r="J14" s="291"/>
    </row>
    <row r="15" ht="12.75">
      <c r="A15" s="4" t="s">
        <v>542</v>
      </c>
    </row>
  </sheetData>
  <mergeCells count="5">
    <mergeCell ref="A1:J1"/>
    <mergeCell ref="F3:G3"/>
    <mergeCell ref="F4:G4"/>
    <mergeCell ref="A3:A6"/>
    <mergeCell ref="J3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3"/>
  <sheetViews>
    <sheetView zoomScaleSheetLayoutView="100" workbookViewId="0" topLeftCell="A1">
      <selection activeCell="M14" sqref="M14"/>
    </sheetView>
  </sheetViews>
  <sheetFormatPr defaultColWidth="9.140625" defaultRowHeight="12.75"/>
  <cols>
    <col min="1" max="1" width="10.7109375" style="60" customWidth="1"/>
    <col min="2" max="2" width="11.140625" style="60" customWidth="1"/>
    <col min="3" max="3" width="11.7109375" style="60" customWidth="1"/>
    <col min="4" max="4" width="12.57421875" style="60" customWidth="1"/>
    <col min="5" max="5" width="11.7109375" style="60" customWidth="1"/>
    <col min="6" max="6" width="13.57421875" style="60" customWidth="1"/>
    <col min="7" max="7" width="11.57421875" style="60" bestFit="1" customWidth="1"/>
    <col min="8" max="8" width="11.7109375" style="60" bestFit="1" customWidth="1"/>
    <col min="9" max="9" width="10.28125" style="60" customWidth="1"/>
    <col min="10" max="10" width="7.00390625" style="60" customWidth="1"/>
    <col min="11" max="11" width="6.00390625" style="60" customWidth="1"/>
    <col min="12" max="12" width="6.28125" style="60" customWidth="1"/>
    <col min="13" max="13" width="5.140625" style="60" customWidth="1"/>
    <col min="14" max="14" width="8.140625" style="60" customWidth="1"/>
    <col min="15" max="15" width="12.28125" style="60" bestFit="1" customWidth="1"/>
    <col min="16" max="16" width="11.00390625" style="60" bestFit="1" customWidth="1"/>
    <col min="17" max="17" width="11.28125" style="60" customWidth="1"/>
    <col min="18" max="18" width="9.8515625" style="60" customWidth="1"/>
    <col min="19" max="19" width="14.28125" style="60" customWidth="1"/>
    <col min="20" max="16384" width="9.140625" style="60" customWidth="1"/>
  </cols>
  <sheetData>
    <row r="1" spans="1:20" ht="32.25" customHeight="1">
      <c r="A1" s="579" t="s">
        <v>539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187"/>
      <c r="Q1" s="187"/>
      <c r="R1" s="187"/>
      <c r="S1" s="187"/>
      <c r="T1" s="187"/>
    </row>
    <row r="2" spans="1:15" s="122" customFormat="1" ht="24" customHeight="1">
      <c r="A2" s="583" t="s">
        <v>415</v>
      </c>
      <c r="B2" s="583"/>
      <c r="O2" s="123" t="s">
        <v>414</v>
      </c>
    </row>
    <row r="3" spans="1:16" s="64" customFormat="1" ht="24.75" customHeight="1">
      <c r="A3" s="533" t="s">
        <v>408</v>
      </c>
      <c r="B3" s="61" t="s">
        <v>229</v>
      </c>
      <c r="C3" s="62" t="s">
        <v>230</v>
      </c>
      <c r="D3" s="62" t="s">
        <v>231</v>
      </c>
      <c r="E3" s="62" t="s">
        <v>232</v>
      </c>
      <c r="F3" s="587" t="s">
        <v>233</v>
      </c>
      <c r="G3" s="587"/>
      <c r="H3" s="587"/>
      <c r="I3" s="587"/>
      <c r="J3" s="587"/>
      <c r="K3" s="587"/>
      <c r="L3" s="587"/>
      <c r="M3" s="587"/>
      <c r="N3" s="587"/>
      <c r="O3" s="536" t="s">
        <v>409</v>
      </c>
      <c r="P3" s="1"/>
    </row>
    <row r="4" spans="1:16" s="64" customFormat="1" ht="24.75" customHeight="1">
      <c r="A4" s="534"/>
      <c r="B4" s="65" t="s">
        <v>236</v>
      </c>
      <c r="C4" s="65" t="s">
        <v>236</v>
      </c>
      <c r="D4" s="65" t="s">
        <v>236</v>
      </c>
      <c r="E4" s="65" t="s">
        <v>236</v>
      </c>
      <c r="F4" s="580" t="s">
        <v>237</v>
      </c>
      <c r="G4" s="581"/>
      <c r="H4" s="581"/>
      <c r="I4" s="581"/>
      <c r="J4" s="580" t="s">
        <v>238</v>
      </c>
      <c r="K4" s="581"/>
      <c r="L4" s="581"/>
      <c r="M4" s="582"/>
      <c r="N4" s="61" t="s">
        <v>239</v>
      </c>
      <c r="O4" s="537"/>
      <c r="P4" s="1"/>
    </row>
    <row r="5" spans="1:16" s="64" customFormat="1" ht="20.25" customHeight="1">
      <c r="A5" s="534"/>
      <c r="B5" s="8"/>
      <c r="C5" s="8" t="s">
        <v>241</v>
      </c>
      <c r="D5" s="8" t="s">
        <v>236</v>
      </c>
      <c r="E5" s="8" t="s">
        <v>236</v>
      </c>
      <c r="F5" s="61" t="s">
        <v>57</v>
      </c>
      <c r="G5" s="56" t="s">
        <v>242</v>
      </c>
      <c r="H5" s="56" t="s">
        <v>243</v>
      </c>
      <c r="I5" s="57" t="s">
        <v>244</v>
      </c>
      <c r="J5" s="56"/>
      <c r="K5" s="56"/>
      <c r="L5" s="56"/>
      <c r="M5" s="56"/>
      <c r="N5" s="8" t="s">
        <v>245</v>
      </c>
      <c r="O5" s="537"/>
      <c r="P5" s="1"/>
    </row>
    <row r="6" spans="1:16" s="64" customFormat="1" ht="20.25" customHeight="1">
      <c r="A6" s="534"/>
      <c r="B6" s="8" t="s">
        <v>247</v>
      </c>
      <c r="C6" s="8" t="s">
        <v>248</v>
      </c>
      <c r="D6" s="8" t="s">
        <v>31</v>
      </c>
      <c r="E6" s="8" t="s">
        <v>31</v>
      </c>
      <c r="F6" s="8"/>
      <c r="G6" s="8" t="s">
        <v>249</v>
      </c>
      <c r="H6" s="8" t="s">
        <v>250</v>
      </c>
      <c r="I6" s="53" t="s">
        <v>251</v>
      </c>
      <c r="J6" s="65" t="s">
        <v>57</v>
      </c>
      <c r="K6" s="125" t="s">
        <v>418</v>
      </c>
      <c r="L6" s="125" t="s">
        <v>417</v>
      </c>
      <c r="M6" s="65" t="s">
        <v>252</v>
      </c>
      <c r="N6" s="8" t="s">
        <v>253</v>
      </c>
      <c r="O6" s="537"/>
      <c r="P6" s="1"/>
    </row>
    <row r="7" spans="1:16" s="64" customFormat="1" ht="20.25" customHeight="1">
      <c r="A7" s="535"/>
      <c r="B7" s="10" t="s">
        <v>257</v>
      </c>
      <c r="C7" s="10" t="s">
        <v>258</v>
      </c>
      <c r="D7" s="10" t="s">
        <v>259</v>
      </c>
      <c r="E7" s="10" t="s">
        <v>253</v>
      </c>
      <c r="F7" s="10" t="s">
        <v>31</v>
      </c>
      <c r="G7" s="10" t="s">
        <v>260</v>
      </c>
      <c r="H7" s="10" t="s">
        <v>261</v>
      </c>
      <c r="I7" s="58" t="s">
        <v>262</v>
      </c>
      <c r="J7" s="10"/>
      <c r="K7" s="10"/>
      <c r="L7" s="10"/>
      <c r="M7" s="10"/>
      <c r="N7" s="10" t="s">
        <v>236</v>
      </c>
      <c r="O7" s="538"/>
      <c r="P7" s="1"/>
    </row>
    <row r="8" spans="1:16" s="213" customFormat="1" ht="18.75" customHeight="1">
      <c r="A8" s="206" t="s">
        <v>14</v>
      </c>
      <c r="B8" s="209" t="s">
        <v>114</v>
      </c>
      <c r="C8" s="209" t="s">
        <v>114</v>
      </c>
      <c r="D8" s="298">
        <v>402254</v>
      </c>
      <c r="E8" s="299">
        <v>977.9</v>
      </c>
      <c r="F8" s="211">
        <v>295374</v>
      </c>
      <c r="G8" s="211" t="s">
        <v>114</v>
      </c>
      <c r="H8" s="211">
        <v>295374</v>
      </c>
      <c r="I8" s="211" t="s">
        <v>115</v>
      </c>
      <c r="J8" s="211" t="s">
        <v>115</v>
      </c>
      <c r="K8" s="211" t="s">
        <v>115</v>
      </c>
      <c r="L8" s="211" t="s">
        <v>115</v>
      </c>
      <c r="M8" s="211" t="s">
        <v>115</v>
      </c>
      <c r="N8" s="494">
        <v>49.3</v>
      </c>
      <c r="O8" s="212" t="s">
        <v>14</v>
      </c>
      <c r="P8" s="162"/>
    </row>
    <row r="9" spans="1:16" s="150" customFormat="1" ht="18.75" customHeight="1">
      <c r="A9" s="146" t="s">
        <v>15</v>
      </c>
      <c r="B9" s="234" t="s">
        <v>114</v>
      </c>
      <c r="C9" s="234" t="s">
        <v>114</v>
      </c>
      <c r="D9" s="300">
        <v>405819</v>
      </c>
      <c r="E9" s="301">
        <v>977.87</v>
      </c>
      <c r="F9" s="300">
        <v>301364</v>
      </c>
      <c r="G9" s="269" t="s">
        <v>114</v>
      </c>
      <c r="H9" s="300">
        <v>301364</v>
      </c>
      <c r="I9" s="211" t="s">
        <v>115</v>
      </c>
      <c r="J9" s="211" t="s">
        <v>115</v>
      </c>
      <c r="K9" s="211" t="s">
        <v>115</v>
      </c>
      <c r="L9" s="211" t="s">
        <v>115</v>
      </c>
      <c r="M9" s="211" t="s">
        <v>115</v>
      </c>
      <c r="N9" s="495" t="s">
        <v>115</v>
      </c>
      <c r="O9" s="148" t="s">
        <v>15</v>
      </c>
      <c r="P9" s="266"/>
    </row>
    <row r="10" spans="1:16" s="150" customFormat="1" ht="18.75" customHeight="1">
      <c r="A10" s="146" t="s">
        <v>503</v>
      </c>
      <c r="B10" s="209" t="s">
        <v>114</v>
      </c>
      <c r="C10" s="209" t="s">
        <v>114</v>
      </c>
      <c r="D10" s="300">
        <v>408364</v>
      </c>
      <c r="E10" s="301">
        <v>877.7</v>
      </c>
      <c r="F10" s="300">
        <v>335594</v>
      </c>
      <c r="G10" s="211" t="s">
        <v>114</v>
      </c>
      <c r="H10" s="300">
        <v>335594</v>
      </c>
      <c r="I10" s="211" t="s">
        <v>115</v>
      </c>
      <c r="J10" s="211" t="s">
        <v>115</v>
      </c>
      <c r="K10" s="211" t="s">
        <v>115</v>
      </c>
      <c r="L10" s="211" t="s">
        <v>115</v>
      </c>
      <c r="M10" s="211" t="s">
        <v>115</v>
      </c>
      <c r="N10" s="495">
        <v>77.89</v>
      </c>
      <c r="O10" s="148" t="s">
        <v>503</v>
      </c>
      <c r="P10" s="266"/>
    </row>
    <row r="11" spans="1:16" s="150" customFormat="1" ht="18.75" customHeight="1">
      <c r="A11" s="146" t="s">
        <v>554</v>
      </c>
      <c r="B11" s="209" t="s">
        <v>114</v>
      </c>
      <c r="C11" s="209" t="s">
        <v>114</v>
      </c>
      <c r="D11" s="300">
        <v>410915</v>
      </c>
      <c r="E11" s="301">
        <v>977.8</v>
      </c>
      <c r="F11" s="300">
        <v>339461</v>
      </c>
      <c r="G11" s="211" t="s">
        <v>114</v>
      </c>
      <c r="H11" s="300">
        <v>339461</v>
      </c>
      <c r="I11" s="211" t="s">
        <v>114</v>
      </c>
      <c r="J11" s="211" t="s">
        <v>114</v>
      </c>
      <c r="K11" s="211" t="s">
        <v>114</v>
      </c>
      <c r="L11" s="211" t="s">
        <v>114</v>
      </c>
      <c r="M11" s="211" t="s">
        <v>114</v>
      </c>
      <c r="N11" s="495">
        <v>86.8</v>
      </c>
      <c r="O11" s="148" t="s">
        <v>554</v>
      </c>
      <c r="P11" s="266"/>
    </row>
    <row r="12" spans="1:16" s="245" customFormat="1" ht="18.75" customHeight="1">
      <c r="A12" s="194" t="s">
        <v>556</v>
      </c>
      <c r="B12" s="354" t="s">
        <v>568</v>
      </c>
      <c r="C12" s="354" t="s">
        <v>568</v>
      </c>
      <c r="D12" s="651">
        <v>414116</v>
      </c>
      <c r="E12" s="652">
        <v>978</v>
      </c>
      <c r="F12" s="651">
        <v>356006</v>
      </c>
      <c r="G12" s="654" t="s">
        <v>568</v>
      </c>
      <c r="H12" s="651">
        <v>349073</v>
      </c>
      <c r="I12" s="654" t="s">
        <v>568</v>
      </c>
      <c r="J12" s="654" t="s">
        <v>114</v>
      </c>
      <c r="K12" s="654" t="s">
        <v>114</v>
      </c>
      <c r="L12" s="654" t="s">
        <v>114</v>
      </c>
      <c r="M12" s="654" t="s">
        <v>114</v>
      </c>
      <c r="N12" s="655">
        <v>83.2</v>
      </c>
      <c r="O12" s="195" t="s">
        <v>557</v>
      </c>
      <c r="P12" s="270"/>
    </row>
    <row r="13" spans="1:21" s="64" customFormat="1" ht="21.75" customHeight="1">
      <c r="A13" s="124"/>
      <c r="B13" s="54"/>
      <c r="C13" s="54"/>
      <c r="D13" s="69"/>
      <c r="E13" s="70"/>
      <c r="F13" s="69"/>
      <c r="G13" s="68"/>
      <c r="H13" s="69"/>
      <c r="I13" s="69"/>
      <c r="J13" s="68"/>
      <c r="K13" s="68"/>
      <c r="L13" s="68" t="s">
        <v>494</v>
      </c>
      <c r="M13" s="68"/>
      <c r="N13" s="73"/>
      <c r="O13" s="69"/>
      <c r="P13" s="69"/>
      <c r="Q13" s="69"/>
      <c r="R13" s="70"/>
      <c r="S13" s="71"/>
      <c r="T13" s="124"/>
      <c r="U13" s="1"/>
    </row>
    <row r="14" spans="1:8" s="64" customFormat="1" ht="28.5" customHeight="1">
      <c r="A14" s="533" t="s">
        <v>416</v>
      </c>
      <c r="B14" s="580" t="s">
        <v>234</v>
      </c>
      <c r="C14" s="587"/>
      <c r="D14" s="587"/>
      <c r="E14" s="588"/>
      <c r="F14" s="63" t="s">
        <v>235</v>
      </c>
      <c r="G14" s="536" t="s">
        <v>409</v>
      </c>
      <c r="H14" s="1"/>
    </row>
    <row r="15" spans="1:8" s="64" customFormat="1" ht="28.5" customHeight="1">
      <c r="A15" s="534"/>
      <c r="B15" s="589" t="s">
        <v>240</v>
      </c>
      <c r="C15" s="590"/>
      <c r="D15" s="574"/>
      <c r="E15" s="66" t="s">
        <v>239</v>
      </c>
      <c r="F15" s="67" t="s">
        <v>236</v>
      </c>
      <c r="G15" s="537"/>
      <c r="H15" s="1"/>
    </row>
    <row r="16" spans="1:8" s="64" customFormat="1" ht="14.25">
      <c r="A16" s="534"/>
      <c r="B16" s="56"/>
      <c r="C16" s="56"/>
      <c r="D16" s="56"/>
      <c r="E16" s="52" t="s">
        <v>245</v>
      </c>
      <c r="F16" s="67" t="s">
        <v>246</v>
      </c>
      <c r="G16" s="537"/>
      <c r="H16" s="1"/>
    </row>
    <row r="17" spans="1:8" s="64" customFormat="1" ht="14.25">
      <c r="A17" s="534"/>
      <c r="B17" s="65" t="s">
        <v>57</v>
      </c>
      <c r="C17" s="65" t="s">
        <v>254</v>
      </c>
      <c r="D17" s="65" t="s">
        <v>255</v>
      </c>
      <c r="E17" s="52" t="s">
        <v>253</v>
      </c>
      <c r="F17" s="67" t="s">
        <v>256</v>
      </c>
      <c r="G17" s="537"/>
      <c r="H17" s="1"/>
    </row>
    <row r="18" spans="1:8" s="64" customFormat="1" ht="14.25">
      <c r="A18" s="535"/>
      <c r="B18" s="10"/>
      <c r="C18" s="365" t="s">
        <v>263</v>
      </c>
      <c r="D18" s="365" t="s">
        <v>264</v>
      </c>
      <c r="E18" s="361"/>
      <c r="F18" s="366" t="s">
        <v>265</v>
      </c>
      <c r="G18" s="538"/>
      <c r="H18" s="1"/>
    </row>
    <row r="19" spans="1:15" s="213" customFormat="1" ht="27" customHeight="1">
      <c r="A19" s="206" t="s">
        <v>14</v>
      </c>
      <c r="B19" s="214">
        <v>106880</v>
      </c>
      <c r="C19" s="210">
        <v>62496</v>
      </c>
      <c r="D19" s="210">
        <v>44384</v>
      </c>
      <c r="E19" s="215">
        <v>928.6</v>
      </c>
      <c r="F19" s="292">
        <v>73.4</v>
      </c>
      <c r="G19" s="212" t="s">
        <v>14</v>
      </c>
      <c r="H19" s="1"/>
      <c r="I19" s="64"/>
      <c r="J19" s="64"/>
      <c r="K19" s="64"/>
      <c r="L19" s="64"/>
      <c r="M19" s="64"/>
      <c r="N19" s="64"/>
      <c r="O19" s="64"/>
    </row>
    <row r="20" spans="1:15" s="150" customFormat="1" ht="27" customHeight="1">
      <c r="A20" s="146" t="s">
        <v>15</v>
      </c>
      <c r="B20" s="267">
        <v>104455</v>
      </c>
      <c r="C20" s="267">
        <v>60842</v>
      </c>
      <c r="D20" s="267">
        <v>43613</v>
      </c>
      <c r="E20" s="268">
        <v>928.62</v>
      </c>
      <c r="F20" s="293">
        <v>74.2606925747686</v>
      </c>
      <c r="G20" s="148" t="s">
        <v>15</v>
      </c>
      <c r="H20" s="271"/>
      <c r="I20" s="246"/>
      <c r="J20" s="246"/>
      <c r="K20" s="246"/>
      <c r="L20" s="246"/>
      <c r="M20" s="246"/>
      <c r="N20" s="246"/>
      <c r="O20" s="246"/>
    </row>
    <row r="21" spans="1:15" s="150" customFormat="1" ht="27" customHeight="1">
      <c r="A21" s="146" t="s">
        <v>503</v>
      </c>
      <c r="B21" s="267">
        <v>72770</v>
      </c>
      <c r="C21" s="267">
        <v>28760</v>
      </c>
      <c r="D21" s="267">
        <v>44010</v>
      </c>
      <c r="E21" s="268">
        <v>899.8</v>
      </c>
      <c r="F21" s="293">
        <v>82.2</v>
      </c>
      <c r="G21" s="148" t="s">
        <v>503</v>
      </c>
      <c r="H21" s="271"/>
      <c r="I21" s="246"/>
      <c r="J21" s="246"/>
      <c r="K21" s="246"/>
      <c r="L21" s="246"/>
      <c r="M21" s="246"/>
      <c r="N21" s="246"/>
      <c r="O21" s="246"/>
    </row>
    <row r="22" spans="1:15" s="150" customFormat="1" ht="27" customHeight="1">
      <c r="A22" s="146" t="s">
        <v>554</v>
      </c>
      <c r="B22" s="267">
        <v>71453</v>
      </c>
      <c r="C22" s="267">
        <v>18958</v>
      </c>
      <c r="D22" s="267">
        <v>52495</v>
      </c>
      <c r="E22" s="268">
        <v>901.1</v>
      </c>
      <c r="F22" s="293">
        <v>82.6</v>
      </c>
      <c r="G22" s="148" t="s">
        <v>554</v>
      </c>
      <c r="H22" s="271"/>
      <c r="I22" s="246"/>
      <c r="J22" s="246"/>
      <c r="K22" s="246"/>
      <c r="L22" s="246"/>
      <c r="M22" s="246"/>
      <c r="N22" s="246"/>
      <c r="O22" s="246"/>
    </row>
    <row r="23" spans="1:15" s="245" customFormat="1" ht="27" customHeight="1">
      <c r="A23" s="194" t="s">
        <v>556</v>
      </c>
      <c r="B23" s="650">
        <v>65043</v>
      </c>
      <c r="C23" s="651">
        <v>25762</v>
      </c>
      <c r="D23" s="651">
        <v>38281</v>
      </c>
      <c r="E23" s="652">
        <v>894.8</v>
      </c>
      <c r="F23" s="653">
        <v>84.3</v>
      </c>
      <c r="G23" s="195" t="s">
        <v>557</v>
      </c>
      <c r="H23" s="272"/>
      <c r="I23" s="273"/>
      <c r="J23" s="273"/>
      <c r="K23" s="273"/>
      <c r="L23" s="273"/>
      <c r="M23" s="273"/>
      <c r="N23" s="273"/>
      <c r="O23" s="273"/>
    </row>
    <row r="24" spans="1:15" s="245" customFormat="1" ht="15.75" customHeight="1">
      <c r="A24" s="649" t="s">
        <v>504</v>
      </c>
      <c r="B24" s="584"/>
      <c r="C24" s="584"/>
      <c r="D24" s="585" t="s">
        <v>505</v>
      </c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</row>
    <row r="25" spans="1:21" s="64" customFormat="1" ht="18" customHeight="1">
      <c r="A25" s="13"/>
      <c r="B25" s="72"/>
      <c r="C25" s="72"/>
      <c r="D25" s="72"/>
      <c r="E25" s="72"/>
      <c r="F25" s="72"/>
      <c r="G25" s="72"/>
      <c r="H25" s="313"/>
      <c r="I25" s="72"/>
      <c r="J25" s="72"/>
      <c r="K25" s="72"/>
      <c r="L25" s="72"/>
      <c r="M25" s="72"/>
      <c r="N25" s="72"/>
      <c r="P25" s="72"/>
      <c r="Q25" s="72"/>
      <c r="R25" s="72"/>
      <c r="S25" s="72"/>
      <c r="U25" s="1"/>
    </row>
    <row r="26" spans="1:21" ht="20.2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14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21" ht="14.2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ht="14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1" ht="14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ht="14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ht="14.25">
      <c r="U32" s="72"/>
    </row>
    <row r="33" ht="14.25">
      <c r="U33" s="72"/>
    </row>
  </sheetData>
  <mergeCells count="13">
    <mergeCell ref="A24:C24"/>
    <mergeCell ref="D24:O24"/>
    <mergeCell ref="F3:N3"/>
    <mergeCell ref="A3:A7"/>
    <mergeCell ref="O3:O7"/>
    <mergeCell ref="A14:A18"/>
    <mergeCell ref="G14:G18"/>
    <mergeCell ref="B14:E14"/>
    <mergeCell ref="B15:D15"/>
    <mergeCell ref="A1:O1"/>
    <mergeCell ref="F4:I4"/>
    <mergeCell ref="J4:M4"/>
    <mergeCell ref="A2:B2"/>
  </mergeCells>
  <printOptions/>
  <pageMargins left="0.7480314960629921" right="0.5511811023622047" top="0.984251968503937" bottom="0.67" header="0.5118110236220472" footer="0.27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workbookViewId="0" topLeftCell="A16">
      <selection activeCell="D27" sqref="D27"/>
    </sheetView>
  </sheetViews>
  <sheetFormatPr defaultColWidth="9.140625" defaultRowHeight="12.75"/>
  <cols>
    <col min="1" max="1" width="12.00390625" style="72" customWidth="1"/>
    <col min="2" max="2" width="19.00390625" style="72" customWidth="1"/>
    <col min="3" max="3" width="15.57421875" style="72" customWidth="1"/>
    <col min="4" max="4" width="17.28125" style="72" customWidth="1"/>
    <col min="5" max="5" width="15.140625" style="72" customWidth="1"/>
    <col min="6" max="6" width="13.57421875" style="72" customWidth="1"/>
    <col min="7" max="7" width="15.140625" style="72" customWidth="1"/>
    <col min="8" max="8" width="17.28125" style="72" customWidth="1"/>
    <col min="9" max="10" width="15.421875" style="72" customWidth="1"/>
    <col min="11" max="11" width="11.7109375" style="72" customWidth="1"/>
    <col min="12" max="12" width="13.7109375" style="72" customWidth="1"/>
    <col min="13" max="13" width="13.28125" style="72" customWidth="1"/>
    <col min="14" max="14" width="14.57421875" style="72" customWidth="1"/>
    <col min="15" max="15" width="13.7109375" style="72" customWidth="1"/>
    <col min="16" max="16" width="15.421875" style="72" customWidth="1"/>
    <col min="17" max="16384" width="9.140625" style="72" customWidth="1"/>
  </cols>
  <sheetData>
    <row r="1" spans="1:16" ht="33" customHeight="1">
      <c r="A1" s="596" t="s">
        <v>540</v>
      </c>
      <c r="B1" s="596"/>
      <c r="C1" s="596"/>
      <c r="D1" s="596"/>
      <c r="E1" s="596"/>
      <c r="F1" s="596"/>
      <c r="G1" s="596"/>
      <c r="H1" s="596"/>
      <c r="I1" s="596"/>
      <c r="J1" s="596"/>
      <c r="K1" s="2"/>
      <c r="L1" s="2"/>
      <c r="M1" s="2"/>
      <c r="N1" s="2"/>
      <c r="O1" s="2"/>
      <c r="P1" s="2"/>
    </row>
    <row r="2" spans="1:10" s="4" customFormat="1" ht="18" customHeight="1">
      <c r="A2" s="4" t="s">
        <v>266</v>
      </c>
      <c r="B2" s="18"/>
      <c r="C2" s="18"/>
      <c r="D2" s="18"/>
      <c r="E2" s="18"/>
      <c r="F2" s="18"/>
      <c r="G2" s="18"/>
      <c r="H2" s="18"/>
      <c r="I2" s="18"/>
      <c r="J2" s="18" t="s">
        <v>526</v>
      </c>
    </row>
    <row r="3" spans="1:10" s="109" customFormat="1" ht="27.75" customHeight="1">
      <c r="A3" s="544" t="s">
        <v>420</v>
      </c>
      <c r="B3" s="597" t="s">
        <v>421</v>
      </c>
      <c r="C3" s="598"/>
      <c r="D3" s="598"/>
      <c r="E3" s="598"/>
      <c r="F3" s="598"/>
      <c r="G3" s="598"/>
      <c r="H3" s="598"/>
      <c r="I3" s="598"/>
      <c r="J3" s="598"/>
    </row>
    <row r="4" spans="1:10" s="94" customFormat="1" ht="18" customHeight="1">
      <c r="A4" s="603"/>
      <c r="B4" s="28" t="s">
        <v>181</v>
      </c>
      <c r="C4" s="28" t="s">
        <v>211</v>
      </c>
      <c r="D4" s="28" t="s">
        <v>423</v>
      </c>
      <c r="E4" s="74" t="s">
        <v>212</v>
      </c>
      <c r="F4" s="599" t="s">
        <v>213</v>
      </c>
      <c r="G4" s="600"/>
      <c r="H4" s="28" t="s">
        <v>424</v>
      </c>
      <c r="I4" s="28" t="s">
        <v>425</v>
      </c>
      <c r="J4" s="346" t="s">
        <v>422</v>
      </c>
    </row>
    <row r="5" spans="1:10" s="144" customFormat="1" ht="18" customHeight="1">
      <c r="A5" s="604"/>
      <c r="B5" s="142"/>
      <c r="C5" s="142"/>
      <c r="D5" s="142"/>
      <c r="E5" s="143" t="s">
        <v>267</v>
      </c>
      <c r="F5" s="601" t="s">
        <v>216</v>
      </c>
      <c r="G5" s="602"/>
      <c r="H5" s="142"/>
      <c r="I5" s="142"/>
      <c r="J5" s="347"/>
    </row>
    <row r="6" spans="1:10" s="129" customFormat="1" ht="12.75">
      <c r="A6" s="604"/>
      <c r="B6" s="145"/>
      <c r="C6" s="145"/>
      <c r="D6" s="126"/>
      <c r="E6" s="127" t="s">
        <v>267</v>
      </c>
      <c r="F6" s="128" t="s">
        <v>268</v>
      </c>
      <c r="G6" s="128" t="s">
        <v>269</v>
      </c>
      <c r="H6" s="126"/>
      <c r="I6" s="126"/>
      <c r="J6" s="348"/>
    </row>
    <row r="7" spans="1:10" s="109" customFormat="1" ht="15.75" customHeight="1">
      <c r="A7" s="605"/>
      <c r="B7" s="130" t="s">
        <v>219</v>
      </c>
      <c r="C7" s="130" t="s">
        <v>220</v>
      </c>
      <c r="D7" s="132" t="s">
        <v>225</v>
      </c>
      <c r="E7" s="131" t="s">
        <v>221</v>
      </c>
      <c r="F7" s="130" t="s">
        <v>222</v>
      </c>
      <c r="G7" s="130" t="s">
        <v>270</v>
      </c>
      <c r="H7" s="133" t="s">
        <v>224</v>
      </c>
      <c r="I7" s="134" t="s">
        <v>226</v>
      </c>
      <c r="J7" s="349"/>
    </row>
    <row r="8" spans="1:10" s="150" customFormat="1" ht="24.75" customHeight="1">
      <c r="A8" s="146" t="s">
        <v>12</v>
      </c>
      <c r="B8" s="374">
        <v>7201</v>
      </c>
      <c r="C8" s="373">
        <v>2406</v>
      </c>
      <c r="D8" s="373">
        <v>1006967</v>
      </c>
      <c r="E8" s="373">
        <v>3251</v>
      </c>
      <c r="F8" s="149">
        <v>440</v>
      </c>
      <c r="G8" s="149">
        <v>77</v>
      </c>
      <c r="H8" s="147">
        <v>0</v>
      </c>
      <c r="I8" s="375">
        <v>18</v>
      </c>
      <c r="J8" s="148" t="s">
        <v>12</v>
      </c>
    </row>
    <row r="9" spans="1:10" s="152" customFormat="1" ht="24.75" customHeight="1">
      <c r="A9" s="216" t="s">
        <v>14</v>
      </c>
      <c r="B9" s="376">
        <v>8051</v>
      </c>
      <c r="C9" s="377">
        <v>2710</v>
      </c>
      <c r="D9" s="377">
        <v>1135</v>
      </c>
      <c r="E9" s="377">
        <v>3572</v>
      </c>
      <c r="F9" s="224">
        <v>544</v>
      </c>
      <c r="G9" s="224">
        <v>73</v>
      </c>
      <c r="H9" s="224">
        <v>17</v>
      </c>
      <c r="I9" s="225">
        <v>0</v>
      </c>
      <c r="J9" s="151" t="s">
        <v>14</v>
      </c>
    </row>
    <row r="10" spans="1:10" s="150" customFormat="1" ht="24.75" customHeight="1">
      <c r="A10" s="205" t="s">
        <v>15</v>
      </c>
      <c r="B10" s="374">
        <f>SUM(C10:I10)</f>
        <v>10212</v>
      </c>
      <c r="C10" s="373">
        <v>3334</v>
      </c>
      <c r="D10" s="373">
        <v>1445</v>
      </c>
      <c r="E10" s="373">
        <v>4676</v>
      </c>
      <c r="F10" s="241">
        <v>751</v>
      </c>
      <c r="G10" s="242" t="s">
        <v>115</v>
      </c>
      <c r="H10" s="241">
        <v>6</v>
      </c>
      <c r="I10" s="243">
        <v>0</v>
      </c>
      <c r="J10" s="244" t="s">
        <v>15</v>
      </c>
    </row>
    <row r="11" spans="1:10" s="150" customFormat="1" ht="24.75" customHeight="1">
      <c r="A11" s="205" t="s">
        <v>503</v>
      </c>
      <c r="B11" s="374">
        <v>10102</v>
      </c>
      <c r="C11" s="373">
        <v>3354</v>
      </c>
      <c r="D11" s="373">
        <v>1420</v>
      </c>
      <c r="E11" s="373">
        <v>4667</v>
      </c>
      <c r="F11" s="241">
        <v>654</v>
      </c>
      <c r="G11" s="242" t="s">
        <v>115</v>
      </c>
      <c r="H11" s="241">
        <v>7</v>
      </c>
      <c r="I11" s="149">
        <v>0</v>
      </c>
      <c r="J11" s="244" t="s">
        <v>503</v>
      </c>
    </row>
    <row r="12" spans="1:10" s="150" customFormat="1" ht="24.75" customHeight="1">
      <c r="A12" s="205" t="s">
        <v>554</v>
      </c>
      <c r="B12" s="374">
        <v>10158</v>
      </c>
      <c r="C12" s="373">
        <v>3387</v>
      </c>
      <c r="D12" s="373">
        <v>1397</v>
      </c>
      <c r="E12" s="373">
        <v>4786</v>
      </c>
      <c r="F12" s="241">
        <v>580</v>
      </c>
      <c r="G12" s="242" t="s">
        <v>115</v>
      </c>
      <c r="H12" s="241">
        <v>8</v>
      </c>
      <c r="I12" s="149">
        <v>0</v>
      </c>
      <c r="J12" s="244" t="s">
        <v>554</v>
      </c>
    </row>
    <row r="13" spans="1:10" s="245" customFormat="1" ht="24.75" customHeight="1">
      <c r="A13" s="656" t="s">
        <v>556</v>
      </c>
      <c r="B13" s="281">
        <v>38484</v>
      </c>
      <c r="C13" s="281">
        <v>22807</v>
      </c>
      <c r="D13" s="281">
        <v>4263</v>
      </c>
      <c r="E13" s="281">
        <v>9018</v>
      </c>
      <c r="F13" s="281">
        <v>2362</v>
      </c>
      <c r="G13" s="281">
        <f>SUM(G15:G16)</f>
        <v>0</v>
      </c>
      <c r="H13" s="281">
        <v>34</v>
      </c>
      <c r="I13" s="281">
        <f>SUM(I15:I16)</f>
        <v>0</v>
      </c>
      <c r="J13" s="656" t="s">
        <v>557</v>
      </c>
    </row>
    <row r="14" spans="3:10" s="94" customFormat="1" ht="12" customHeight="1">
      <c r="C14" s="135"/>
      <c r="D14" s="135"/>
      <c r="E14" s="135"/>
      <c r="F14" s="135"/>
      <c r="G14" s="95" t="s">
        <v>267</v>
      </c>
      <c r="H14" s="95" t="s">
        <v>267</v>
      </c>
      <c r="I14" s="93"/>
      <c r="J14" s="93"/>
    </row>
    <row r="15" spans="1:8" s="109" customFormat="1" ht="27" customHeight="1">
      <c r="A15" s="610" t="s">
        <v>420</v>
      </c>
      <c r="B15" s="591" t="s">
        <v>426</v>
      </c>
      <c r="C15" s="592"/>
      <c r="D15" s="592"/>
      <c r="E15" s="592"/>
      <c r="F15" s="592"/>
      <c r="G15" s="593"/>
      <c r="H15" s="606" t="s">
        <v>419</v>
      </c>
    </row>
    <row r="16" spans="1:8" s="109" customFormat="1" ht="24.75">
      <c r="A16" s="611"/>
      <c r="B16" s="75" t="s">
        <v>427</v>
      </c>
      <c r="C16" s="75" t="s">
        <v>428</v>
      </c>
      <c r="D16" s="75" t="s">
        <v>429</v>
      </c>
      <c r="E16" s="75" t="s">
        <v>430</v>
      </c>
      <c r="F16" s="75" t="s">
        <v>431</v>
      </c>
      <c r="G16" s="76" t="s">
        <v>432</v>
      </c>
      <c r="H16" s="607"/>
    </row>
    <row r="17" spans="1:8" s="137" customFormat="1" ht="12.75">
      <c r="A17" s="611"/>
      <c r="B17" s="136" t="s">
        <v>271</v>
      </c>
      <c r="C17" s="136" t="s">
        <v>272</v>
      </c>
      <c r="D17" s="136" t="s">
        <v>273</v>
      </c>
      <c r="E17" s="136" t="s">
        <v>274</v>
      </c>
      <c r="F17" s="136" t="s">
        <v>275</v>
      </c>
      <c r="G17" s="226" t="s">
        <v>454</v>
      </c>
      <c r="H17" s="608"/>
    </row>
    <row r="18" spans="1:8" s="109" customFormat="1" ht="36.75" customHeight="1">
      <c r="A18" s="612"/>
      <c r="B18" s="138" t="s">
        <v>276</v>
      </c>
      <c r="C18" s="138" t="s">
        <v>277</v>
      </c>
      <c r="D18" s="138" t="s">
        <v>278</v>
      </c>
      <c r="E18" s="138" t="s">
        <v>279</v>
      </c>
      <c r="F18" s="138" t="s">
        <v>280</v>
      </c>
      <c r="G18" s="139" t="s">
        <v>281</v>
      </c>
      <c r="H18" s="607"/>
    </row>
    <row r="19" spans="1:8" s="109" customFormat="1" ht="12.75">
      <c r="A19" s="613"/>
      <c r="B19" s="140" t="s">
        <v>282</v>
      </c>
      <c r="C19" s="140" t="s">
        <v>283</v>
      </c>
      <c r="D19" s="140" t="s">
        <v>284</v>
      </c>
      <c r="E19" s="140" t="s">
        <v>283</v>
      </c>
      <c r="F19" s="140" t="s">
        <v>284</v>
      </c>
      <c r="G19" s="141"/>
      <c r="H19" s="609"/>
    </row>
    <row r="20" spans="1:9" s="152" customFormat="1" ht="24.75" customHeight="1">
      <c r="A20" s="378" t="s">
        <v>433</v>
      </c>
      <c r="B20" s="242" t="s">
        <v>115</v>
      </c>
      <c r="C20" s="242" t="s">
        <v>115</v>
      </c>
      <c r="D20" s="242" t="s">
        <v>115</v>
      </c>
      <c r="E20" s="242" t="s">
        <v>115</v>
      </c>
      <c r="F20" s="242" t="s">
        <v>115</v>
      </c>
      <c r="G20" s="242" t="s">
        <v>115</v>
      </c>
      <c r="H20" s="151" t="s">
        <v>433</v>
      </c>
      <c r="I20" s="109"/>
    </row>
    <row r="21" spans="1:9" s="152" customFormat="1" ht="24.75" customHeight="1">
      <c r="A21" s="216" t="s">
        <v>14</v>
      </c>
      <c r="B21" s="217">
        <v>35836</v>
      </c>
      <c r="C21" s="240">
        <v>8051</v>
      </c>
      <c r="D21" s="219">
        <v>225</v>
      </c>
      <c r="E21" s="218">
        <v>19453</v>
      </c>
      <c r="F21" s="220">
        <v>542.8</v>
      </c>
      <c r="G21" s="221">
        <v>41.4</v>
      </c>
      <c r="H21" s="151" t="s">
        <v>14</v>
      </c>
      <c r="I21" s="109"/>
    </row>
    <row r="22" spans="1:9" s="150" customFormat="1" ht="24.75" customHeight="1">
      <c r="A22" s="205" t="s">
        <v>15</v>
      </c>
      <c r="B22" s="247">
        <v>35996</v>
      </c>
      <c r="C22" s="248">
        <v>10213</v>
      </c>
      <c r="D22" s="249">
        <v>284</v>
      </c>
      <c r="E22" s="149">
        <v>19174</v>
      </c>
      <c r="F22" s="250">
        <f>(E22/B22*1000)</f>
        <v>532.6702966996332</v>
      </c>
      <c r="G22" s="251">
        <f>(D22/F22*100)</f>
        <v>53.31628246583916</v>
      </c>
      <c r="H22" s="244" t="s">
        <v>15</v>
      </c>
      <c r="I22" s="246"/>
    </row>
    <row r="23" spans="1:10" s="150" customFormat="1" ht="24.75" customHeight="1">
      <c r="A23" s="205" t="s">
        <v>503</v>
      </c>
      <c r="B23" s="247">
        <v>36343</v>
      </c>
      <c r="C23" s="248">
        <v>10102</v>
      </c>
      <c r="D23" s="249">
        <v>277.96274385713895</v>
      </c>
      <c r="E23" s="149">
        <v>20766</v>
      </c>
      <c r="F23" s="250">
        <v>571.4</v>
      </c>
      <c r="G23" s="251">
        <v>48.6</v>
      </c>
      <c r="H23" s="244" t="s">
        <v>503</v>
      </c>
      <c r="I23" s="246"/>
      <c r="J23" s="246"/>
    </row>
    <row r="24" spans="1:10" s="150" customFormat="1" ht="24.75" customHeight="1">
      <c r="A24" s="205" t="s">
        <v>554</v>
      </c>
      <c r="B24" s="247">
        <v>38806</v>
      </c>
      <c r="C24" s="248">
        <v>10158</v>
      </c>
      <c r="D24" s="249">
        <v>262</v>
      </c>
      <c r="E24" s="149">
        <v>25456</v>
      </c>
      <c r="F24" s="250">
        <v>656</v>
      </c>
      <c r="G24" s="251">
        <v>39.9</v>
      </c>
      <c r="H24" s="244" t="s">
        <v>554</v>
      </c>
      <c r="I24" s="246"/>
      <c r="J24" s="246"/>
    </row>
    <row r="25" spans="1:10" s="252" customFormat="1" ht="24.75" customHeight="1">
      <c r="A25" s="222" t="s">
        <v>556</v>
      </c>
      <c r="B25" s="490">
        <v>38484</v>
      </c>
      <c r="C25" s="281">
        <v>10605</v>
      </c>
      <c r="D25" s="496">
        <v>275.6</v>
      </c>
      <c r="E25" s="281">
        <v>32268</v>
      </c>
      <c r="F25" s="497">
        <v>838.5</v>
      </c>
      <c r="G25" s="498">
        <v>32.9</v>
      </c>
      <c r="H25" s="223" t="s">
        <v>557</v>
      </c>
      <c r="I25" s="93"/>
      <c r="J25" s="93"/>
    </row>
    <row r="26" spans="1:8" s="94" customFormat="1" ht="15.75" customHeight="1">
      <c r="A26" s="594" t="s">
        <v>500</v>
      </c>
      <c r="B26" s="595"/>
      <c r="C26" s="135"/>
      <c r="D26" s="135"/>
      <c r="E26" s="135"/>
      <c r="F26" s="135"/>
      <c r="H26" s="313" t="s">
        <v>501</v>
      </c>
    </row>
    <row r="27" s="94" customFormat="1" ht="15.75" customHeight="1">
      <c r="A27" s="94" t="s">
        <v>453</v>
      </c>
    </row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</sheetData>
  <mergeCells count="9">
    <mergeCell ref="B15:G15"/>
    <mergeCell ref="A26:B26"/>
    <mergeCell ref="A1:J1"/>
    <mergeCell ref="B3:J3"/>
    <mergeCell ref="F4:G4"/>
    <mergeCell ref="F5:G5"/>
    <mergeCell ref="A3:A7"/>
    <mergeCell ref="H15:H19"/>
    <mergeCell ref="A15:A19"/>
  </mergeCells>
  <printOptions/>
  <pageMargins left="0.5511811023622047" right="0.5511811023622047" top="0.984251968503937" bottom="0.73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SheetLayoutView="100" workbookViewId="0" topLeftCell="A16">
      <selection activeCell="D30" sqref="D30"/>
    </sheetView>
  </sheetViews>
  <sheetFormatPr defaultColWidth="9.140625" defaultRowHeight="12.75"/>
  <cols>
    <col min="1" max="1" width="10.57421875" style="88" customWidth="1"/>
    <col min="2" max="2" width="11.8515625" style="88" customWidth="1"/>
    <col min="3" max="3" width="11.7109375" style="88" customWidth="1"/>
    <col min="4" max="4" width="11.28125" style="88" customWidth="1"/>
    <col min="5" max="5" width="9.28125" style="88" customWidth="1"/>
    <col min="6" max="6" width="9.8515625" style="88" customWidth="1"/>
    <col min="7" max="7" width="11.8515625" style="88" customWidth="1"/>
    <col min="8" max="8" width="11.140625" style="88" customWidth="1"/>
    <col min="9" max="9" width="9.7109375" style="88" customWidth="1"/>
    <col min="10" max="10" width="9.57421875" style="88" customWidth="1"/>
    <col min="11" max="11" width="10.7109375" style="88" customWidth="1"/>
    <col min="12" max="12" width="11.7109375" style="77" customWidth="1"/>
    <col min="13" max="13" width="12.140625" style="77" customWidth="1"/>
    <col min="14" max="14" width="12.28125" style="77" customWidth="1"/>
    <col min="15" max="15" width="10.57421875" style="77" customWidth="1"/>
    <col min="16" max="16" width="9.7109375" style="77" customWidth="1"/>
    <col min="17" max="16384" width="9.140625" style="77" customWidth="1"/>
  </cols>
  <sheetData>
    <row r="1" spans="1:11" s="153" customFormat="1" ht="32.25" customHeight="1">
      <c r="A1" s="614" t="s">
        <v>541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2" s="79" customFormat="1" ht="18" customHeight="1">
      <c r="A2" s="615" t="s">
        <v>434</v>
      </c>
      <c r="B2" s="615"/>
      <c r="C2" s="78"/>
      <c r="D2" s="78"/>
      <c r="E2" s="78"/>
      <c r="F2" s="78"/>
      <c r="G2" s="78"/>
      <c r="H2" s="78"/>
      <c r="I2" s="78"/>
      <c r="J2" s="78"/>
      <c r="K2" s="78"/>
      <c r="L2" s="92" t="s">
        <v>435</v>
      </c>
    </row>
    <row r="3" spans="1:12" s="81" customFormat="1" ht="24.75" customHeight="1">
      <c r="A3" s="616" t="s">
        <v>416</v>
      </c>
      <c r="B3" s="80" t="s">
        <v>320</v>
      </c>
      <c r="C3" s="80" t="s">
        <v>312</v>
      </c>
      <c r="D3" s="80" t="s">
        <v>321</v>
      </c>
      <c r="E3" s="619" t="s">
        <v>285</v>
      </c>
      <c r="F3" s="620"/>
      <c r="G3" s="620"/>
      <c r="H3" s="620"/>
      <c r="I3" s="620"/>
      <c r="J3" s="620"/>
      <c r="K3" s="621"/>
      <c r="L3" s="635" t="s">
        <v>419</v>
      </c>
    </row>
    <row r="4" spans="1:12" s="81" customFormat="1" ht="12">
      <c r="A4" s="617"/>
      <c r="B4" s="82" t="s">
        <v>286</v>
      </c>
      <c r="C4" s="82" t="s">
        <v>314</v>
      </c>
      <c r="D4" s="82" t="s">
        <v>322</v>
      </c>
      <c r="E4" s="622"/>
      <c r="F4" s="623"/>
      <c r="G4" s="623"/>
      <c r="H4" s="623"/>
      <c r="I4" s="623"/>
      <c r="J4" s="623"/>
      <c r="K4" s="624"/>
      <c r="L4" s="636"/>
    </row>
    <row r="5" spans="1:12" s="81" customFormat="1" ht="13.5" customHeight="1">
      <c r="A5" s="617"/>
      <c r="B5" s="82" t="s">
        <v>267</v>
      </c>
      <c r="C5" s="87"/>
      <c r="D5" s="82"/>
      <c r="E5" s="80" t="s">
        <v>323</v>
      </c>
      <c r="F5" s="80" t="s">
        <v>287</v>
      </c>
      <c r="G5" s="80" t="s">
        <v>288</v>
      </c>
      <c r="H5" s="625" t="s">
        <v>289</v>
      </c>
      <c r="I5" s="626"/>
      <c r="J5" s="80" t="s">
        <v>290</v>
      </c>
      <c r="K5" s="80" t="s">
        <v>291</v>
      </c>
      <c r="L5" s="636"/>
    </row>
    <row r="6" spans="1:12" s="81" customFormat="1" ht="13.5">
      <c r="A6" s="617"/>
      <c r="C6" s="87"/>
      <c r="D6" s="87"/>
      <c r="E6" s="82" t="s">
        <v>324</v>
      </c>
      <c r="F6" s="82" t="s">
        <v>292</v>
      </c>
      <c r="G6" s="82" t="s">
        <v>292</v>
      </c>
      <c r="H6" s="627" t="s">
        <v>293</v>
      </c>
      <c r="I6" s="628"/>
      <c r="J6" s="82"/>
      <c r="K6" s="82"/>
      <c r="L6" s="636"/>
    </row>
    <row r="7" spans="1:12" s="81" customFormat="1" ht="13.5">
      <c r="A7" s="617"/>
      <c r="B7" s="156"/>
      <c r="C7" s="156"/>
      <c r="D7" s="86"/>
      <c r="E7" s="629" t="s">
        <v>443</v>
      </c>
      <c r="F7" s="629" t="s">
        <v>441</v>
      </c>
      <c r="G7" s="629" t="s">
        <v>295</v>
      </c>
      <c r="H7" s="158" t="s">
        <v>296</v>
      </c>
      <c r="I7" s="158" t="s">
        <v>297</v>
      </c>
      <c r="J7" s="629" t="s">
        <v>315</v>
      </c>
      <c r="K7" s="629" t="s">
        <v>298</v>
      </c>
      <c r="L7" s="636"/>
    </row>
    <row r="8" spans="1:12" s="81" customFormat="1" ht="39" customHeight="1">
      <c r="A8" s="618"/>
      <c r="B8" s="159" t="s">
        <v>294</v>
      </c>
      <c r="C8" s="159" t="s">
        <v>299</v>
      </c>
      <c r="D8" s="160" t="s">
        <v>436</v>
      </c>
      <c r="E8" s="630"/>
      <c r="F8" s="631"/>
      <c r="G8" s="631"/>
      <c r="H8" s="159" t="s">
        <v>300</v>
      </c>
      <c r="I8" s="159" t="s">
        <v>301</v>
      </c>
      <c r="J8" s="631"/>
      <c r="K8" s="631"/>
      <c r="L8" s="637"/>
    </row>
    <row r="9" spans="1:16" s="228" customFormat="1" ht="27" customHeight="1">
      <c r="A9" s="199">
        <v>2005</v>
      </c>
      <c r="B9" s="379">
        <v>2487480</v>
      </c>
      <c r="C9" s="380">
        <v>1662250</v>
      </c>
      <c r="D9" s="381">
        <v>66.82465788669658</v>
      </c>
      <c r="E9" s="227" t="s">
        <v>115</v>
      </c>
      <c r="F9" s="227" t="s">
        <v>115</v>
      </c>
      <c r="G9" s="380">
        <v>1076710</v>
      </c>
      <c r="H9" s="380">
        <v>104719</v>
      </c>
      <c r="I9" s="380">
        <v>627194</v>
      </c>
      <c r="J9" s="380">
        <v>25073</v>
      </c>
      <c r="K9" s="382">
        <v>319724</v>
      </c>
      <c r="L9" s="199">
        <v>2005</v>
      </c>
      <c r="M9" s="154"/>
      <c r="N9" s="154"/>
      <c r="O9" s="154"/>
      <c r="P9" s="154"/>
    </row>
    <row r="10" spans="1:16" s="275" customFormat="1" ht="27" customHeight="1">
      <c r="A10" s="265">
        <v>2006</v>
      </c>
      <c r="B10" s="383">
        <v>2487480</v>
      </c>
      <c r="C10" s="308">
        <v>1745684</v>
      </c>
      <c r="D10" s="384">
        <v>70.17881550806439</v>
      </c>
      <c r="E10" s="276" t="s">
        <v>115</v>
      </c>
      <c r="F10" s="276" t="s">
        <v>115</v>
      </c>
      <c r="G10" s="308">
        <v>1060802</v>
      </c>
      <c r="H10" s="308">
        <v>104569</v>
      </c>
      <c r="I10" s="308">
        <v>623670</v>
      </c>
      <c r="J10" s="308">
        <v>25073</v>
      </c>
      <c r="K10" s="385">
        <v>307490</v>
      </c>
      <c r="L10" s="265">
        <v>2006</v>
      </c>
      <c r="M10" s="274"/>
      <c r="N10" s="274"/>
      <c r="O10" s="274"/>
      <c r="P10" s="274"/>
    </row>
    <row r="11" spans="1:16" s="275" customFormat="1" ht="27" customHeight="1">
      <c r="A11" s="265">
        <v>2007</v>
      </c>
      <c r="B11" s="383">
        <v>2487480</v>
      </c>
      <c r="C11" s="308">
        <v>1776495</v>
      </c>
      <c r="D11" s="384">
        <v>71.41745863283323</v>
      </c>
      <c r="E11" s="227" t="s">
        <v>115</v>
      </c>
      <c r="F11" s="227" t="s">
        <v>115</v>
      </c>
      <c r="G11" s="308">
        <v>1036540</v>
      </c>
      <c r="H11" s="308">
        <v>104076</v>
      </c>
      <c r="I11" s="308">
        <v>619352</v>
      </c>
      <c r="J11" s="308">
        <v>25073</v>
      </c>
      <c r="K11" s="385">
        <v>288039</v>
      </c>
      <c r="L11" s="265">
        <v>2007</v>
      </c>
      <c r="M11" s="274"/>
      <c r="N11" s="274"/>
      <c r="O11" s="274"/>
      <c r="P11" s="274"/>
    </row>
    <row r="12" spans="1:16" s="275" customFormat="1" ht="27" customHeight="1">
      <c r="A12" s="265">
        <v>2008</v>
      </c>
      <c r="B12" s="383">
        <v>2487480</v>
      </c>
      <c r="C12" s="308">
        <v>1840933</v>
      </c>
      <c r="D12" s="384">
        <v>74</v>
      </c>
      <c r="E12" s="227" t="s">
        <v>114</v>
      </c>
      <c r="F12" s="227" t="s">
        <v>114</v>
      </c>
      <c r="G12" s="308">
        <v>959664</v>
      </c>
      <c r="H12" s="308">
        <v>103380</v>
      </c>
      <c r="I12" s="308">
        <v>570949</v>
      </c>
      <c r="J12" s="308">
        <v>23995</v>
      </c>
      <c r="K12" s="385">
        <v>261340</v>
      </c>
      <c r="L12" s="265">
        <v>2008</v>
      </c>
      <c r="M12" s="274"/>
      <c r="N12" s="274"/>
      <c r="O12" s="274"/>
      <c r="P12" s="274"/>
    </row>
    <row r="13" spans="1:16" s="229" customFormat="1" ht="27" customHeight="1">
      <c r="A13" s="388">
        <v>2009</v>
      </c>
      <c r="B13" s="657">
        <v>2881013</v>
      </c>
      <c r="C13" s="658">
        <v>1899175</v>
      </c>
      <c r="D13" s="659">
        <v>65.9</v>
      </c>
      <c r="E13" s="660" t="s">
        <v>568</v>
      </c>
      <c r="F13" s="660" t="s">
        <v>568</v>
      </c>
      <c r="G13" s="658">
        <v>785506</v>
      </c>
      <c r="H13" s="658">
        <v>82212</v>
      </c>
      <c r="I13" s="658">
        <v>444673</v>
      </c>
      <c r="J13" s="658">
        <v>21450</v>
      </c>
      <c r="K13" s="661">
        <v>237171</v>
      </c>
      <c r="L13" s="388">
        <v>2009</v>
      </c>
      <c r="M13" s="155"/>
      <c r="N13" s="155"/>
      <c r="O13" s="155"/>
      <c r="P13" s="155"/>
    </row>
    <row r="14" spans="2:12" s="90" customFormat="1" ht="18" customHeight="1">
      <c r="B14" s="78"/>
      <c r="C14" s="78"/>
      <c r="D14" s="78"/>
      <c r="E14" s="89"/>
      <c r="F14" s="78"/>
      <c r="G14" s="78"/>
      <c r="H14" s="91" t="s">
        <v>325</v>
      </c>
      <c r="I14" s="79"/>
      <c r="J14" s="79"/>
      <c r="K14" s="79"/>
      <c r="L14" s="79"/>
    </row>
    <row r="15" spans="1:16" s="90" customFormat="1" ht="16.5" customHeight="1">
      <c r="A15" s="639" t="s">
        <v>444</v>
      </c>
      <c r="B15" s="625" t="s">
        <v>302</v>
      </c>
      <c r="C15" s="632"/>
      <c r="D15" s="632"/>
      <c r="E15" s="632"/>
      <c r="F15" s="632"/>
      <c r="G15" s="632"/>
      <c r="H15" s="632"/>
      <c r="I15" s="632"/>
      <c r="J15" s="632"/>
      <c r="K15" s="632"/>
      <c r="L15" s="626"/>
      <c r="M15" s="80" t="s">
        <v>303</v>
      </c>
      <c r="N15" s="633" t="s">
        <v>326</v>
      </c>
      <c r="O15" s="80" t="s">
        <v>304</v>
      </c>
      <c r="P15" s="642" t="s">
        <v>445</v>
      </c>
    </row>
    <row r="16" spans="1:16" s="90" customFormat="1" ht="16.5" customHeight="1">
      <c r="A16" s="640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82"/>
      <c r="N16" s="634"/>
      <c r="O16" s="82" t="s">
        <v>305</v>
      </c>
      <c r="P16" s="643"/>
    </row>
    <row r="17" spans="1:16" s="90" customFormat="1" ht="15" customHeight="1">
      <c r="A17" s="640"/>
      <c r="B17" s="80" t="s">
        <v>323</v>
      </c>
      <c r="C17" s="625" t="s">
        <v>327</v>
      </c>
      <c r="D17" s="632"/>
      <c r="E17" s="632"/>
      <c r="F17" s="626"/>
      <c r="G17" s="625" t="s">
        <v>306</v>
      </c>
      <c r="H17" s="632"/>
      <c r="I17" s="632"/>
      <c r="J17" s="632"/>
      <c r="K17" s="632"/>
      <c r="L17" s="626"/>
      <c r="M17" s="82" t="s">
        <v>307</v>
      </c>
      <c r="N17" s="82" t="s">
        <v>307</v>
      </c>
      <c r="O17" s="82" t="s">
        <v>307</v>
      </c>
      <c r="P17" s="643"/>
    </row>
    <row r="18" spans="1:16" s="90" customFormat="1" ht="15" customHeight="1">
      <c r="A18" s="640"/>
      <c r="B18" s="82" t="s">
        <v>308</v>
      </c>
      <c r="C18" s="627" t="s">
        <v>309</v>
      </c>
      <c r="D18" s="638"/>
      <c r="E18" s="638"/>
      <c r="F18" s="628"/>
      <c r="G18" s="627" t="s">
        <v>310</v>
      </c>
      <c r="H18" s="638"/>
      <c r="I18" s="638"/>
      <c r="J18" s="638"/>
      <c r="K18" s="638"/>
      <c r="L18" s="628"/>
      <c r="M18" s="82"/>
      <c r="N18" s="87"/>
      <c r="O18" s="82" t="s">
        <v>267</v>
      </c>
      <c r="P18" s="643"/>
    </row>
    <row r="19" spans="1:16" s="90" customFormat="1" ht="14.25">
      <c r="A19" s="640"/>
      <c r="B19" s="157"/>
      <c r="C19" s="158" t="s">
        <v>311</v>
      </c>
      <c r="D19" s="158" t="s">
        <v>312</v>
      </c>
      <c r="E19" s="619" t="s">
        <v>289</v>
      </c>
      <c r="F19" s="621"/>
      <c r="G19" s="158" t="s">
        <v>311</v>
      </c>
      <c r="H19" s="158" t="s">
        <v>288</v>
      </c>
      <c r="I19" s="619" t="s">
        <v>289</v>
      </c>
      <c r="J19" s="621"/>
      <c r="K19" s="158" t="s">
        <v>290</v>
      </c>
      <c r="L19" s="158" t="s">
        <v>291</v>
      </c>
      <c r="M19" s="157"/>
      <c r="N19" s="645" t="s">
        <v>313</v>
      </c>
      <c r="O19" s="157"/>
      <c r="P19" s="643"/>
    </row>
    <row r="20" spans="1:16" s="90" customFormat="1" ht="14.25">
      <c r="A20" s="640"/>
      <c r="B20" s="157"/>
      <c r="C20" s="157"/>
      <c r="D20" s="157" t="s">
        <v>314</v>
      </c>
      <c r="E20" s="622" t="s">
        <v>293</v>
      </c>
      <c r="F20" s="624"/>
      <c r="G20" s="157"/>
      <c r="H20" s="157" t="s">
        <v>292</v>
      </c>
      <c r="I20" s="622" t="s">
        <v>293</v>
      </c>
      <c r="J20" s="624"/>
      <c r="K20" s="157"/>
      <c r="L20" s="157"/>
      <c r="M20" s="157"/>
      <c r="N20" s="645"/>
      <c r="O20" s="157"/>
      <c r="P20" s="643"/>
    </row>
    <row r="21" spans="1:16" s="90" customFormat="1" ht="18.75" customHeight="1">
      <c r="A21" s="640"/>
      <c r="B21" s="157"/>
      <c r="C21" s="629" t="s">
        <v>437</v>
      </c>
      <c r="D21" s="629" t="s">
        <v>438</v>
      </c>
      <c r="E21" s="158" t="s">
        <v>296</v>
      </c>
      <c r="F21" s="158" t="s">
        <v>297</v>
      </c>
      <c r="G21" s="629" t="s">
        <v>442</v>
      </c>
      <c r="H21" s="629" t="s">
        <v>455</v>
      </c>
      <c r="I21" s="158" t="s">
        <v>296</v>
      </c>
      <c r="J21" s="158" t="s">
        <v>297</v>
      </c>
      <c r="K21" s="629" t="s">
        <v>439</v>
      </c>
      <c r="L21" s="629" t="s">
        <v>440</v>
      </c>
      <c r="M21" s="157" t="s">
        <v>316</v>
      </c>
      <c r="N21" s="645"/>
      <c r="O21" s="157" t="s">
        <v>317</v>
      </c>
      <c r="P21" s="643"/>
    </row>
    <row r="22" spans="1:16" s="90" customFormat="1" ht="27.75" customHeight="1">
      <c r="A22" s="641"/>
      <c r="B22" s="159" t="s">
        <v>294</v>
      </c>
      <c r="C22" s="631"/>
      <c r="D22" s="631"/>
      <c r="E22" s="159" t="s">
        <v>300</v>
      </c>
      <c r="F22" s="159" t="s">
        <v>301</v>
      </c>
      <c r="G22" s="631"/>
      <c r="H22" s="631"/>
      <c r="I22" s="159" t="s">
        <v>300</v>
      </c>
      <c r="J22" s="159" t="s">
        <v>301</v>
      </c>
      <c r="K22" s="631"/>
      <c r="L22" s="631"/>
      <c r="M22" s="159" t="s">
        <v>318</v>
      </c>
      <c r="N22" s="646"/>
      <c r="O22" s="159" t="s">
        <v>319</v>
      </c>
      <c r="P22" s="644"/>
    </row>
    <row r="23" spans="1:16" s="228" customFormat="1" ht="28.5" customHeight="1">
      <c r="A23" s="302" t="s">
        <v>495</v>
      </c>
      <c r="B23" s="304">
        <v>85</v>
      </c>
      <c r="C23" s="305">
        <v>1252005</v>
      </c>
      <c r="D23" s="305">
        <v>361690</v>
      </c>
      <c r="E23" s="386" t="s">
        <v>115</v>
      </c>
      <c r="F23" s="305">
        <v>361690</v>
      </c>
      <c r="G23" s="305">
        <v>1235475</v>
      </c>
      <c r="H23" s="305">
        <v>223850</v>
      </c>
      <c r="I23" s="305">
        <v>30719</v>
      </c>
      <c r="J23" s="305">
        <v>191716</v>
      </c>
      <c r="K23" s="386" t="s">
        <v>115</v>
      </c>
      <c r="L23" s="306">
        <v>1415</v>
      </c>
      <c r="M23" s="306">
        <v>23589</v>
      </c>
      <c r="N23" s="306">
        <v>18415</v>
      </c>
      <c r="O23" s="306">
        <v>220</v>
      </c>
      <c r="P23" s="303" t="s">
        <v>495</v>
      </c>
    </row>
    <row r="24" spans="1:16" s="275" customFormat="1" ht="28.5" customHeight="1">
      <c r="A24" s="265" t="s">
        <v>15</v>
      </c>
      <c r="B24" s="307">
        <v>85.6</v>
      </c>
      <c r="C24" s="308">
        <v>1252005</v>
      </c>
      <c r="D24" s="308">
        <v>423675</v>
      </c>
      <c r="E24" s="276" t="s">
        <v>115</v>
      </c>
      <c r="F24" s="308">
        <v>423675</v>
      </c>
      <c r="G24" s="308">
        <v>1235475</v>
      </c>
      <c r="H24" s="308">
        <v>261207</v>
      </c>
      <c r="I24" s="308">
        <v>31292</v>
      </c>
      <c r="J24" s="308">
        <v>216266</v>
      </c>
      <c r="K24" s="276" t="s">
        <v>115</v>
      </c>
      <c r="L24" s="309">
        <v>280603</v>
      </c>
      <c r="M24" s="309">
        <v>21784</v>
      </c>
      <c r="N24" s="309">
        <v>39452</v>
      </c>
      <c r="O24" s="310">
        <v>873</v>
      </c>
      <c r="P24" s="277" t="s">
        <v>15</v>
      </c>
    </row>
    <row r="25" spans="1:16" s="275" customFormat="1" ht="28.5" customHeight="1">
      <c r="A25" s="265" t="s">
        <v>503</v>
      </c>
      <c r="B25" s="307">
        <v>85.6</v>
      </c>
      <c r="C25" s="308">
        <v>1252005</v>
      </c>
      <c r="D25" s="308">
        <v>454078</v>
      </c>
      <c r="E25" s="386" t="s">
        <v>115</v>
      </c>
      <c r="F25" s="308">
        <v>454078</v>
      </c>
      <c r="G25" s="308">
        <v>1235475</v>
      </c>
      <c r="H25" s="308">
        <v>285877</v>
      </c>
      <c r="I25" s="308">
        <v>31785</v>
      </c>
      <c r="J25" s="308">
        <v>220584</v>
      </c>
      <c r="K25" s="386" t="s">
        <v>115</v>
      </c>
      <c r="L25" s="309">
        <v>33508</v>
      </c>
      <c r="M25" s="309">
        <v>28994</v>
      </c>
      <c r="N25" s="309">
        <v>42291</v>
      </c>
      <c r="O25" s="310">
        <v>1141</v>
      </c>
      <c r="P25" s="277" t="s">
        <v>503</v>
      </c>
    </row>
    <row r="26" spans="1:16" s="275" customFormat="1" ht="28.5" customHeight="1">
      <c r="A26" s="265" t="s">
        <v>554</v>
      </c>
      <c r="B26" s="307">
        <v>85.6</v>
      </c>
      <c r="C26" s="308">
        <v>1252005</v>
      </c>
      <c r="D26" s="308">
        <v>558766</v>
      </c>
      <c r="E26" s="386" t="s">
        <v>114</v>
      </c>
      <c r="F26" s="308">
        <v>558766</v>
      </c>
      <c r="G26" s="308">
        <v>1235475</v>
      </c>
      <c r="H26" s="308">
        <v>322503</v>
      </c>
      <c r="I26" s="308">
        <v>32758</v>
      </c>
      <c r="J26" s="308">
        <v>229538</v>
      </c>
      <c r="K26" s="386" t="s">
        <v>114</v>
      </c>
      <c r="L26" s="309">
        <v>60207</v>
      </c>
      <c r="M26" s="309">
        <v>31381</v>
      </c>
      <c r="N26" s="309">
        <v>45845</v>
      </c>
      <c r="O26" s="310">
        <v>1148</v>
      </c>
      <c r="P26" s="277" t="s">
        <v>554</v>
      </c>
    </row>
    <row r="27" spans="1:16" s="229" customFormat="1" ht="28.5" customHeight="1">
      <c r="A27" s="351" t="s">
        <v>556</v>
      </c>
      <c r="B27" s="499">
        <v>86</v>
      </c>
      <c r="C27" s="500">
        <v>1375328</v>
      </c>
      <c r="D27" s="500">
        <v>707733</v>
      </c>
      <c r="E27" s="501" t="s">
        <v>568</v>
      </c>
      <c r="F27" s="500">
        <v>707733</v>
      </c>
      <c r="G27" s="500">
        <v>1505685</v>
      </c>
      <c r="H27" s="500">
        <v>405936</v>
      </c>
      <c r="I27" s="500">
        <v>41071</v>
      </c>
      <c r="J27" s="500">
        <v>304658</v>
      </c>
      <c r="K27" s="501" t="s">
        <v>568</v>
      </c>
      <c r="L27" s="502">
        <v>60207</v>
      </c>
      <c r="M27" s="502">
        <v>31381</v>
      </c>
      <c r="N27" s="502">
        <v>45845</v>
      </c>
      <c r="O27" s="503">
        <v>1148</v>
      </c>
      <c r="P27" s="387" t="s">
        <v>557</v>
      </c>
    </row>
    <row r="28" spans="1:16" s="4" customFormat="1" ht="15.75" customHeight="1">
      <c r="A28" s="13" t="s">
        <v>493</v>
      </c>
      <c r="B28" s="13"/>
      <c r="C28" s="18"/>
      <c r="D28" s="18"/>
      <c r="E28" s="18"/>
      <c r="F28" s="18"/>
      <c r="K28" s="90"/>
      <c r="L28" s="90"/>
      <c r="M28" s="90"/>
      <c r="N28" s="90"/>
      <c r="O28" s="294" t="s">
        <v>492</v>
      </c>
      <c r="P28" s="15"/>
    </row>
    <row r="29" spans="1:11" s="90" customFormat="1" ht="14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s="90" customFormat="1" ht="14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s="90" customFormat="1" ht="14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s="90" customFormat="1" ht="14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s="90" customFormat="1" ht="14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s="90" customFormat="1" ht="14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s="90" customFormat="1" ht="14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s="90" customFormat="1" ht="14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s="90" customFormat="1" ht="14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s="90" customFormat="1" ht="14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s="90" customFormat="1" ht="14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s="90" customFormat="1" ht="14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s="90" customFormat="1" ht="14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s="90" customFormat="1" ht="14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1" s="90" customFormat="1" ht="14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1:11" s="90" customFormat="1" ht="14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1:11" s="90" customFormat="1" ht="14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s="90" customFormat="1" ht="14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s="90" customFormat="1" ht="14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11" s="90" customFormat="1" ht="14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s="90" customFormat="1" ht="14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90" customFormat="1" ht="14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s="90" customFormat="1" ht="14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s="90" customFormat="1" ht="14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s="90" customFormat="1" ht="14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s="90" customFormat="1" ht="14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s="90" customFormat="1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s="90" customFormat="1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s="90" customFormat="1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s="90" customFormat="1" ht="14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1:11" s="90" customFormat="1" ht="14.2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1:11" s="90" customFormat="1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1:11" s="90" customFormat="1" ht="14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1" s="90" customFormat="1" ht="14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s="90" customFormat="1" ht="14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1:11" s="90" customFormat="1" ht="14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 s="90" customFormat="1" ht="14.2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 s="90" customFormat="1" ht="14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1:11" s="90" customFormat="1" ht="14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 s="90" customFormat="1" ht="14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</row>
  </sheetData>
  <mergeCells count="31">
    <mergeCell ref="A15:A22"/>
    <mergeCell ref="P15:P22"/>
    <mergeCell ref="C21:C22"/>
    <mergeCell ref="D21:D22"/>
    <mergeCell ref="G21:G22"/>
    <mergeCell ref="H21:H22"/>
    <mergeCell ref="E19:F19"/>
    <mergeCell ref="I19:J19"/>
    <mergeCell ref="N19:N22"/>
    <mergeCell ref="E20:F20"/>
    <mergeCell ref="I20:J20"/>
    <mergeCell ref="K21:K22"/>
    <mergeCell ref="L21:L22"/>
    <mergeCell ref="C17:F17"/>
    <mergeCell ref="G17:L17"/>
    <mergeCell ref="C18:F18"/>
    <mergeCell ref="G18:L18"/>
    <mergeCell ref="K7:K8"/>
    <mergeCell ref="B15:L15"/>
    <mergeCell ref="N15:N16"/>
    <mergeCell ref="L3:L8"/>
    <mergeCell ref="A1:K1"/>
    <mergeCell ref="A2:B2"/>
    <mergeCell ref="A3:A8"/>
    <mergeCell ref="E3:K4"/>
    <mergeCell ref="H5:I5"/>
    <mergeCell ref="H6:I6"/>
    <mergeCell ref="E7:E8"/>
    <mergeCell ref="F7:F8"/>
    <mergeCell ref="G7:G8"/>
    <mergeCell ref="J7:J8"/>
  </mergeCells>
  <printOptions/>
  <pageMargins left="0.51" right="0.45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SheetLayoutView="100" workbookViewId="0" topLeftCell="A16">
      <selection activeCell="H19" sqref="H19"/>
    </sheetView>
  </sheetViews>
  <sheetFormatPr defaultColWidth="9.140625" defaultRowHeight="12.75"/>
  <cols>
    <col min="1" max="1" width="13.7109375" style="4" customWidth="1"/>
    <col min="2" max="2" width="12.57421875" style="4" customWidth="1"/>
    <col min="3" max="4" width="10.421875" style="4" customWidth="1"/>
    <col min="5" max="5" width="9.421875" style="4" customWidth="1"/>
    <col min="6" max="6" width="10.421875" style="4" customWidth="1"/>
    <col min="7" max="7" width="10.57421875" style="4" customWidth="1"/>
    <col min="8" max="8" width="13.57421875" style="4" customWidth="1"/>
    <col min="9" max="9" width="10.421875" style="4" customWidth="1"/>
    <col min="10" max="10" width="10.28125" style="4" customWidth="1"/>
    <col min="11" max="11" width="10.7109375" style="4" customWidth="1"/>
    <col min="12" max="12" width="10.421875" style="4" customWidth="1"/>
    <col min="13" max="13" width="11.7109375" style="4" customWidth="1"/>
    <col min="14" max="14" width="9.8515625" style="4" customWidth="1"/>
    <col min="15" max="15" width="10.57421875" style="4" customWidth="1"/>
    <col min="16" max="16" width="11.57421875" style="4" customWidth="1"/>
    <col min="17" max="17" width="10.57421875" style="4" customWidth="1"/>
    <col min="18" max="18" width="13.421875" style="4" customWidth="1"/>
    <col min="19" max="16384" width="9.140625" style="4" customWidth="1"/>
  </cols>
  <sheetData>
    <row r="1" spans="1:18" ht="32.25" customHeight="1">
      <c r="A1" s="532" t="s">
        <v>28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</row>
    <row r="2" spans="1:18" ht="18" customHeight="1">
      <c r="A2" s="4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5" t="s">
        <v>30</v>
      </c>
    </row>
    <row r="3" spans="1:18" s="94" customFormat="1" ht="21.75" customHeight="1">
      <c r="A3" s="544" t="s">
        <v>355</v>
      </c>
      <c r="B3" s="539" t="s">
        <v>328</v>
      </c>
      <c r="C3" s="540"/>
      <c r="D3" s="539" t="s">
        <v>329</v>
      </c>
      <c r="E3" s="540"/>
      <c r="F3" s="539" t="s">
        <v>330</v>
      </c>
      <c r="G3" s="540"/>
      <c r="H3" s="539" t="s">
        <v>331</v>
      </c>
      <c r="I3" s="540"/>
      <c r="J3" s="541" t="s">
        <v>332</v>
      </c>
      <c r="K3" s="542"/>
      <c r="L3" s="542"/>
      <c r="M3" s="542"/>
      <c r="N3" s="542"/>
      <c r="O3" s="542"/>
      <c r="P3" s="542"/>
      <c r="Q3" s="543"/>
      <c r="R3" s="547" t="s">
        <v>356</v>
      </c>
    </row>
    <row r="4" spans="1:18" s="94" customFormat="1" ht="21.75" customHeight="1">
      <c r="A4" s="545"/>
      <c r="B4" s="99"/>
      <c r="C4" s="21" t="s">
        <v>333</v>
      </c>
      <c r="D4" s="98"/>
      <c r="E4" s="21" t="s">
        <v>333</v>
      </c>
      <c r="F4" s="98"/>
      <c r="G4" s="21" t="s">
        <v>333</v>
      </c>
      <c r="H4" s="98"/>
      <c r="I4" s="21" t="s">
        <v>333</v>
      </c>
      <c r="J4" s="539" t="s">
        <v>334</v>
      </c>
      <c r="K4" s="540"/>
      <c r="L4" s="539" t="s">
        <v>335</v>
      </c>
      <c r="M4" s="540"/>
      <c r="N4" s="539" t="s">
        <v>336</v>
      </c>
      <c r="O4" s="540"/>
      <c r="P4" s="539" t="s">
        <v>337</v>
      </c>
      <c r="Q4" s="540"/>
      <c r="R4" s="548"/>
    </row>
    <row r="5" spans="1:18" s="94" customFormat="1" ht="21.75" customHeight="1">
      <c r="A5" s="545"/>
      <c r="B5" s="99"/>
      <c r="C5" s="102"/>
      <c r="D5" s="98"/>
      <c r="E5" s="102"/>
      <c r="F5" s="98"/>
      <c r="G5" s="102"/>
      <c r="H5" s="98"/>
      <c r="I5" s="102"/>
      <c r="J5" s="98"/>
      <c r="K5" s="21" t="s">
        <v>333</v>
      </c>
      <c r="L5" s="103" t="s">
        <v>338</v>
      </c>
      <c r="M5" s="21" t="s">
        <v>333</v>
      </c>
      <c r="N5" s="98"/>
      <c r="O5" s="21" t="s">
        <v>333</v>
      </c>
      <c r="P5" s="98"/>
      <c r="Q5" s="21" t="s">
        <v>333</v>
      </c>
      <c r="R5" s="548"/>
    </row>
    <row r="6" spans="1:18" s="94" customFormat="1" ht="21.75" customHeight="1">
      <c r="A6" s="545"/>
      <c r="B6" s="104"/>
      <c r="C6" s="104"/>
      <c r="D6" s="104"/>
      <c r="E6" s="104"/>
      <c r="F6" s="104"/>
      <c r="G6" s="104"/>
      <c r="H6" s="104"/>
      <c r="I6" s="104"/>
      <c r="J6" s="104"/>
      <c r="K6" s="102"/>
      <c r="L6" s="98" t="s">
        <v>339</v>
      </c>
      <c r="M6" s="102"/>
      <c r="N6" s="98"/>
      <c r="O6" s="102"/>
      <c r="P6" s="98" t="s">
        <v>340</v>
      </c>
      <c r="Q6" s="102"/>
      <c r="R6" s="548"/>
    </row>
    <row r="7" spans="1:18" s="94" customFormat="1" ht="21.75" customHeight="1">
      <c r="A7" s="546"/>
      <c r="B7" s="101" t="s">
        <v>341</v>
      </c>
      <c r="C7" s="105" t="s">
        <v>342</v>
      </c>
      <c r="D7" s="100" t="s">
        <v>343</v>
      </c>
      <c r="E7" s="105" t="s">
        <v>342</v>
      </c>
      <c r="F7" s="100" t="s">
        <v>344</v>
      </c>
      <c r="G7" s="105" t="s">
        <v>342</v>
      </c>
      <c r="H7" s="100" t="s">
        <v>345</v>
      </c>
      <c r="I7" s="105" t="s">
        <v>342</v>
      </c>
      <c r="J7" s="100" t="s">
        <v>346</v>
      </c>
      <c r="K7" s="105" t="s">
        <v>342</v>
      </c>
      <c r="L7" s="26" t="s">
        <v>347</v>
      </c>
      <c r="M7" s="105" t="s">
        <v>342</v>
      </c>
      <c r="N7" s="100" t="s">
        <v>348</v>
      </c>
      <c r="O7" s="105" t="s">
        <v>342</v>
      </c>
      <c r="P7" s="106" t="s">
        <v>349</v>
      </c>
      <c r="Q7" s="105" t="s">
        <v>342</v>
      </c>
      <c r="R7" s="549"/>
    </row>
    <row r="8" spans="1:18" s="169" customFormat="1" ht="22.5" customHeight="1">
      <c r="A8" s="407" t="s">
        <v>13</v>
      </c>
      <c r="B8" s="409">
        <v>2562240</v>
      </c>
      <c r="C8" s="410">
        <v>100</v>
      </c>
      <c r="D8" s="411">
        <v>472776</v>
      </c>
      <c r="E8" s="412">
        <v>18.45166729112027</v>
      </c>
      <c r="F8" s="411">
        <v>143450</v>
      </c>
      <c r="G8" s="412">
        <v>5.598616835269139</v>
      </c>
      <c r="H8" s="411">
        <v>1116410</v>
      </c>
      <c r="I8" s="412">
        <v>43.57164043961534</v>
      </c>
      <c r="J8" s="413">
        <v>829604</v>
      </c>
      <c r="K8" s="412">
        <v>32.37807543399525</v>
      </c>
      <c r="L8" s="411">
        <v>694785</v>
      </c>
      <c r="M8" s="414">
        <v>27.116312289246906</v>
      </c>
      <c r="N8" s="415">
        <v>9580</v>
      </c>
      <c r="O8" s="414">
        <v>0.3738915948545023</v>
      </c>
      <c r="P8" s="415">
        <v>125239</v>
      </c>
      <c r="Q8" s="416">
        <v>4.887871549893843</v>
      </c>
      <c r="R8" s="168" t="s">
        <v>446</v>
      </c>
    </row>
    <row r="9" spans="1:18" s="169" customFormat="1" ht="22.5" customHeight="1">
      <c r="A9" s="407" t="s">
        <v>14</v>
      </c>
      <c r="B9" s="409">
        <v>2580734</v>
      </c>
      <c r="C9" s="410">
        <v>100</v>
      </c>
      <c r="D9" s="411">
        <v>599658</v>
      </c>
      <c r="E9" s="412">
        <v>23.235947602503785</v>
      </c>
      <c r="F9" s="411">
        <v>120802</v>
      </c>
      <c r="G9" s="412">
        <v>4.680916359454326</v>
      </c>
      <c r="H9" s="411">
        <v>964147</v>
      </c>
      <c r="I9" s="412">
        <v>37.35941015230551</v>
      </c>
      <c r="J9" s="413">
        <v>896127</v>
      </c>
      <c r="K9" s="412">
        <v>34.723725885736386</v>
      </c>
      <c r="L9" s="411">
        <v>757922</v>
      </c>
      <c r="M9" s="414">
        <v>29.368466490541064</v>
      </c>
      <c r="N9" s="415">
        <v>9282</v>
      </c>
      <c r="O9" s="414">
        <v>0.3596651185282947</v>
      </c>
      <c r="P9" s="415">
        <v>128923</v>
      </c>
      <c r="Q9" s="416">
        <v>4.995594276667026</v>
      </c>
      <c r="R9" s="168" t="s">
        <v>447</v>
      </c>
    </row>
    <row r="10" spans="1:18" s="150" customFormat="1" ht="22.5" customHeight="1">
      <c r="A10" s="408" t="s">
        <v>15</v>
      </c>
      <c r="B10" s="417">
        <v>2898938</v>
      </c>
      <c r="C10" s="418">
        <v>100</v>
      </c>
      <c r="D10" s="419">
        <v>522286</v>
      </c>
      <c r="E10" s="418">
        <v>18</v>
      </c>
      <c r="F10" s="419">
        <v>163989</v>
      </c>
      <c r="G10" s="418">
        <v>5.7</v>
      </c>
      <c r="H10" s="419">
        <v>1305939</v>
      </c>
      <c r="I10" s="418">
        <v>45</v>
      </c>
      <c r="J10" s="419">
        <v>906724</v>
      </c>
      <c r="K10" s="418">
        <v>31.3</v>
      </c>
      <c r="L10" s="419">
        <v>759953</v>
      </c>
      <c r="M10" s="418">
        <v>26.2</v>
      </c>
      <c r="N10" s="419">
        <v>9048</v>
      </c>
      <c r="O10" s="418">
        <v>0.3</v>
      </c>
      <c r="P10" s="419">
        <v>137723</v>
      </c>
      <c r="Q10" s="418">
        <v>4.8</v>
      </c>
      <c r="R10" s="244" t="s">
        <v>15</v>
      </c>
    </row>
    <row r="11" spans="1:18" s="150" customFormat="1" ht="22.5" customHeight="1">
      <c r="A11" s="408" t="s">
        <v>502</v>
      </c>
      <c r="B11" s="420">
        <v>3038325284</v>
      </c>
      <c r="C11" s="418">
        <v>100</v>
      </c>
      <c r="D11" s="421">
        <v>535203769</v>
      </c>
      <c r="E11" s="418">
        <v>17.615091175997993</v>
      </c>
      <c r="F11" s="421">
        <v>178113511</v>
      </c>
      <c r="G11" s="418">
        <v>5.862226534398942</v>
      </c>
      <c r="H11" s="421">
        <v>1361632495</v>
      </c>
      <c r="I11" s="418">
        <v>44.81523101461312</v>
      </c>
      <c r="J11" s="421">
        <v>963375509</v>
      </c>
      <c r="K11" s="418">
        <v>31.70745127498995</v>
      </c>
      <c r="L11" s="421">
        <v>810592028</v>
      </c>
      <c r="M11" s="418">
        <v>26.678908682642554</v>
      </c>
      <c r="N11" s="421">
        <v>10260387</v>
      </c>
      <c r="O11" s="418">
        <v>0.3376987662918057</v>
      </c>
      <c r="P11" s="421">
        <v>142523094</v>
      </c>
      <c r="Q11" s="418">
        <v>4.690843826055591</v>
      </c>
      <c r="R11" s="244" t="s">
        <v>502</v>
      </c>
    </row>
    <row r="12" spans="1:18" s="150" customFormat="1" ht="22.5" customHeight="1">
      <c r="A12" s="408" t="s">
        <v>555</v>
      </c>
      <c r="B12" s="422">
        <v>3183209</v>
      </c>
      <c r="C12" s="418">
        <v>100</v>
      </c>
      <c r="D12" s="423">
        <v>550996</v>
      </c>
      <c r="E12" s="418">
        <v>17.309450934575768</v>
      </c>
      <c r="F12" s="423">
        <v>189762</v>
      </c>
      <c r="G12" s="418">
        <v>5.961342783335936</v>
      </c>
      <c r="H12" s="423">
        <v>1444683</v>
      </c>
      <c r="I12" s="418">
        <v>45.384484650552324</v>
      </c>
      <c r="J12" s="423">
        <v>997768</v>
      </c>
      <c r="K12" s="418">
        <v>31.344721631535975</v>
      </c>
      <c r="L12" s="423">
        <v>842006</v>
      </c>
      <c r="M12" s="418">
        <v>26.451483393016296</v>
      </c>
      <c r="N12" s="423">
        <v>9618</v>
      </c>
      <c r="O12" s="418">
        <v>0.3021479268247859</v>
      </c>
      <c r="P12" s="423">
        <v>146144</v>
      </c>
      <c r="Q12" s="418">
        <v>4.591090311694897</v>
      </c>
      <c r="R12" s="244" t="s">
        <v>554</v>
      </c>
    </row>
    <row r="13" spans="1:18" s="170" customFormat="1" ht="27.75" customHeight="1">
      <c r="A13" s="235" t="s">
        <v>557</v>
      </c>
      <c r="B13" s="424">
        <f>D13+F13+H13+L13+N13+P13</f>
        <v>3352343</v>
      </c>
      <c r="C13" s="425">
        <f aca="true" t="shared" si="0" ref="C13:C25">(B13/B13)*100</f>
        <v>100</v>
      </c>
      <c r="D13" s="426">
        <v>560849</v>
      </c>
      <c r="E13" s="425">
        <f aca="true" t="shared" si="1" ref="E13:E25">(D13/B13)*100</f>
        <v>16.730060140027437</v>
      </c>
      <c r="F13" s="427">
        <v>207031</v>
      </c>
      <c r="G13" s="425">
        <f aca="true" t="shared" si="2" ref="G13:G25">(F13/B13)*100</f>
        <v>6.175710540359384</v>
      </c>
      <c r="H13" s="427">
        <v>1534130</v>
      </c>
      <c r="I13" s="425">
        <f aca="true" t="shared" si="3" ref="I13:I25">(H13/B13)*100</f>
        <v>45.762918651223934</v>
      </c>
      <c r="J13" s="427">
        <v>1050332</v>
      </c>
      <c r="K13" s="425">
        <f aca="true" t="shared" si="4" ref="K13:K25">(J13/B13)*100</f>
        <v>31.331280838506082</v>
      </c>
      <c r="L13" s="427">
        <v>893683</v>
      </c>
      <c r="M13" s="425">
        <f aca="true" t="shared" si="5" ref="M13:M25">(L13/B13)*100</f>
        <v>26.658459471480096</v>
      </c>
      <c r="N13" s="427">
        <v>5677</v>
      </c>
      <c r="O13" s="425">
        <f aca="true" t="shared" si="6" ref="O13:O25">(N13/B13)*100</f>
        <v>0.16934424669552012</v>
      </c>
      <c r="P13" s="427">
        <v>150973</v>
      </c>
      <c r="Q13" s="428">
        <f aca="true" t="shared" si="7" ref="Q13:Q25">(P13/B13)*100</f>
        <v>4.503506950213627</v>
      </c>
      <c r="R13" s="164" t="s">
        <v>557</v>
      </c>
    </row>
    <row r="14" spans="1:18" s="172" customFormat="1" ht="22.5" customHeight="1">
      <c r="A14" s="204" t="s">
        <v>32</v>
      </c>
      <c r="B14" s="429">
        <v>302456</v>
      </c>
      <c r="C14" s="430">
        <f t="shared" si="0"/>
        <v>100</v>
      </c>
      <c r="D14" s="431">
        <v>52856</v>
      </c>
      <c r="E14" s="430">
        <f t="shared" si="1"/>
        <v>17.47559975665882</v>
      </c>
      <c r="F14" s="432">
        <v>18582</v>
      </c>
      <c r="G14" s="430">
        <f t="shared" si="2"/>
        <v>6.143703546962203</v>
      </c>
      <c r="H14" s="432">
        <v>141866</v>
      </c>
      <c r="I14" s="430">
        <f t="shared" si="3"/>
        <v>46.90467373766763</v>
      </c>
      <c r="J14" s="433">
        <v>89152</v>
      </c>
      <c r="K14" s="430">
        <f t="shared" si="4"/>
        <v>29.47602295871135</v>
      </c>
      <c r="L14" s="432">
        <v>77215</v>
      </c>
      <c r="M14" s="430">
        <f t="shared" si="5"/>
        <v>25.529333192265984</v>
      </c>
      <c r="N14" s="432">
        <v>468</v>
      </c>
      <c r="O14" s="430">
        <f t="shared" si="6"/>
        <v>0.1547332504562647</v>
      </c>
      <c r="P14" s="432">
        <v>11468</v>
      </c>
      <c r="Q14" s="434">
        <f t="shared" si="7"/>
        <v>3.7916258893855637</v>
      </c>
      <c r="R14" s="171" t="s">
        <v>130</v>
      </c>
    </row>
    <row r="15" spans="1:18" s="172" customFormat="1" ht="22.5" customHeight="1">
      <c r="A15" s="204" t="s">
        <v>34</v>
      </c>
      <c r="B15" s="429">
        <v>292184</v>
      </c>
      <c r="C15" s="430">
        <f t="shared" si="0"/>
        <v>100</v>
      </c>
      <c r="D15" s="431">
        <v>51592</v>
      </c>
      <c r="E15" s="430">
        <f t="shared" si="1"/>
        <v>17.657366590915313</v>
      </c>
      <c r="F15" s="432">
        <v>17167</v>
      </c>
      <c r="G15" s="430">
        <f t="shared" si="2"/>
        <v>5.875407277605892</v>
      </c>
      <c r="H15" s="432">
        <v>133036</v>
      </c>
      <c r="I15" s="430">
        <f t="shared" si="3"/>
        <v>45.531582838211534</v>
      </c>
      <c r="J15" s="433">
        <v>90389</v>
      </c>
      <c r="K15" s="430">
        <f t="shared" si="4"/>
        <v>30.935643293267255</v>
      </c>
      <c r="L15" s="432">
        <v>78602</v>
      </c>
      <c r="M15" s="430">
        <f t="shared" si="5"/>
        <v>26.90154149440079</v>
      </c>
      <c r="N15" s="432">
        <v>471</v>
      </c>
      <c r="O15" s="430">
        <f t="shared" si="6"/>
        <v>0.1611997919119459</v>
      </c>
      <c r="P15" s="432">
        <v>11316</v>
      </c>
      <c r="Q15" s="434">
        <f t="shared" si="7"/>
        <v>3.872902006954522</v>
      </c>
      <c r="R15" s="171" t="s">
        <v>132</v>
      </c>
    </row>
    <row r="16" spans="1:18" s="172" customFormat="1" ht="22.5" customHeight="1">
      <c r="A16" s="204" t="s">
        <v>36</v>
      </c>
      <c r="B16" s="429">
        <v>267801</v>
      </c>
      <c r="C16" s="430">
        <f t="shared" si="0"/>
        <v>100</v>
      </c>
      <c r="D16" s="431">
        <v>45363</v>
      </c>
      <c r="E16" s="430">
        <f t="shared" si="1"/>
        <v>16.939070429161955</v>
      </c>
      <c r="F16" s="432">
        <v>17153</v>
      </c>
      <c r="G16" s="430">
        <f t="shared" si="2"/>
        <v>6.405129181743161</v>
      </c>
      <c r="H16" s="432">
        <v>121588</v>
      </c>
      <c r="I16" s="430">
        <f t="shared" si="3"/>
        <v>45.40236967001617</v>
      </c>
      <c r="J16" s="433">
        <v>83697</v>
      </c>
      <c r="K16" s="430">
        <f t="shared" si="4"/>
        <v>31.253430719078718</v>
      </c>
      <c r="L16" s="432">
        <v>71895</v>
      </c>
      <c r="M16" s="430">
        <f t="shared" si="5"/>
        <v>26.846427011101525</v>
      </c>
      <c r="N16" s="432">
        <v>440</v>
      </c>
      <c r="O16" s="430">
        <f t="shared" si="6"/>
        <v>0.1643011041781024</v>
      </c>
      <c r="P16" s="432">
        <v>11362</v>
      </c>
      <c r="Q16" s="434">
        <f t="shared" si="7"/>
        <v>4.242702603799089</v>
      </c>
      <c r="R16" s="171" t="s">
        <v>134</v>
      </c>
    </row>
    <row r="17" spans="1:18" s="172" customFormat="1" ht="22.5" customHeight="1">
      <c r="A17" s="204" t="s">
        <v>38</v>
      </c>
      <c r="B17" s="429">
        <v>281025</v>
      </c>
      <c r="C17" s="430">
        <f t="shared" si="0"/>
        <v>100</v>
      </c>
      <c r="D17" s="431">
        <v>46783</v>
      </c>
      <c r="E17" s="430">
        <f t="shared" si="1"/>
        <v>16.647273374254958</v>
      </c>
      <c r="F17" s="432">
        <v>17207</v>
      </c>
      <c r="G17" s="430">
        <f t="shared" si="2"/>
        <v>6.122942798683391</v>
      </c>
      <c r="H17" s="432">
        <v>124417</v>
      </c>
      <c r="I17" s="430">
        <f t="shared" si="3"/>
        <v>44.27257361444711</v>
      </c>
      <c r="J17" s="433">
        <v>92618</v>
      </c>
      <c r="K17" s="430">
        <f t="shared" si="4"/>
        <v>32.957210212614534</v>
      </c>
      <c r="L17" s="432">
        <v>80353</v>
      </c>
      <c r="M17" s="430">
        <f t="shared" si="5"/>
        <v>28.592829819411087</v>
      </c>
      <c r="N17" s="432">
        <v>441</v>
      </c>
      <c r="O17" s="430">
        <f t="shared" si="6"/>
        <v>0.15692554043234586</v>
      </c>
      <c r="P17" s="432">
        <v>11824</v>
      </c>
      <c r="Q17" s="434">
        <f t="shared" si="7"/>
        <v>4.2074548527711055</v>
      </c>
      <c r="R17" s="171" t="s">
        <v>136</v>
      </c>
    </row>
    <row r="18" spans="1:18" s="172" customFormat="1" ht="22.5" customHeight="1">
      <c r="A18" s="204" t="s">
        <v>40</v>
      </c>
      <c r="B18" s="429">
        <v>260463</v>
      </c>
      <c r="C18" s="430">
        <f t="shared" si="0"/>
        <v>100</v>
      </c>
      <c r="D18" s="431">
        <v>42487</v>
      </c>
      <c r="E18" s="430">
        <f t="shared" si="1"/>
        <v>16.312105750144934</v>
      </c>
      <c r="F18" s="432">
        <v>15103</v>
      </c>
      <c r="G18" s="430">
        <f t="shared" si="2"/>
        <v>5.798520327263374</v>
      </c>
      <c r="H18" s="432">
        <v>114929</v>
      </c>
      <c r="I18" s="430">
        <f t="shared" si="3"/>
        <v>44.12488530040735</v>
      </c>
      <c r="J18" s="433">
        <v>87944</v>
      </c>
      <c r="K18" s="430">
        <f t="shared" si="4"/>
        <v>33.76448862218434</v>
      </c>
      <c r="L18" s="432">
        <v>75800</v>
      </c>
      <c r="M18" s="430">
        <f t="shared" si="5"/>
        <v>29.10202216821583</v>
      </c>
      <c r="N18" s="432">
        <v>464</v>
      </c>
      <c r="O18" s="430">
        <f t="shared" si="6"/>
        <v>0.17814430456533176</v>
      </c>
      <c r="P18" s="432">
        <v>11680</v>
      </c>
      <c r="Q18" s="434">
        <f t="shared" si="7"/>
        <v>4.484322149403178</v>
      </c>
      <c r="R18" s="171" t="s">
        <v>350</v>
      </c>
    </row>
    <row r="19" spans="1:18" s="172" customFormat="1" ht="22.5" customHeight="1">
      <c r="A19" s="204" t="s">
        <v>42</v>
      </c>
      <c r="B19" s="429">
        <v>261076</v>
      </c>
      <c r="C19" s="430">
        <f t="shared" si="0"/>
        <v>100</v>
      </c>
      <c r="D19" s="431">
        <v>42264</v>
      </c>
      <c r="E19" s="430">
        <f t="shared" si="1"/>
        <v>16.18838958770626</v>
      </c>
      <c r="F19" s="432">
        <v>15592</v>
      </c>
      <c r="G19" s="430">
        <f t="shared" si="2"/>
        <v>5.9722073266022155</v>
      </c>
      <c r="H19" s="432">
        <v>117146</v>
      </c>
      <c r="I19" s="430">
        <f t="shared" si="3"/>
        <v>44.87045917663822</v>
      </c>
      <c r="J19" s="433">
        <v>86073</v>
      </c>
      <c r="K19" s="430">
        <f t="shared" si="4"/>
        <v>32.968560878824555</v>
      </c>
      <c r="L19" s="432">
        <v>73006</v>
      </c>
      <c r="M19" s="430">
        <f t="shared" si="5"/>
        <v>27.96350487980511</v>
      </c>
      <c r="N19" s="432">
        <v>494</v>
      </c>
      <c r="O19" s="430">
        <f t="shared" si="6"/>
        <v>0.1892169330003524</v>
      </c>
      <c r="P19" s="432">
        <v>12573</v>
      </c>
      <c r="Q19" s="434">
        <f t="shared" si="7"/>
        <v>4.81583906601909</v>
      </c>
      <c r="R19" s="171" t="s">
        <v>351</v>
      </c>
    </row>
    <row r="20" spans="1:18" s="172" customFormat="1" ht="22.5" customHeight="1">
      <c r="A20" s="204" t="s">
        <v>44</v>
      </c>
      <c r="B20" s="429">
        <v>277332</v>
      </c>
      <c r="C20" s="430">
        <f t="shared" si="0"/>
        <v>100</v>
      </c>
      <c r="D20" s="431">
        <v>45290</v>
      </c>
      <c r="E20" s="430">
        <f t="shared" si="1"/>
        <v>16.330607358689225</v>
      </c>
      <c r="F20" s="432">
        <v>18561</v>
      </c>
      <c r="G20" s="430">
        <f t="shared" si="2"/>
        <v>6.692700445675219</v>
      </c>
      <c r="H20" s="432">
        <v>130660</v>
      </c>
      <c r="I20" s="430">
        <f t="shared" si="3"/>
        <v>47.11320727503497</v>
      </c>
      <c r="J20" s="433">
        <v>82821</v>
      </c>
      <c r="K20" s="430">
        <f t="shared" si="4"/>
        <v>29.86348492060058</v>
      </c>
      <c r="L20" s="432">
        <v>69402</v>
      </c>
      <c r="M20" s="430">
        <f t="shared" si="5"/>
        <v>25.024879927307342</v>
      </c>
      <c r="N20" s="432">
        <v>448</v>
      </c>
      <c r="O20" s="430">
        <f t="shared" si="6"/>
        <v>0.16153923816941426</v>
      </c>
      <c r="P20" s="432">
        <v>12971</v>
      </c>
      <c r="Q20" s="434">
        <f t="shared" si="7"/>
        <v>4.677065755123823</v>
      </c>
      <c r="R20" s="171" t="s">
        <v>352</v>
      </c>
    </row>
    <row r="21" spans="1:18" s="172" customFormat="1" ht="22.5" customHeight="1">
      <c r="A21" s="204" t="s">
        <v>46</v>
      </c>
      <c r="B21" s="429">
        <v>296204</v>
      </c>
      <c r="C21" s="430">
        <f t="shared" si="0"/>
        <v>100</v>
      </c>
      <c r="D21" s="431">
        <v>49669</v>
      </c>
      <c r="E21" s="430">
        <f t="shared" si="1"/>
        <v>16.76851089114259</v>
      </c>
      <c r="F21" s="432">
        <v>18627</v>
      </c>
      <c r="G21" s="430">
        <f t="shared" si="2"/>
        <v>6.288571389987982</v>
      </c>
      <c r="H21" s="432">
        <v>142057</v>
      </c>
      <c r="I21" s="430">
        <f t="shared" si="3"/>
        <v>47.95917678356808</v>
      </c>
      <c r="J21" s="433">
        <v>85851</v>
      </c>
      <c r="K21" s="430">
        <f t="shared" si="4"/>
        <v>28.983740935301345</v>
      </c>
      <c r="L21" s="432">
        <v>72002</v>
      </c>
      <c r="M21" s="430">
        <f t="shared" si="5"/>
        <v>24.308247018946403</v>
      </c>
      <c r="N21" s="432">
        <v>522</v>
      </c>
      <c r="O21" s="430">
        <f t="shared" si="6"/>
        <v>0.1762298956124833</v>
      </c>
      <c r="P21" s="432">
        <v>13327</v>
      </c>
      <c r="Q21" s="434">
        <f t="shared" si="7"/>
        <v>4.499264020742461</v>
      </c>
      <c r="R21" s="171" t="s">
        <v>144</v>
      </c>
    </row>
    <row r="22" spans="1:18" s="172" customFormat="1" ht="22.5" customHeight="1">
      <c r="A22" s="204" t="s">
        <v>48</v>
      </c>
      <c r="B22" s="429">
        <v>286919</v>
      </c>
      <c r="C22" s="430">
        <f t="shared" si="0"/>
        <v>100</v>
      </c>
      <c r="D22" s="431">
        <v>47253</v>
      </c>
      <c r="E22" s="430">
        <f t="shared" si="1"/>
        <v>16.469108006092313</v>
      </c>
      <c r="F22" s="432">
        <v>18674</v>
      </c>
      <c r="G22" s="430">
        <f t="shared" si="2"/>
        <v>6.50845709067716</v>
      </c>
      <c r="H22" s="432">
        <v>133015</v>
      </c>
      <c r="I22" s="430">
        <f t="shared" si="3"/>
        <v>46.359774012874716</v>
      </c>
      <c r="J22" s="433">
        <v>87977</v>
      </c>
      <c r="K22" s="430">
        <f t="shared" si="4"/>
        <v>30.662660890355813</v>
      </c>
      <c r="L22" s="432">
        <v>73383</v>
      </c>
      <c r="M22" s="430">
        <f t="shared" si="5"/>
        <v>25.576207919308235</v>
      </c>
      <c r="N22" s="432">
        <v>538</v>
      </c>
      <c r="O22" s="430">
        <f t="shared" si="6"/>
        <v>0.18750936675507723</v>
      </c>
      <c r="P22" s="432">
        <v>14056</v>
      </c>
      <c r="Q22" s="434">
        <f t="shared" si="7"/>
        <v>4.8989436042925005</v>
      </c>
      <c r="R22" s="171" t="s">
        <v>146</v>
      </c>
    </row>
    <row r="23" spans="1:18" s="172" customFormat="1" ht="22.5" customHeight="1">
      <c r="A23" s="204" t="s">
        <v>50</v>
      </c>
      <c r="B23" s="429">
        <v>258830</v>
      </c>
      <c r="C23" s="430">
        <f t="shared" si="0"/>
        <v>100</v>
      </c>
      <c r="D23" s="431">
        <v>42382</v>
      </c>
      <c r="E23" s="430">
        <f t="shared" si="1"/>
        <v>16.374454275006762</v>
      </c>
      <c r="F23" s="432">
        <v>15560</v>
      </c>
      <c r="G23" s="430">
        <f t="shared" si="2"/>
        <v>6.011667890120929</v>
      </c>
      <c r="H23" s="432">
        <v>116965</v>
      </c>
      <c r="I23" s="430">
        <f t="shared" si="3"/>
        <v>45.189892979948226</v>
      </c>
      <c r="J23" s="433">
        <v>83922</v>
      </c>
      <c r="K23" s="430">
        <f t="shared" si="4"/>
        <v>32.42359850094657</v>
      </c>
      <c r="L23" s="432">
        <v>70997</v>
      </c>
      <c r="M23" s="430">
        <f t="shared" si="5"/>
        <v>27.429973341575554</v>
      </c>
      <c r="N23" s="432">
        <v>450</v>
      </c>
      <c r="O23" s="430">
        <f t="shared" si="6"/>
        <v>0.17385928988138932</v>
      </c>
      <c r="P23" s="432">
        <v>12475</v>
      </c>
      <c r="Q23" s="434">
        <f t="shared" si="7"/>
        <v>4.819765869489626</v>
      </c>
      <c r="R23" s="171" t="s">
        <v>148</v>
      </c>
    </row>
    <row r="24" spans="1:18" s="172" customFormat="1" ht="22.5" customHeight="1">
      <c r="A24" s="204" t="s">
        <v>52</v>
      </c>
      <c r="B24" s="429">
        <v>272120</v>
      </c>
      <c r="C24" s="430">
        <f t="shared" si="0"/>
        <v>100</v>
      </c>
      <c r="D24" s="431">
        <v>45453</v>
      </c>
      <c r="E24" s="430">
        <f t="shared" si="1"/>
        <v>16.703292665000735</v>
      </c>
      <c r="F24" s="432">
        <v>15849</v>
      </c>
      <c r="G24" s="430">
        <f t="shared" si="2"/>
        <v>5.824268704983096</v>
      </c>
      <c r="H24" s="432">
        <v>121853</v>
      </c>
      <c r="I24" s="430">
        <f t="shared" si="3"/>
        <v>44.77914155519624</v>
      </c>
      <c r="J24" s="433">
        <v>88965</v>
      </c>
      <c r="K24" s="430">
        <f t="shared" si="4"/>
        <v>32.69329707481993</v>
      </c>
      <c r="L24" s="432">
        <v>74910</v>
      </c>
      <c r="M24" s="430">
        <f t="shared" si="5"/>
        <v>27.528296339850066</v>
      </c>
      <c r="N24" s="432">
        <v>470</v>
      </c>
      <c r="O24" s="430">
        <f t="shared" si="6"/>
        <v>0.17271791856533883</v>
      </c>
      <c r="P24" s="432">
        <v>13585</v>
      </c>
      <c r="Q24" s="434">
        <f t="shared" si="7"/>
        <v>4.992282816404527</v>
      </c>
      <c r="R24" s="171" t="s">
        <v>150</v>
      </c>
    </row>
    <row r="25" spans="1:18" s="172" customFormat="1" ht="22.5" customHeight="1">
      <c r="A25" s="238" t="s">
        <v>54</v>
      </c>
      <c r="B25" s="435">
        <v>295935</v>
      </c>
      <c r="C25" s="436">
        <f t="shared" si="0"/>
        <v>100</v>
      </c>
      <c r="D25" s="437">
        <v>49458</v>
      </c>
      <c r="E25" s="436">
        <f t="shared" si="1"/>
        <v>16.71245374828932</v>
      </c>
      <c r="F25" s="438">
        <v>18956</v>
      </c>
      <c r="G25" s="436">
        <f t="shared" si="2"/>
        <v>6.4054606585905685</v>
      </c>
      <c r="H25" s="438">
        <v>136598</v>
      </c>
      <c r="I25" s="436">
        <f t="shared" si="3"/>
        <v>46.15810904421579</v>
      </c>
      <c r="J25" s="439">
        <v>90924</v>
      </c>
      <c r="K25" s="436">
        <f t="shared" si="4"/>
        <v>30.724314460945816</v>
      </c>
      <c r="L25" s="438">
        <v>76116</v>
      </c>
      <c r="M25" s="436">
        <f t="shared" si="5"/>
        <v>25.72051295047899</v>
      </c>
      <c r="N25" s="438">
        <v>471</v>
      </c>
      <c r="O25" s="436">
        <f t="shared" si="6"/>
        <v>0.159156571544427</v>
      </c>
      <c r="P25" s="438">
        <v>14336</v>
      </c>
      <c r="Q25" s="440">
        <f t="shared" si="7"/>
        <v>4.8443070268809025</v>
      </c>
      <c r="R25" s="173" t="s">
        <v>152</v>
      </c>
    </row>
    <row r="26" spans="1:19" s="109" customFormat="1" ht="18" customHeight="1">
      <c r="A26" s="325" t="s">
        <v>507</v>
      </c>
      <c r="B26" s="107"/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326"/>
      <c r="O26" s="326"/>
      <c r="P26" s="326"/>
      <c r="Q26" s="326"/>
      <c r="R26" s="327" t="s">
        <v>510</v>
      </c>
      <c r="S26" s="326"/>
    </row>
    <row r="27" s="94" customFormat="1" ht="12.75">
      <c r="A27" s="64" t="s">
        <v>547</v>
      </c>
    </row>
    <row r="28" spans="1:20" s="94" customFormat="1" ht="12.75">
      <c r="A28" s="94" t="s">
        <v>548</v>
      </c>
      <c r="O28" s="326"/>
      <c r="P28" s="326"/>
      <c r="Q28" s="326"/>
      <c r="R28" s="326"/>
      <c r="S28" s="328"/>
      <c r="T28" s="326"/>
    </row>
    <row r="29" s="94" customFormat="1" ht="12.75"/>
    <row r="30" s="94" customFormat="1" ht="12.75"/>
    <row r="31" s="94" customFormat="1" ht="12.75"/>
    <row r="32" s="94" customFormat="1" ht="12.75"/>
    <row r="33" s="94" customFormat="1" ht="12.75"/>
    <row r="34" s="94" customFormat="1" ht="12.75"/>
    <row r="35" s="94" customFormat="1" ht="12.75"/>
    <row r="36" s="94" customFormat="1" ht="12.75"/>
    <row r="37" s="94" customFormat="1" ht="12.75"/>
    <row r="38" s="94" customFormat="1" ht="12.75"/>
    <row r="39" s="94" customFormat="1" ht="12.75"/>
    <row r="40" s="94" customFormat="1" ht="12.75"/>
    <row r="41" s="94" customFormat="1" ht="12.75"/>
    <row r="42" s="94" customFormat="1" ht="12.75"/>
    <row r="43" s="94" customFormat="1" ht="12.75"/>
    <row r="44" s="94" customFormat="1" ht="12.75"/>
    <row r="45" s="94" customFormat="1" ht="12.75"/>
    <row r="46" s="94" customFormat="1" ht="12.75"/>
    <row r="47" s="94" customFormat="1" ht="12.75"/>
    <row r="48" s="94" customFormat="1" ht="12.75"/>
    <row r="49" s="94" customFormat="1" ht="12.75"/>
    <row r="50" s="94" customFormat="1" ht="12.75"/>
    <row r="51" s="94" customFormat="1" ht="12.75"/>
    <row r="52" s="94" customFormat="1" ht="12.75"/>
    <row r="53" s="94" customFormat="1" ht="12.75"/>
    <row r="54" s="94" customFormat="1" ht="12.75"/>
    <row r="55" s="94" customFormat="1" ht="12.75"/>
    <row r="56" s="94" customFormat="1" ht="12.75"/>
    <row r="57" s="94" customFormat="1" ht="12.75"/>
    <row r="58" s="94" customFormat="1" ht="12.75"/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  <row r="75" s="94" customFormat="1" ht="12.75"/>
    <row r="76" s="94" customFormat="1" ht="12.75"/>
    <row r="77" s="94" customFormat="1" ht="12.75"/>
    <row r="78" s="94" customFormat="1" ht="12.75"/>
    <row r="79" s="94" customFormat="1" ht="12.75"/>
    <row r="80" s="94" customFormat="1" ht="12.75"/>
    <row r="81" s="94" customFormat="1" ht="12.75"/>
    <row r="82" s="94" customFormat="1" ht="12.75"/>
    <row r="83" s="94" customFormat="1" ht="12.75"/>
    <row r="84" s="94" customFormat="1" ht="12.75"/>
    <row r="85" s="94" customFormat="1" ht="12.75"/>
  </sheetData>
  <mergeCells count="12">
    <mergeCell ref="J4:K4"/>
    <mergeCell ref="L4:M4"/>
    <mergeCell ref="N4:O4"/>
    <mergeCell ref="P4:Q4"/>
    <mergeCell ref="A1:R1"/>
    <mergeCell ref="B3:C3"/>
    <mergeCell ref="D3:E3"/>
    <mergeCell ref="F3:G3"/>
    <mergeCell ref="H3:I3"/>
    <mergeCell ref="J3:Q3"/>
    <mergeCell ref="A3:A7"/>
    <mergeCell ref="R3:R7"/>
  </mergeCells>
  <printOptions/>
  <pageMargins left="0.4" right="0.28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workbookViewId="0" topLeftCell="E7">
      <selection activeCell="L16" sqref="L16"/>
    </sheetView>
  </sheetViews>
  <sheetFormatPr defaultColWidth="9.140625" defaultRowHeight="12.75"/>
  <cols>
    <col min="1" max="1" width="11.28125" style="4" customWidth="1"/>
    <col min="2" max="2" width="13.8515625" style="4" customWidth="1"/>
    <col min="3" max="3" width="11.7109375" style="4" customWidth="1"/>
    <col min="4" max="4" width="9.421875" style="4" customWidth="1"/>
    <col min="5" max="5" width="13.140625" style="4" customWidth="1"/>
    <col min="6" max="6" width="12.7109375" style="4" customWidth="1"/>
    <col min="7" max="7" width="11.7109375" style="4" customWidth="1"/>
    <col min="8" max="8" width="12.8515625" style="4" customWidth="1"/>
    <col min="9" max="9" width="11.8515625" style="4" customWidth="1"/>
    <col min="10" max="10" width="13.7109375" style="4" customWidth="1"/>
    <col min="11" max="11" width="12.7109375" style="4" customWidth="1"/>
    <col min="12" max="12" width="12.421875" style="4" customWidth="1"/>
    <col min="13" max="13" width="12.7109375" style="4" customWidth="1"/>
    <col min="14" max="14" width="11.28125" style="4" customWidth="1"/>
    <col min="15" max="16384" width="9.140625" style="4" customWidth="1"/>
  </cols>
  <sheetData>
    <row r="1" spans="1:14" ht="32.25" customHeight="1">
      <c r="A1" s="552" t="s">
        <v>56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18" customHeight="1">
      <c r="A2" s="4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" t="s">
        <v>30</v>
      </c>
    </row>
    <row r="3" spans="1:14" ht="24.75" customHeight="1">
      <c r="A3" s="544" t="s">
        <v>355</v>
      </c>
      <c r="B3" s="21" t="s">
        <v>57</v>
      </c>
      <c r="C3" s="21" t="s">
        <v>58</v>
      </c>
      <c r="D3" s="21" t="s">
        <v>59</v>
      </c>
      <c r="E3" s="21" t="s">
        <v>60</v>
      </c>
      <c r="F3" s="21" t="s">
        <v>61</v>
      </c>
      <c r="G3" s="21" t="s">
        <v>62</v>
      </c>
      <c r="H3" s="21" t="s">
        <v>63</v>
      </c>
      <c r="I3" s="21" t="s">
        <v>64</v>
      </c>
      <c r="J3" s="21" t="s">
        <v>65</v>
      </c>
      <c r="K3" s="27" t="s">
        <v>66</v>
      </c>
      <c r="L3" s="21" t="s">
        <v>67</v>
      </c>
      <c r="M3" s="21" t="s">
        <v>68</v>
      </c>
      <c r="N3" s="547" t="s">
        <v>356</v>
      </c>
    </row>
    <row r="4" spans="1:14" ht="24.75" customHeight="1">
      <c r="A4" s="545"/>
      <c r="B4" s="22"/>
      <c r="C4" s="22"/>
      <c r="D4" s="22"/>
      <c r="E4" s="28" t="s">
        <v>69</v>
      </c>
      <c r="F4" s="28" t="s">
        <v>70</v>
      </c>
      <c r="G4" s="28" t="s">
        <v>71</v>
      </c>
      <c r="H4" s="22" t="s">
        <v>72</v>
      </c>
      <c r="I4" s="28" t="s">
        <v>73</v>
      </c>
      <c r="J4" s="22" t="s">
        <v>74</v>
      </c>
      <c r="K4" s="28" t="s">
        <v>75</v>
      </c>
      <c r="L4" s="28" t="s">
        <v>76</v>
      </c>
      <c r="M4" s="28" t="s">
        <v>77</v>
      </c>
      <c r="N4" s="548"/>
    </row>
    <row r="5" spans="1:14" ht="24.75" customHeight="1">
      <c r="A5" s="545"/>
      <c r="B5" s="22"/>
      <c r="C5" s="22" t="s">
        <v>78</v>
      </c>
      <c r="D5" s="22"/>
      <c r="E5" s="22" t="s">
        <v>79</v>
      </c>
      <c r="F5" s="22" t="s">
        <v>80</v>
      </c>
      <c r="G5" s="22" t="s">
        <v>81</v>
      </c>
      <c r="H5" s="22" t="s">
        <v>82</v>
      </c>
      <c r="I5" s="22" t="s">
        <v>83</v>
      </c>
      <c r="J5" s="22" t="s">
        <v>84</v>
      </c>
      <c r="K5" s="22" t="s">
        <v>85</v>
      </c>
      <c r="L5" s="22" t="s">
        <v>86</v>
      </c>
      <c r="M5" s="22" t="s">
        <v>87</v>
      </c>
      <c r="N5" s="548"/>
    </row>
    <row r="6" spans="1:14" ht="24.75" customHeight="1">
      <c r="A6" s="545"/>
      <c r="B6" s="22"/>
      <c r="C6" s="22" t="s">
        <v>88</v>
      </c>
      <c r="D6" s="22"/>
      <c r="E6" s="22" t="s">
        <v>89</v>
      </c>
      <c r="F6" s="22" t="s">
        <v>90</v>
      </c>
      <c r="G6" s="22" t="s">
        <v>91</v>
      </c>
      <c r="H6" s="22" t="s">
        <v>92</v>
      </c>
      <c r="I6" s="22" t="s">
        <v>93</v>
      </c>
      <c r="J6" s="22" t="s">
        <v>94</v>
      </c>
      <c r="K6" s="22" t="s">
        <v>95</v>
      </c>
      <c r="L6" s="22" t="s">
        <v>96</v>
      </c>
      <c r="M6" s="22" t="s">
        <v>97</v>
      </c>
      <c r="N6" s="548"/>
    </row>
    <row r="7" spans="1:14" ht="24.75" customHeight="1">
      <c r="A7" s="546"/>
      <c r="B7" s="25" t="s">
        <v>31</v>
      </c>
      <c r="C7" s="25" t="s">
        <v>98</v>
      </c>
      <c r="D7" s="25" t="s">
        <v>99</v>
      </c>
      <c r="E7" s="25" t="s">
        <v>100</v>
      </c>
      <c r="F7" s="25" t="s">
        <v>101</v>
      </c>
      <c r="G7" s="25" t="s">
        <v>102</v>
      </c>
      <c r="H7" s="25" t="s">
        <v>103</v>
      </c>
      <c r="I7" s="25" t="s">
        <v>104</v>
      </c>
      <c r="J7" s="25" t="s">
        <v>105</v>
      </c>
      <c r="K7" s="25" t="s">
        <v>104</v>
      </c>
      <c r="L7" s="25" t="s">
        <v>104</v>
      </c>
      <c r="M7" s="25" t="s">
        <v>104</v>
      </c>
      <c r="N7" s="549"/>
    </row>
    <row r="8" spans="1:14" s="179" customFormat="1" ht="21.75" customHeight="1">
      <c r="A8" s="177" t="s">
        <v>13</v>
      </c>
      <c r="B8" s="231">
        <v>125239</v>
      </c>
      <c r="C8" s="231">
        <v>78610</v>
      </c>
      <c r="D8" s="231" t="s">
        <v>457</v>
      </c>
      <c r="E8" s="231">
        <v>85</v>
      </c>
      <c r="F8" s="231">
        <v>175</v>
      </c>
      <c r="G8" s="231" t="s">
        <v>457</v>
      </c>
      <c r="H8" s="231">
        <v>662</v>
      </c>
      <c r="I8" s="231">
        <v>13200</v>
      </c>
      <c r="J8" s="231">
        <v>2531</v>
      </c>
      <c r="K8" s="231" t="s">
        <v>457</v>
      </c>
      <c r="L8" s="231">
        <v>3844</v>
      </c>
      <c r="M8" s="231">
        <v>3615</v>
      </c>
      <c r="N8" s="178" t="s">
        <v>13</v>
      </c>
    </row>
    <row r="9" spans="1:14" s="179" customFormat="1" ht="21.75" customHeight="1">
      <c r="A9" s="177" t="s">
        <v>14</v>
      </c>
      <c r="B9" s="231">
        <v>128923</v>
      </c>
      <c r="C9" s="231">
        <v>79954</v>
      </c>
      <c r="D9" s="231" t="s">
        <v>457</v>
      </c>
      <c r="E9" s="231">
        <v>96</v>
      </c>
      <c r="F9" s="231">
        <v>206</v>
      </c>
      <c r="G9" s="231" t="s">
        <v>457</v>
      </c>
      <c r="H9" s="231">
        <v>751</v>
      </c>
      <c r="I9" s="231">
        <v>12627</v>
      </c>
      <c r="J9" s="231">
        <v>2626</v>
      </c>
      <c r="K9" s="231" t="s">
        <v>457</v>
      </c>
      <c r="L9" s="231">
        <v>4873</v>
      </c>
      <c r="M9" s="231">
        <v>3964</v>
      </c>
      <c r="N9" s="178" t="s">
        <v>14</v>
      </c>
    </row>
    <row r="10" spans="1:14" s="255" customFormat="1" ht="21.75" customHeight="1">
      <c r="A10" s="253" t="s">
        <v>15</v>
      </c>
      <c r="B10" s="254">
        <v>137723</v>
      </c>
      <c r="C10" s="254">
        <v>89108</v>
      </c>
      <c r="D10" s="254" t="s">
        <v>115</v>
      </c>
      <c r="E10" s="254">
        <v>126</v>
      </c>
      <c r="F10" s="254">
        <v>474</v>
      </c>
      <c r="G10" s="254" t="s">
        <v>115</v>
      </c>
      <c r="H10" s="254">
        <v>668</v>
      </c>
      <c r="I10" s="254">
        <v>12096</v>
      </c>
      <c r="J10" s="254">
        <v>2616</v>
      </c>
      <c r="K10" s="254" t="s">
        <v>115</v>
      </c>
      <c r="L10" s="254">
        <v>5732</v>
      </c>
      <c r="M10" s="254">
        <v>4009</v>
      </c>
      <c r="N10" s="244" t="s">
        <v>15</v>
      </c>
    </row>
    <row r="11" spans="1:14" s="255" customFormat="1" ht="21.75" customHeight="1">
      <c r="A11" s="253" t="s">
        <v>502</v>
      </c>
      <c r="B11" s="254">
        <v>142523</v>
      </c>
      <c r="C11" s="254">
        <v>90269</v>
      </c>
      <c r="D11" s="254" t="s">
        <v>114</v>
      </c>
      <c r="E11" s="317">
        <v>136498</v>
      </c>
      <c r="F11" s="317">
        <v>550087</v>
      </c>
      <c r="G11" s="254" t="s">
        <v>114</v>
      </c>
      <c r="H11" s="316">
        <v>712677</v>
      </c>
      <c r="I11" s="316">
        <v>13177940</v>
      </c>
      <c r="J11" s="316">
        <v>2602104</v>
      </c>
      <c r="K11" s="316" t="s">
        <v>114</v>
      </c>
      <c r="L11" s="316">
        <v>6514502</v>
      </c>
      <c r="M11" s="316">
        <v>4993917</v>
      </c>
      <c r="N11" s="244" t="s">
        <v>502</v>
      </c>
    </row>
    <row r="12" spans="1:14" s="255" customFormat="1" ht="21.75" customHeight="1">
      <c r="A12" s="253" t="s">
        <v>554</v>
      </c>
      <c r="B12" s="254">
        <v>146144</v>
      </c>
      <c r="C12" s="254">
        <v>92805</v>
      </c>
      <c r="D12" s="254" t="s">
        <v>114</v>
      </c>
      <c r="E12" s="647">
        <v>113</v>
      </c>
      <c r="F12" s="647">
        <v>614</v>
      </c>
      <c r="G12" s="254">
        <v>113</v>
      </c>
      <c r="H12" s="647">
        <v>746</v>
      </c>
      <c r="I12" s="254">
        <v>12491</v>
      </c>
      <c r="J12" s="254">
        <v>2657</v>
      </c>
      <c r="K12" s="316" t="s">
        <v>114</v>
      </c>
      <c r="L12" s="254">
        <v>8035</v>
      </c>
      <c r="M12" s="254">
        <v>4945</v>
      </c>
      <c r="N12" s="244" t="s">
        <v>555</v>
      </c>
    </row>
    <row r="13" spans="1:14" s="181" customFormat="1" ht="21.75" customHeight="1">
      <c r="A13" s="180" t="s">
        <v>556</v>
      </c>
      <c r="B13" s="441">
        <v>150973</v>
      </c>
      <c r="C13" s="442">
        <v>104102</v>
      </c>
      <c r="D13" s="254" t="s">
        <v>114</v>
      </c>
      <c r="E13" s="442">
        <v>107</v>
      </c>
      <c r="F13" s="442">
        <v>611</v>
      </c>
      <c r="G13" s="442">
        <v>153</v>
      </c>
      <c r="H13" s="442">
        <v>811</v>
      </c>
      <c r="I13" s="442">
        <v>8719</v>
      </c>
      <c r="J13" s="442">
        <v>2557</v>
      </c>
      <c r="K13" s="316" t="s">
        <v>114</v>
      </c>
      <c r="L13" s="442">
        <v>7589</v>
      </c>
      <c r="M13" s="442">
        <v>4744</v>
      </c>
      <c r="N13" s="164" t="s">
        <v>558</v>
      </c>
    </row>
    <row r="14" spans="1:14" s="179" customFormat="1" ht="21.75" customHeight="1">
      <c r="A14" s="182" t="s">
        <v>32</v>
      </c>
      <c r="B14" s="443">
        <v>11468</v>
      </c>
      <c r="C14" s="444">
        <v>7107</v>
      </c>
      <c r="D14" s="254" t="s">
        <v>114</v>
      </c>
      <c r="E14" s="444">
        <v>9</v>
      </c>
      <c r="F14" s="444">
        <v>55</v>
      </c>
      <c r="G14" s="445">
        <v>9</v>
      </c>
      <c r="H14" s="444">
        <v>83</v>
      </c>
      <c r="I14" s="444">
        <v>921</v>
      </c>
      <c r="J14" s="444">
        <v>266</v>
      </c>
      <c r="K14" s="316" t="s">
        <v>114</v>
      </c>
      <c r="L14" s="444">
        <v>625</v>
      </c>
      <c r="M14" s="444">
        <v>456</v>
      </c>
      <c r="N14" s="183" t="s">
        <v>33</v>
      </c>
    </row>
    <row r="15" spans="1:14" s="179" customFormat="1" ht="21.75" customHeight="1">
      <c r="A15" s="182" t="s">
        <v>34</v>
      </c>
      <c r="B15" s="443">
        <v>11316</v>
      </c>
      <c r="C15" s="444">
        <v>7237</v>
      </c>
      <c r="D15" s="254" t="s">
        <v>114</v>
      </c>
      <c r="E15" s="444">
        <v>9</v>
      </c>
      <c r="F15" s="444">
        <v>57</v>
      </c>
      <c r="G15" s="445">
        <v>8</v>
      </c>
      <c r="H15" s="444">
        <v>80</v>
      </c>
      <c r="I15" s="444">
        <v>850</v>
      </c>
      <c r="J15" s="444">
        <v>241</v>
      </c>
      <c r="K15" s="316" t="s">
        <v>114</v>
      </c>
      <c r="L15" s="444">
        <v>613</v>
      </c>
      <c r="M15" s="444">
        <v>475</v>
      </c>
      <c r="N15" s="183" t="s">
        <v>35</v>
      </c>
    </row>
    <row r="16" spans="1:14" s="179" customFormat="1" ht="21.75" customHeight="1">
      <c r="A16" s="182" t="s">
        <v>36</v>
      </c>
      <c r="B16" s="443">
        <v>11362</v>
      </c>
      <c r="C16" s="444">
        <v>7532</v>
      </c>
      <c r="D16" s="254" t="s">
        <v>114</v>
      </c>
      <c r="E16" s="444">
        <v>9</v>
      </c>
      <c r="F16" s="444">
        <v>48</v>
      </c>
      <c r="G16" s="445">
        <v>7</v>
      </c>
      <c r="H16" s="444">
        <v>69</v>
      </c>
      <c r="I16" s="444">
        <v>707</v>
      </c>
      <c r="J16" s="444">
        <v>226</v>
      </c>
      <c r="K16" s="316" t="s">
        <v>114</v>
      </c>
      <c r="L16" s="444">
        <v>722</v>
      </c>
      <c r="M16" s="444">
        <v>408</v>
      </c>
      <c r="N16" s="183" t="s">
        <v>37</v>
      </c>
    </row>
    <row r="17" spans="1:14" s="179" customFormat="1" ht="21.75" customHeight="1">
      <c r="A17" s="182" t="s">
        <v>38</v>
      </c>
      <c r="B17" s="443">
        <v>11824</v>
      </c>
      <c r="C17" s="444">
        <v>7719</v>
      </c>
      <c r="D17" s="254" t="s">
        <v>114</v>
      </c>
      <c r="E17" s="444">
        <v>9</v>
      </c>
      <c r="F17" s="444">
        <v>52</v>
      </c>
      <c r="G17" s="445">
        <v>10</v>
      </c>
      <c r="H17" s="444">
        <v>70</v>
      </c>
      <c r="I17" s="444">
        <v>761</v>
      </c>
      <c r="J17" s="444">
        <v>203</v>
      </c>
      <c r="K17" s="316" t="s">
        <v>114</v>
      </c>
      <c r="L17" s="444">
        <v>634</v>
      </c>
      <c r="M17" s="444">
        <v>429</v>
      </c>
      <c r="N17" s="183" t="s">
        <v>39</v>
      </c>
    </row>
    <row r="18" spans="1:14" s="179" customFormat="1" ht="21.75" customHeight="1">
      <c r="A18" s="182" t="s">
        <v>40</v>
      </c>
      <c r="B18" s="443">
        <v>11680</v>
      </c>
      <c r="C18" s="444">
        <v>8416</v>
      </c>
      <c r="D18" s="254" t="s">
        <v>114</v>
      </c>
      <c r="E18" s="444">
        <v>8</v>
      </c>
      <c r="F18" s="444">
        <v>50</v>
      </c>
      <c r="G18" s="446">
        <v>10</v>
      </c>
      <c r="H18" s="444">
        <v>65</v>
      </c>
      <c r="I18" s="444">
        <v>455</v>
      </c>
      <c r="J18" s="444">
        <v>179</v>
      </c>
      <c r="K18" s="316" t="s">
        <v>114</v>
      </c>
      <c r="L18" s="444">
        <v>506</v>
      </c>
      <c r="M18" s="444">
        <v>401</v>
      </c>
      <c r="N18" s="183" t="s">
        <v>41</v>
      </c>
    </row>
    <row r="19" spans="1:14" s="179" customFormat="1" ht="21.75" customHeight="1">
      <c r="A19" s="182" t="s">
        <v>42</v>
      </c>
      <c r="B19" s="443">
        <v>12573</v>
      </c>
      <c r="C19" s="444">
        <v>8805</v>
      </c>
      <c r="D19" s="254" t="s">
        <v>114</v>
      </c>
      <c r="E19" s="444">
        <v>8</v>
      </c>
      <c r="F19" s="444">
        <v>51</v>
      </c>
      <c r="G19" s="446">
        <v>12</v>
      </c>
      <c r="H19" s="444">
        <v>62</v>
      </c>
      <c r="I19" s="444">
        <v>729</v>
      </c>
      <c r="J19" s="444">
        <v>185</v>
      </c>
      <c r="K19" s="316" t="s">
        <v>114</v>
      </c>
      <c r="L19" s="444">
        <v>538</v>
      </c>
      <c r="M19" s="444">
        <v>425</v>
      </c>
      <c r="N19" s="183" t="s">
        <v>43</v>
      </c>
    </row>
    <row r="20" spans="1:14" s="179" customFormat="1" ht="21.75" customHeight="1">
      <c r="A20" s="182" t="s">
        <v>44</v>
      </c>
      <c r="B20" s="443">
        <v>12971</v>
      </c>
      <c r="C20" s="444">
        <v>9248</v>
      </c>
      <c r="D20" s="254" t="s">
        <v>114</v>
      </c>
      <c r="E20" s="444">
        <v>8</v>
      </c>
      <c r="F20" s="444">
        <v>53</v>
      </c>
      <c r="G20" s="446">
        <v>14</v>
      </c>
      <c r="H20" s="444">
        <v>55</v>
      </c>
      <c r="I20" s="444">
        <v>684</v>
      </c>
      <c r="J20" s="444">
        <v>213</v>
      </c>
      <c r="K20" s="316" t="s">
        <v>114</v>
      </c>
      <c r="L20" s="444">
        <v>556</v>
      </c>
      <c r="M20" s="444">
        <v>399</v>
      </c>
      <c r="N20" s="183" t="s">
        <v>45</v>
      </c>
    </row>
    <row r="21" spans="1:14" s="179" customFormat="1" ht="21.75" customHeight="1">
      <c r="A21" s="182" t="s">
        <v>46</v>
      </c>
      <c r="B21" s="443">
        <v>13327</v>
      </c>
      <c r="C21" s="444">
        <v>9654</v>
      </c>
      <c r="D21" s="254" t="s">
        <v>114</v>
      </c>
      <c r="E21" s="444">
        <v>9</v>
      </c>
      <c r="F21" s="444">
        <v>52</v>
      </c>
      <c r="G21" s="446">
        <v>14</v>
      </c>
      <c r="H21" s="444">
        <v>54</v>
      </c>
      <c r="I21" s="444">
        <v>578</v>
      </c>
      <c r="J21" s="444">
        <v>221</v>
      </c>
      <c r="K21" s="316" t="s">
        <v>114</v>
      </c>
      <c r="L21" s="444">
        <v>712</v>
      </c>
      <c r="M21" s="444">
        <v>326</v>
      </c>
      <c r="N21" s="183" t="s">
        <v>47</v>
      </c>
    </row>
    <row r="22" spans="1:14" s="179" customFormat="1" ht="21.75" customHeight="1">
      <c r="A22" s="182" t="s">
        <v>48</v>
      </c>
      <c r="B22" s="443">
        <v>14056</v>
      </c>
      <c r="C22" s="444">
        <v>9939</v>
      </c>
      <c r="D22" s="254" t="s">
        <v>114</v>
      </c>
      <c r="E22" s="444">
        <v>10</v>
      </c>
      <c r="F22" s="444">
        <v>48</v>
      </c>
      <c r="G22" s="446">
        <v>13</v>
      </c>
      <c r="H22" s="444">
        <v>61</v>
      </c>
      <c r="I22" s="444">
        <v>643</v>
      </c>
      <c r="J22" s="444">
        <v>224</v>
      </c>
      <c r="K22" s="316" t="s">
        <v>114</v>
      </c>
      <c r="L22" s="444">
        <v>866</v>
      </c>
      <c r="M22" s="444">
        <v>398</v>
      </c>
      <c r="N22" s="183" t="s">
        <v>49</v>
      </c>
    </row>
    <row r="23" spans="1:14" s="179" customFormat="1" ht="21.75" customHeight="1">
      <c r="A23" s="182" t="s">
        <v>50</v>
      </c>
      <c r="B23" s="443">
        <v>12475</v>
      </c>
      <c r="C23" s="444">
        <v>8859</v>
      </c>
      <c r="D23" s="254" t="s">
        <v>114</v>
      </c>
      <c r="E23" s="444">
        <v>9</v>
      </c>
      <c r="F23" s="444">
        <v>51</v>
      </c>
      <c r="G23" s="446">
        <v>15</v>
      </c>
      <c r="H23" s="444">
        <v>57</v>
      </c>
      <c r="I23" s="444">
        <v>725</v>
      </c>
      <c r="J23" s="444">
        <v>182</v>
      </c>
      <c r="K23" s="316" t="s">
        <v>114</v>
      </c>
      <c r="L23" s="444">
        <v>597</v>
      </c>
      <c r="M23" s="444">
        <v>336</v>
      </c>
      <c r="N23" s="183" t="s">
        <v>51</v>
      </c>
    </row>
    <row r="24" spans="1:14" s="179" customFormat="1" ht="21.75" customHeight="1">
      <c r="A24" s="182" t="s">
        <v>52</v>
      </c>
      <c r="B24" s="443">
        <v>13585</v>
      </c>
      <c r="C24" s="444">
        <v>9688</v>
      </c>
      <c r="D24" s="254" t="s">
        <v>114</v>
      </c>
      <c r="E24" s="444">
        <v>10</v>
      </c>
      <c r="F24" s="444">
        <v>48</v>
      </c>
      <c r="G24" s="446">
        <v>18</v>
      </c>
      <c r="H24" s="444">
        <v>73</v>
      </c>
      <c r="I24" s="444">
        <v>822</v>
      </c>
      <c r="J24" s="444">
        <v>188</v>
      </c>
      <c r="K24" s="316" t="s">
        <v>114</v>
      </c>
      <c r="L24" s="444">
        <v>607</v>
      </c>
      <c r="M24" s="444">
        <v>344</v>
      </c>
      <c r="N24" s="183" t="s">
        <v>53</v>
      </c>
    </row>
    <row r="25" spans="1:18" s="179" customFormat="1" ht="21.75" customHeight="1">
      <c r="A25" s="184" t="s">
        <v>54</v>
      </c>
      <c r="B25" s="447">
        <v>14336</v>
      </c>
      <c r="C25" s="450">
        <v>9898</v>
      </c>
      <c r="D25" s="311" t="s">
        <v>114</v>
      </c>
      <c r="E25" s="451">
        <v>10</v>
      </c>
      <c r="F25" s="448">
        <v>48</v>
      </c>
      <c r="G25" s="449">
        <v>23</v>
      </c>
      <c r="H25" s="448">
        <v>83</v>
      </c>
      <c r="I25" s="448">
        <v>845</v>
      </c>
      <c r="J25" s="450">
        <v>229</v>
      </c>
      <c r="K25" s="335" t="s">
        <v>114</v>
      </c>
      <c r="L25" s="451">
        <v>613</v>
      </c>
      <c r="M25" s="448">
        <v>346</v>
      </c>
      <c r="N25" s="185" t="s">
        <v>55</v>
      </c>
      <c r="P25" s="186"/>
      <c r="Q25" s="186"/>
      <c r="R25" s="186"/>
    </row>
    <row r="26" spans="1:17" s="291" customFormat="1" ht="18" customHeight="1">
      <c r="A26" s="331" t="s">
        <v>511</v>
      </c>
      <c r="B26" s="332"/>
      <c r="C26" s="290"/>
      <c r="D26" s="290"/>
      <c r="E26" s="326"/>
      <c r="I26" s="326"/>
      <c r="J26" s="326"/>
      <c r="K26" s="326"/>
      <c r="L26" s="326"/>
      <c r="M26" s="333" t="s">
        <v>512</v>
      </c>
      <c r="N26" s="326"/>
      <c r="O26" s="334"/>
      <c r="P26" s="334"/>
      <c r="Q26" s="327"/>
    </row>
    <row r="27" spans="1:14" ht="15" customHeight="1">
      <c r="A27" s="4" t="s">
        <v>513</v>
      </c>
      <c r="H27" s="550"/>
      <c r="I27" s="551"/>
      <c r="J27" s="551"/>
      <c r="K27" s="551"/>
      <c r="L27" s="551"/>
      <c r="M27" s="551"/>
      <c r="N27" s="551"/>
    </row>
    <row r="28" spans="1:17" s="109" customFormat="1" ht="18" customHeight="1">
      <c r="A28" s="331" t="s">
        <v>515</v>
      </c>
      <c r="B28" s="336"/>
      <c r="C28" s="291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32"/>
      <c r="P28" s="107"/>
      <c r="Q28" s="107"/>
    </row>
    <row r="29" s="94" customFormat="1" ht="12.75"/>
  </sheetData>
  <mergeCells count="4">
    <mergeCell ref="H27:N27"/>
    <mergeCell ref="A1:N1"/>
    <mergeCell ref="A3:A7"/>
    <mergeCell ref="N3:N7"/>
  </mergeCells>
  <printOptions/>
  <pageMargins left="0.41" right="0.5511811023622047" top="0.984251968503937" bottom="0.35" header="0.5118110236220472" footer="0.4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C13">
      <selection activeCell="M14" sqref="M14"/>
    </sheetView>
  </sheetViews>
  <sheetFormatPr defaultColWidth="9.140625" defaultRowHeight="12.75"/>
  <cols>
    <col min="1" max="1" width="9.57421875" style="4" customWidth="1"/>
    <col min="2" max="3" width="12.7109375" style="4" customWidth="1"/>
    <col min="4" max="4" width="12.421875" style="4" customWidth="1"/>
    <col min="5" max="5" width="14.00390625" style="4" customWidth="1"/>
    <col min="6" max="6" width="11.28125" style="4" customWidth="1"/>
    <col min="7" max="7" width="13.8515625" style="4" customWidth="1"/>
    <col min="8" max="9" width="13.421875" style="4" customWidth="1"/>
    <col min="10" max="10" width="10.421875" style="4" customWidth="1"/>
    <col min="11" max="11" width="9.421875" style="4" customWidth="1"/>
    <col min="12" max="12" width="11.00390625" style="4" customWidth="1"/>
    <col min="13" max="13" width="10.8515625" style="4" customWidth="1"/>
    <col min="14" max="14" width="9.57421875" style="4" customWidth="1"/>
    <col min="15" max="16384" width="9.140625" style="4" customWidth="1"/>
  </cols>
  <sheetData>
    <row r="1" spans="1:14" ht="32.25" customHeight="1">
      <c r="A1" s="552" t="s">
        <v>106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18" customHeight="1">
      <c r="A2" s="4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" t="s">
        <v>30</v>
      </c>
    </row>
    <row r="3" spans="1:14" ht="29.25" customHeight="1">
      <c r="A3" s="523" t="s">
        <v>401</v>
      </c>
      <c r="B3" s="27" t="s">
        <v>357</v>
      </c>
      <c r="C3" s="111" t="s">
        <v>358</v>
      </c>
      <c r="D3" s="27" t="s">
        <v>359</v>
      </c>
      <c r="E3" s="111" t="s">
        <v>360</v>
      </c>
      <c r="F3" s="27" t="s">
        <v>361</v>
      </c>
      <c r="G3" s="111" t="s">
        <v>362</v>
      </c>
      <c r="H3" s="27" t="s">
        <v>363</v>
      </c>
      <c r="I3" s="27" t="s">
        <v>364</v>
      </c>
      <c r="J3" s="27" t="s">
        <v>365</v>
      </c>
      <c r="K3" s="118" t="s">
        <v>404</v>
      </c>
      <c r="L3" s="27" t="s">
        <v>366</v>
      </c>
      <c r="M3" s="118" t="s">
        <v>400</v>
      </c>
      <c r="N3" s="520" t="s">
        <v>367</v>
      </c>
    </row>
    <row r="4" spans="1:14" ht="21.75" customHeight="1">
      <c r="A4" s="545"/>
      <c r="B4" s="112"/>
      <c r="C4" s="113"/>
      <c r="D4" s="112"/>
      <c r="E4" s="113"/>
      <c r="F4" s="114" t="s">
        <v>368</v>
      </c>
      <c r="G4" s="115" t="s">
        <v>369</v>
      </c>
      <c r="H4" s="114" t="s">
        <v>370</v>
      </c>
      <c r="I4" s="114" t="s">
        <v>371</v>
      </c>
      <c r="J4" s="114" t="s">
        <v>372</v>
      </c>
      <c r="K4" s="121" t="s">
        <v>405</v>
      </c>
      <c r="L4" s="114" t="s">
        <v>373</v>
      </c>
      <c r="M4" s="114"/>
      <c r="N4" s="521"/>
    </row>
    <row r="5" spans="1:14" ht="27" customHeight="1">
      <c r="A5" s="545"/>
      <c r="B5" s="112" t="s">
        <v>374</v>
      </c>
      <c r="C5" s="113"/>
      <c r="D5" s="112" t="s">
        <v>375</v>
      </c>
      <c r="E5" s="113" t="s">
        <v>376</v>
      </c>
      <c r="F5" s="112" t="s">
        <v>377</v>
      </c>
      <c r="G5" s="113" t="s">
        <v>378</v>
      </c>
      <c r="H5" s="112" t="s">
        <v>379</v>
      </c>
      <c r="I5" s="112" t="s">
        <v>380</v>
      </c>
      <c r="J5" s="112" t="s">
        <v>381</v>
      </c>
      <c r="K5" s="112"/>
      <c r="L5" s="112"/>
      <c r="M5" s="112"/>
      <c r="N5" s="521"/>
    </row>
    <row r="6" spans="1:14" ht="27" customHeight="1">
      <c r="A6" s="545"/>
      <c r="B6" s="112" t="s">
        <v>382</v>
      </c>
      <c r="C6" s="113" t="s">
        <v>383</v>
      </c>
      <c r="D6" s="112" t="s">
        <v>384</v>
      </c>
      <c r="E6" s="113" t="s">
        <v>385</v>
      </c>
      <c r="F6" s="112" t="s">
        <v>386</v>
      </c>
      <c r="G6" s="113" t="s">
        <v>387</v>
      </c>
      <c r="H6" s="112" t="s">
        <v>388</v>
      </c>
      <c r="I6" s="112" t="s">
        <v>389</v>
      </c>
      <c r="J6" s="112" t="s">
        <v>390</v>
      </c>
      <c r="K6" s="120" t="s">
        <v>403</v>
      </c>
      <c r="L6" s="112" t="s">
        <v>391</v>
      </c>
      <c r="M6" s="112"/>
      <c r="N6" s="521"/>
    </row>
    <row r="7" spans="1:14" ht="27" customHeight="1">
      <c r="A7" s="546"/>
      <c r="B7" s="116" t="s">
        <v>392</v>
      </c>
      <c r="C7" s="117" t="s">
        <v>393</v>
      </c>
      <c r="D7" s="116" t="s">
        <v>392</v>
      </c>
      <c r="E7" s="117" t="s">
        <v>394</v>
      </c>
      <c r="F7" s="116" t="s">
        <v>385</v>
      </c>
      <c r="G7" s="117" t="s">
        <v>395</v>
      </c>
      <c r="H7" s="116" t="s">
        <v>396</v>
      </c>
      <c r="I7" s="119" t="s">
        <v>402</v>
      </c>
      <c r="J7" s="116" t="s">
        <v>397</v>
      </c>
      <c r="K7" s="116" t="s">
        <v>396</v>
      </c>
      <c r="L7" s="116" t="s">
        <v>398</v>
      </c>
      <c r="M7" s="116" t="s">
        <v>399</v>
      </c>
      <c r="N7" s="522"/>
    </row>
    <row r="8" spans="1:14" s="179" customFormat="1" ht="21.75" customHeight="1">
      <c r="A8" s="177" t="s">
        <v>13</v>
      </c>
      <c r="B8" s="339">
        <v>17092</v>
      </c>
      <c r="C8" s="337">
        <v>182</v>
      </c>
      <c r="D8" s="337">
        <v>946</v>
      </c>
      <c r="E8" s="337">
        <v>360</v>
      </c>
      <c r="F8" s="337">
        <v>0</v>
      </c>
      <c r="G8" s="337">
        <v>105</v>
      </c>
      <c r="H8" s="337">
        <v>1463</v>
      </c>
      <c r="I8" s="337">
        <v>122</v>
      </c>
      <c r="J8" s="337">
        <v>138</v>
      </c>
      <c r="K8" s="337">
        <v>489</v>
      </c>
      <c r="L8" s="337">
        <v>982</v>
      </c>
      <c r="M8" s="340">
        <v>638</v>
      </c>
      <c r="N8" s="230" t="s">
        <v>13</v>
      </c>
    </row>
    <row r="9" spans="1:14" s="179" customFormat="1" ht="21.75" customHeight="1">
      <c r="A9" s="177" t="s">
        <v>14</v>
      </c>
      <c r="B9" s="339">
        <v>18296</v>
      </c>
      <c r="C9" s="337">
        <v>195</v>
      </c>
      <c r="D9" s="337">
        <v>1007</v>
      </c>
      <c r="E9" s="337">
        <v>439</v>
      </c>
      <c r="F9" s="337">
        <v>0</v>
      </c>
      <c r="G9" s="337">
        <v>120</v>
      </c>
      <c r="H9" s="337">
        <v>1413</v>
      </c>
      <c r="I9" s="337">
        <v>142</v>
      </c>
      <c r="J9" s="337">
        <v>138</v>
      </c>
      <c r="K9" s="337">
        <v>512</v>
      </c>
      <c r="L9" s="337">
        <v>1017</v>
      </c>
      <c r="M9" s="340">
        <v>547</v>
      </c>
      <c r="N9" s="230" t="s">
        <v>14</v>
      </c>
    </row>
    <row r="10" spans="1:14" s="255" customFormat="1" ht="21.75" customHeight="1">
      <c r="A10" s="253" t="s">
        <v>15</v>
      </c>
      <c r="B10" s="339">
        <v>17243</v>
      </c>
      <c r="C10" s="337">
        <v>215</v>
      </c>
      <c r="D10" s="337">
        <v>1109</v>
      </c>
      <c r="E10" s="337">
        <v>486</v>
      </c>
      <c r="F10" s="337">
        <v>0</v>
      </c>
      <c r="G10" s="337">
        <v>146</v>
      </c>
      <c r="H10" s="337">
        <v>1338</v>
      </c>
      <c r="I10" s="337">
        <v>198</v>
      </c>
      <c r="J10" s="337">
        <v>149</v>
      </c>
      <c r="K10" s="337">
        <v>488</v>
      </c>
      <c r="L10" s="337">
        <v>994</v>
      </c>
      <c r="M10" s="340">
        <v>528</v>
      </c>
      <c r="N10" s="244" t="s">
        <v>15</v>
      </c>
    </row>
    <row r="11" spans="1:14" s="319" customFormat="1" ht="21.75" customHeight="1">
      <c r="A11" s="318" t="s">
        <v>502</v>
      </c>
      <c r="B11" s="342">
        <v>17304</v>
      </c>
      <c r="C11" s="343">
        <v>223</v>
      </c>
      <c r="D11" s="343">
        <v>1210</v>
      </c>
      <c r="E11" s="343">
        <v>547</v>
      </c>
      <c r="F11" s="341">
        <v>0</v>
      </c>
      <c r="G11" s="343">
        <v>173</v>
      </c>
      <c r="H11" s="343">
        <v>1339</v>
      </c>
      <c r="I11" s="343">
        <v>259</v>
      </c>
      <c r="J11" s="343">
        <v>143</v>
      </c>
      <c r="K11" s="343">
        <v>536</v>
      </c>
      <c r="L11" s="343">
        <v>1059</v>
      </c>
      <c r="M11" s="344">
        <v>772</v>
      </c>
      <c r="N11" s="315" t="s">
        <v>502</v>
      </c>
    </row>
    <row r="12" spans="1:14" s="319" customFormat="1" ht="21.75" customHeight="1">
      <c r="A12" s="318" t="s">
        <v>554</v>
      </c>
      <c r="B12" s="342">
        <v>16536</v>
      </c>
      <c r="C12" s="343">
        <v>192</v>
      </c>
      <c r="D12" s="343">
        <v>1170</v>
      </c>
      <c r="E12" s="343">
        <v>556</v>
      </c>
      <c r="F12" s="341">
        <v>0</v>
      </c>
      <c r="G12" s="343">
        <v>202</v>
      </c>
      <c r="H12" s="343">
        <v>1818</v>
      </c>
      <c r="I12" s="343">
        <v>598</v>
      </c>
      <c r="J12" s="343">
        <v>121</v>
      </c>
      <c r="K12" s="343">
        <v>547</v>
      </c>
      <c r="L12" s="343">
        <v>1218</v>
      </c>
      <c r="M12" s="344">
        <v>663</v>
      </c>
      <c r="N12" s="315" t="s">
        <v>555</v>
      </c>
    </row>
    <row r="13" spans="1:14" s="181" customFormat="1" ht="21.75" customHeight="1">
      <c r="A13" s="180" t="s">
        <v>556</v>
      </c>
      <c r="B13" s="452">
        <v>14435</v>
      </c>
      <c r="C13" s="453">
        <v>283</v>
      </c>
      <c r="D13" s="453">
        <v>1193</v>
      </c>
      <c r="E13" s="453">
        <v>462</v>
      </c>
      <c r="F13" s="454" t="s">
        <v>567</v>
      </c>
      <c r="G13" s="453">
        <v>229</v>
      </c>
      <c r="H13" s="453">
        <v>1322</v>
      </c>
      <c r="I13" s="453">
        <v>675</v>
      </c>
      <c r="J13" s="453">
        <v>142</v>
      </c>
      <c r="K13" s="453">
        <v>595</v>
      </c>
      <c r="L13" s="453">
        <v>1672</v>
      </c>
      <c r="M13" s="455">
        <v>570</v>
      </c>
      <c r="N13" s="164" t="s">
        <v>558</v>
      </c>
    </row>
    <row r="14" spans="1:14" s="179" customFormat="1" ht="21.75" customHeight="1">
      <c r="A14" s="182" t="s">
        <v>32</v>
      </c>
      <c r="B14" s="456">
        <v>1258</v>
      </c>
      <c r="C14" s="457">
        <v>30</v>
      </c>
      <c r="D14" s="457">
        <v>111</v>
      </c>
      <c r="E14" s="457">
        <v>51</v>
      </c>
      <c r="F14" s="458" t="s">
        <v>567</v>
      </c>
      <c r="G14" s="457">
        <v>25</v>
      </c>
      <c r="H14" s="457">
        <v>130</v>
      </c>
      <c r="I14" s="457">
        <v>67</v>
      </c>
      <c r="J14" s="457">
        <v>13</v>
      </c>
      <c r="K14" s="457">
        <v>59</v>
      </c>
      <c r="L14" s="457">
        <v>150</v>
      </c>
      <c r="M14" s="459">
        <v>42</v>
      </c>
      <c r="N14" s="183" t="s">
        <v>33</v>
      </c>
    </row>
    <row r="15" spans="1:14" s="179" customFormat="1" ht="21.75" customHeight="1">
      <c r="A15" s="182" t="s">
        <v>34</v>
      </c>
      <c r="B15" s="456">
        <v>1087</v>
      </c>
      <c r="C15" s="457">
        <v>27</v>
      </c>
      <c r="D15" s="457">
        <v>113</v>
      </c>
      <c r="E15" s="457">
        <v>47</v>
      </c>
      <c r="F15" s="458" t="s">
        <v>567</v>
      </c>
      <c r="G15" s="457">
        <v>24</v>
      </c>
      <c r="H15" s="457">
        <v>101</v>
      </c>
      <c r="I15" s="457">
        <v>63</v>
      </c>
      <c r="J15" s="457">
        <v>13</v>
      </c>
      <c r="K15" s="457">
        <v>62</v>
      </c>
      <c r="L15" s="457">
        <v>158</v>
      </c>
      <c r="M15" s="459">
        <v>47</v>
      </c>
      <c r="N15" s="183" t="s">
        <v>35</v>
      </c>
    </row>
    <row r="16" spans="1:14" s="179" customFormat="1" ht="21.75" customHeight="1">
      <c r="A16" s="182" t="s">
        <v>36</v>
      </c>
      <c r="B16" s="456">
        <v>1035</v>
      </c>
      <c r="C16" s="457">
        <v>23</v>
      </c>
      <c r="D16" s="457">
        <v>110</v>
      </c>
      <c r="E16" s="457">
        <v>43</v>
      </c>
      <c r="F16" s="458" t="s">
        <v>567</v>
      </c>
      <c r="G16" s="457">
        <v>22</v>
      </c>
      <c r="H16" s="457">
        <v>100</v>
      </c>
      <c r="I16" s="457">
        <v>56</v>
      </c>
      <c r="J16" s="457">
        <v>13</v>
      </c>
      <c r="K16" s="457">
        <v>52</v>
      </c>
      <c r="L16" s="457">
        <v>137</v>
      </c>
      <c r="M16" s="459">
        <v>44</v>
      </c>
      <c r="N16" s="183" t="s">
        <v>37</v>
      </c>
    </row>
    <row r="17" spans="1:14" s="179" customFormat="1" ht="21.75" customHeight="1">
      <c r="A17" s="182" t="s">
        <v>38</v>
      </c>
      <c r="B17" s="456">
        <v>1372</v>
      </c>
      <c r="C17" s="457">
        <v>22</v>
      </c>
      <c r="D17" s="457">
        <v>108</v>
      </c>
      <c r="E17" s="457">
        <v>42</v>
      </c>
      <c r="F17" s="458" t="s">
        <v>567</v>
      </c>
      <c r="G17" s="457">
        <v>19</v>
      </c>
      <c r="H17" s="457">
        <v>88</v>
      </c>
      <c r="I17" s="457">
        <v>51</v>
      </c>
      <c r="J17" s="457">
        <v>10</v>
      </c>
      <c r="K17" s="457">
        <v>52</v>
      </c>
      <c r="L17" s="457">
        <v>135</v>
      </c>
      <c r="M17" s="459">
        <v>38</v>
      </c>
      <c r="N17" s="183" t="s">
        <v>39</v>
      </c>
    </row>
    <row r="18" spans="1:14" s="179" customFormat="1" ht="21.75" customHeight="1">
      <c r="A18" s="182" t="s">
        <v>40</v>
      </c>
      <c r="B18" s="456">
        <v>1099</v>
      </c>
      <c r="C18" s="457">
        <v>20</v>
      </c>
      <c r="D18" s="457">
        <v>87</v>
      </c>
      <c r="E18" s="457">
        <v>32</v>
      </c>
      <c r="F18" s="458" t="s">
        <v>567</v>
      </c>
      <c r="G18" s="457">
        <v>16</v>
      </c>
      <c r="H18" s="457">
        <v>72</v>
      </c>
      <c r="I18" s="457">
        <v>45</v>
      </c>
      <c r="J18" s="457">
        <v>9</v>
      </c>
      <c r="K18" s="457">
        <v>43</v>
      </c>
      <c r="L18" s="457">
        <v>124</v>
      </c>
      <c r="M18" s="459">
        <v>43</v>
      </c>
      <c r="N18" s="183" t="s">
        <v>41</v>
      </c>
    </row>
    <row r="19" spans="1:14" s="179" customFormat="1" ht="21.75" customHeight="1">
      <c r="A19" s="182" t="s">
        <v>42</v>
      </c>
      <c r="B19" s="456">
        <v>1227</v>
      </c>
      <c r="C19" s="457">
        <v>19</v>
      </c>
      <c r="D19" s="457">
        <v>91</v>
      </c>
      <c r="E19" s="457">
        <v>30</v>
      </c>
      <c r="F19" s="458" t="s">
        <v>567</v>
      </c>
      <c r="G19" s="457">
        <v>15</v>
      </c>
      <c r="H19" s="457">
        <v>101</v>
      </c>
      <c r="I19" s="457">
        <v>51</v>
      </c>
      <c r="J19" s="457">
        <v>9</v>
      </c>
      <c r="K19" s="457">
        <v>37</v>
      </c>
      <c r="L19" s="457">
        <v>135</v>
      </c>
      <c r="M19" s="459">
        <v>47</v>
      </c>
      <c r="N19" s="183" t="s">
        <v>43</v>
      </c>
    </row>
    <row r="20" spans="1:14" s="179" customFormat="1" ht="21.75" customHeight="1">
      <c r="A20" s="182" t="s">
        <v>44</v>
      </c>
      <c r="B20" s="456">
        <v>1159</v>
      </c>
      <c r="C20" s="457">
        <v>21</v>
      </c>
      <c r="D20" s="457">
        <v>89</v>
      </c>
      <c r="E20" s="457">
        <v>33</v>
      </c>
      <c r="F20" s="458" t="s">
        <v>567</v>
      </c>
      <c r="G20" s="457">
        <v>18</v>
      </c>
      <c r="H20" s="457">
        <v>107</v>
      </c>
      <c r="I20" s="457">
        <v>61</v>
      </c>
      <c r="J20" s="457">
        <v>10</v>
      </c>
      <c r="K20" s="457">
        <v>49</v>
      </c>
      <c r="L20" s="457">
        <v>145</v>
      </c>
      <c r="M20" s="459">
        <v>52</v>
      </c>
      <c r="N20" s="183" t="s">
        <v>45</v>
      </c>
    </row>
    <row r="21" spans="1:14" s="179" customFormat="1" ht="21.75" customHeight="1">
      <c r="A21" s="182" t="s">
        <v>46</v>
      </c>
      <c r="B21" s="456">
        <v>1111</v>
      </c>
      <c r="C21" s="457">
        <v>24</v>
      </c>
      <c r="D21" s="457">
        <v>90</v>
      </c>
      <c r="E21" s="457">
        <v>37</v>
      </c>
      <c r="F21" s="458" t="s">
        <v>567</v>
      </c>
      <c r="G21" s="457">
        <v>19</v>
      </c>
      <c r="H21" s="457">
        <v>109</v>
      </c>
      <c r="I21" s="457">
        <v>65</v>
      </c>
      <c r="J21" s="457">
        <v>12</v>
      </c>
      <c r="K21" s="457">
        <v>54</v>
      </c>
      <c r="L21" s="457">
        <v>139</v>
      </c>
      <c r="M21" s="459">
        <v>47</v>
      </c>
      <c r="N21" s="183" t="s">
        <v>47</v>
      </c>
    </row>
    <row r="22" spans="1:14" s="179" customFormat="1" ht="21.75" customHeight="1">
      <c r="A22" s="182" t="s">
        <v>48</v>
      </c>
      <c r="B22" s="456">
        <v>1244</v>
      </c>
      <c r="C22" s="457">
        <v>27</v>
      </c>
      <c r="D22" s="457">
        <v>91</v>
      </c>
      <c r="E22" s="457">
        <v>36</v>
      </c>
      <c r="F22" s="458" t="s">
        <v>567</v>
      </c>
      <c r="G22" s="457">
        <v>19</v>
      </c>
      <c r="H22" s="457">
        <v>110</v>
      </c>
      <c r="I22" s="457">
        <v>62</v>
      </c>
      <c r="J22" s="457">
        <v>13</v>
      </c>
      <c r="K22" s="457">
        <v>53</v>
      </c>
      <c r="L22" s="457">
        <v>148</v>
      </c>
      <c r="M22" s="459">
        <v>49</v>
      </c>
      <c r="N22" s="183" t="s">
        <v>49</v>
      </c>
    </row>
    <row r="23" spans="1:14" s="179" customFormat="1" ht="21.75" customHeight="1">
      <c r="A23" s="182" t="s">
        <v>50</v>
      </c>
      <c r="B23" s="456">
        <v>1119</v>
      </c>
      <c r="C23" s="457">
        <v>21</v>
      </c>
      <c r="D23" s="457">
        <v>84</v>
      </c>
      <c r="E23" s="457">
        <v>33</v>
      </c>
      <c r="F23" s="458" t="s">
        <v>567</v>
      </c>
      <c r="G23" s="457">
        <v>15</v>
      </c>
      <c r="H23" s="457">
        <v>100</v>
      </c>
      <c r="I23" s="457">
        <v>47</v>
      </c>
      <c r="J23" s="457">
        <v>11</v>
      </c>
      <c r="K23" s="457">
        <v>41</v>
      </c>
      <c r="L23" s="457">
        <v>124</v>
      </c>
      <c r="M23" s="459">
        <v>50</v>
      </c>
      <c r="N23" s="183" t="s">
        <v>51</v>
      </c>
    </row>
    <row r="24" spans="1:14" s="179" customFormat="1" ht="21.75" customHeight="1">
      <c r="A24" s="182" t="s">
        <v>52</v>
      </c>
      <c r="B24" s="456">
        <v>1195</v>
      </c>
      <c r="C24" s="457">
        <v>24</v>
      </c>
      <c r="D24" s="457">
        <v>102</v>
      </c>
      <c r="E24" s="457">
        <v>37</v>
      </c>
      <c r="F24" s="458" t="s">
        <v>567</v>
      </c>
      <c r="G24" s="457">
        <v>16</v>
      </c>
      <c r="H24" s="457">
        <v>119</v>
      </c>
      <c r="I24" s="457">
        <v>49</v>
      </c>
      <c r="J24" s="457">
        <v>13</v>
      </c>
      <c r="K24" s="457">
        <v>39</v>
      </c>
      <c r="L24" s="457">
        <v>139</v>
      </c>
      <c r="M24" s="459">
        <v>56</v>
      </c>
      <c r="N24" s="183" t="s">
        <v>53</v>
      </c>
    </row>
    <row r="25" spans="1:14" s="179" customFormat="1" ht="21.75" customHeight="1">
      <c r="A25" s="184" t="s">
        <v>54</v>
      </c>
      <c r="B25" s="460">
        <v>1530</v>
      </c>
      <c r="C25" s="461">
        <v>26</v>
      </c>
      <c r="D25" s="461">
        <v>116</v>
      </c>
      <c r="E25" s="461">
        <v>42</v>
      </c>
      <c r="F25" s="462" t="s">
        <v>567</v>
      </c>
      <c r="G25" s="461">
        <v>20</v>
      </c>
      <c r="H25" s="461">
        <v>186</v>
      </c>
      <c r="I25" s="461">
        <v>58</v>
      </c>
      <c r="J25" s="461">
        <v>18</v>
      </c>
      <c r="K25" s="461">
        <v>54</v>
      </c>
      <c r="L25" s="461">
        <v>137</v>
      </c>
      <c r="M25" s="463">
        <v>55</v>
      </c>
      <c r="N25" s="185" t="s">
        <v>55</v>
      </c>
    </row>
    <row r="26" spans="1:17" s="291" customFormat="1" ht="18" customHeight="1">
      <c r="A26" s="331" t="s">
        <v>511</v>
      </c>
      <c r="B26" s="332"/>
      <c r="C26" s="290"/>
      <c r="D26" s="290"/>
      <c r="E26" s="326"/>
      <c r="I26" s="326"/>
      <c r="J26" s="326"/>
      <c r="K26" s="326"/>
      <c r="L26" s="326"/>
      <c r="M26" s="333" t="s">
        <v>512</v>
      </c>
      <c r="N26" s="326"/>
      <c r="O26" s="334"/>
      <c r="P26" s="334"/>
      <c r="Q26" s="327"/>
    </row>
    <row r="27" spans="1:17" s="291" customFormat="1" ht="18" customHeight="1">
      <c r="A27" s="13" t="s">
        <v>551</v>
      </c>
      <c r="B27" s="332"/>
      <c r="C27" s="290"/>
      <c r="D27" s="290"/>
      <c r="E27" s="326"/>
      <c r="I27" s="326"/>
      <c r="J27" s="326"/>
      <c r="K27" s="326"/>
      <c r="L27" s="326"/>
      <c r="M27" s="288"/>
      <c r="N27" s="326"/>
      <c r="O27" s="290"/>
      <c r="P27" s="290"/>
      <c r="Q27" s="288"/>
    </row>
    <row r="28" ht="18" customHeight="1">
      <c r="A28" s="4" t="s">
        <v>552</v>
      </c>
    </row>
    <row r="29" spans="1:3" ht="12.75">
      <c r="A29" s="331" t="s">
        <v>553</v>
      </c>
      <c r="B29" s="336"/>
      <c r="C29" s="291"/>
    </row>
  </sheetData>
  <mergeCells count="3">
    <mergeCell ref="A1:N1"/>
    <mergeCell ref="N3:N7"/>
    <mergeCell ref="A3:A7"/>
  </mergeCells>
  <printOptions/>
  <pageMargins left="0.7480314960629921" right="0.7480314960629921" top="0.984251968503937" bottom="0.5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0">
      <selection activeCell="D12" sqref="D12"/>
    </sheetView>
  </sheetViews>
  <sheetFormatPr defaultColWidth="9.140625" defaultRowHeight="12.75"/>
  <cols>
    <col min="1" max="1" width="15.28125" style="0" customWidth="1"/>
    <col min="2" max="2" width="18.28125" style="0" customWidth="1"/>
    <col min="3" max="3" width="15.421875" style="0" customWidth="1"/>
    <col min="4" max="4" width="18.57421875" style="0" customWidth="1"/>
    <col min="5" max="5" width="13.7109375" style="0" customWidth="1"/>
    <col min="6" max="6" width="18.421875" style="0" customWidth="1"/>
    <col min="7" max="7" width="13.28125" style="0" customWidth="1"/>
    <col min="8" max="8" width="15.421875" style="0" customWidth="1"/>
    <col min="9" max="10" width="20.00390625" style="0" customWidth="1"/>
    <col min="11" max="11" width="18.28125" style="0" customWidth="1"/>
    <col min="12" max="12" width="12.140625" style="0" customWidth="1"/>
    <col min="13" max="13" width="25.7109375" style="0" customWidth="1"/>
    <col min="14" max="14" width="27.7109375" style="0" customWidth="1"/>
    <col min="15" max="16" width="28.00390625" style="0" customWidth="1"/>
    <col min="17" max="17" width="25.57421875" style="0" customWidth="1"/>
    <col min="18" max="20" width="28.00390625" style="0" customWidth="1"/>
  </cols>
  <sheetData>
    <row r="1" spans="1:8" s="33" customFormat="1" ht="32.25" customHeight="1">
      <c r="A1" s="517" t="s">
        <v>116</v>
      </c>
      <c r="B1" s="517"/>
      <c r="C1" s="517"/>
      <c r="D1" s="517"/>
      <c r="E1" s="517"/>
      <c r="F1" s="517"/>
      <c r="G1" s="517"/>
      <c r="H1" s="517"/>
    </row>
    <row r="2" spans="1:8" s="35" customFormat="1" ht="18" customHeight="1">
      <c r="A2" s="34" t="s">
        <v>117</v>
      </c>
      <c r="H2" s="36" t="s">
        <v>118</v>
      </c>
    </row>
    <row r="3" spans="1:8" s="37" customFormat="1" ht="15" customHeight="1">
      <c r="A3" s="518" t="s">
        <v>119</v>
      </c>
      <c r="B3" s="509" t="s">
        <v>120</v>
      </c>
      <c r="C3" s="510"/>
      <c r="D3" s="511" t="s">
        <v>121</v>
      </c>
      <c r="E3" s="510"/>
      <c r="F3" s="511" t="s">
        <v>122</v>
      </c>
      <c r="G3" s="510"/>
      <c r="H3" s="512" t="s">
        <v>107</v>
      </c>
    </row>
    <row r="4" spans="1:8" s="37" customFormat="1" ht="15" customHeight="1">
      <c r="A4" s="519"/>
      <c r="B4" s="514" t="s">
        <v>108</v>
      </c>
      <c r="C4" s="525"/>
      <c r="D4" s="524" t="s">
        <v>109</v>
      </c>
      <c r="E4" s="525"/>
      <c r="F4" s="524" t="s">
        <v>110</v>
      </c>
      <c r="G4" s="525"/>
      <c r="H4" s="513"/>
    </row>
    <row r="5" spans="1:8" s="37" customFormat="1" ht="15.75" customHeight="1">
      <c r="A5" s="519"/>
      <c r="B5" s="40" t="s">
        <v>111</v>
      </c>
      <c r="C5" s="41" t="s">
        <v>123</v>
      </c>
      <c r="D5" s="42" t="s">
        <v>111</v>
      </c>
      <c r="E5" s="43" t="s">
        <v>124</v>
      </c>
      <c r="F5" s="42" t="s">
        <v>125</v>
      </c>
      <c r="G5" s="43" t="s">
        <v>126</v>
      </c>
      <c r="H5" s="513"/>
    </row>
    <row r="6" spans="1:8" s="37" customFormat="1" ht="15" customHeight="1">
      <c r="A6" s="525"/>
      <c r="B6" s="38" t="s">
        <v>112</v>
      </c>
      <c r="C6" s="39" t="s">
        <v>113</v>
      </c>
      <c r="D6" s="39" t="s">
        <v>112</v>
      </c>
      <c r="E6" s="39" t="s">
        <v>113</v>
      </c>
      <c r="F6" s="39" t="s">
        <v>112</v>
      </c>
      <c r="G6" s="39" t="s">
        <v>113</v>
      </c>
      <c r="H6" s="524"/>
    </row>
    <row r="7" spans="1:8" s="150" customFormat="1" ht="13.5" customHeight="1">
      <c r="A7" s="205" t="s">
        <v>406</v>
      </c>
      <c r="B7" s="233" t="s">
        <v>127</v>
      </c>
      <c r="C7" s="233" t="s">
        <v>127</v>
      </c>
      <c r="D7" s="367">
        <v>42</v>
      </c>
      <c r="E7" s="367">
        <v>34578</v>
      </c>
      <c r="F7" s="367">
        <v>18</v>
      </c>
      <c r="G7" s="368">
        <v>40927</v>
      </c>
      <c r="H7" s="168" t="s">
        <v>448</v>
      </c>
    </row>
    <row r="8" spans="1:8" s="150" customFormat="1" ht="13.5" customHeight="1">
      <c r="A8" s="205" t="s">
        <v>407</v>
      </c>
      <c r="B8" s="233" t="s">
        <v>127</v>
      </c>
      <c r="C8" s="233" t="s">
        <v>127</v>
      </c>
      <c r="D8" s="367">
        <v>21</v>
      </c>
      <c r="E8" s="367">
        <v>7270</v>
      </c>
      <c r="F8" s="367">
        <v>2</v>
      </c>
      <c r="G8" s="368">
        <v>2310</v>
      </c>
      <c r="H8" s="168" t="s">
        <v>449</v>
      </c>
    </row>
    <row r="9" spans="1:8" s="150" customFormat="1" ht="13.5" customHeight="1">
      <c r="A9" s="205" t="s">
        <v>128</v>
      </c>
      <c r="B9" s="233">
        <v>1</v>
      </c>
      <c r="C9" s="367">
        <v>236</v>
      </c>
      <c r="D9" s="367">
        <v>70</v>
      </c>
      <c r="E9" s="367">
        <v>45273</v>
      </c>
      <c r="F9" s="367">
        <v>21</v>
      </c>
      <c r="G9" s="368">
        <v>51973</v>
      </c>
      <c r="H9" s="234" t="s">
        <v>128</v>
      </c>
    </row>
    <row r="10" spans="1:8" s="150" customFormat="1" ht="13.5" customHeight="1">
      <c r="A10" s="205" t="s">
        <v>15</v>
      </c>
      <c r="B10" s="149">
        <v>1</v>
      </c>
      <c r="C10" s="149">
        <v>1678</v>
      </c>
      <c r="D10" s="149">
        <v>107</v>
      </c>
      <c r="E10" s="149">
        <v>58276</v>
      </c>
      <c r="F10" s="149">
        <v>29</v>
      </c>
      <c r="G10" s="243">
        <v>67684</v>
      </c>
      <c r="H10" s="234" t="s">
        <v>15</v>
      </c>
    </row>
    <row r="11" spans="1:8" s="150" customFormat="1" ht="13.5" customHeight="1">
      <c r="A11" s="205" t="s">
        <v>502</v>
      </c>
      <c r="B11" s="149">
        <v>1</v>
      </c>
      <c r="C11" s="149">
        <v>3000</v>
      </c>
      <c r="D11" s="149">
        <v>107</v>
      </c>
      <c r="E11" s="149">
        <v>63991</v>
      </c>
      <c r="F11" s="149">
        <v>28</v>
      </c>
      <c r="G11" s="243">
        <v>74331</v>
      </c>
      <c r="H11" s="234" t="s">
        <v>502</v>
      </c>
    </row>
    <row r="12" spans="1:8" s="150" customFormat="1" ht="13.5" customHeight="1">
      <c r="A12" s="205" t="s">
        <v>554</v>
      </c>
      <c r="B12" s="149">
        <v>1</v>
      </c>
      <c r="C12" s="149">
        <v>4220</v>
      </c>
      <c r="D12" s="149">
        <v>109</v>
      </c>
      <c r="E12" s="149">
        <v>64045.4</v>
      </c>
      <c r="F12" s="149">
        <v>31</v>
      </c>
      <c r="G12" s="149">
        <v>71388</v>
      </c>
      <c r="H12" s="234" t="s">
        <v>554</v>
      </c>
    </row>
    <row r="13" spans="1:8" s="170" customFormat="1" ht="13.5" customHeight="1">
      <c r="A13" s="235" t="s">
        <v>556</v>
      </c>
      <c r="B13" s="464">
        <v>1</v>
      </c>
      <c r="C13" s="396">
        <f>SUM(C14:C25)</f>
        <v>5310</v>
      </c>
      <c r="D13" s="396">
        <v>107</v>
      </c>
      <c r="E13" s="396">
        <f>SUM(E14:E25)</f>
        <v>65771.87299999999</v>
      </c>
      <c r="F13" s="396">
        <v>38</v>
      </c>
      <c r="G13" s="396">
        <f>SUM(G14:G25)</f>
        <v>67791</v>
      </c>
      <c r="H13" s="256" t="s">
        <v>557</v>
      </c>
    </row>
    <row r="14" spans="1:8" s="172" customFormat="1" ht="13.5" customHeight="1">
      <c r="A14" s="204" t="s">
        <v>129</v>
      </c>
      <c r="B14" s="464">
        <v>1</v>
      </c>
      <c r="C14" s="280">
        <v>645</v>
      </c>
      <c r="D14" s="280">
        <v>107</v>
      </c>
      <c r="E14" s="280">
        <v>9545.971</v>
      </c>
      <c r="F14" s="280">
        <v>38</v>
      </c>
      <c r="G14" s="465">
        <v>6440</v>
      </c>
      <c r="H14" s="236" t="s">
        <v>130</v>
      </c>
    </row>
    <row r="15" spans="1:8" s="172" customFormat="1" ht="13.5" customHeight="1">
      <c r="A15" s="204" t="s">
        <v>131</v>
      </c>
      <c r="B15" s="464">
        <v>1</v>
      </c>
      <c r="C15" s="280">
        <v>462</v>
      </c>
      <c r="D15" s="280">
        <v>107</v>
      </c>
      <c r="E15" s="280">
        <v>7082.187</v>
      </c>
      <c r="F15" s="280">
        <v>38</v>
      </c>
      <c r="G15" s="465">
        <v>5597</v>
      </c>
      <c r="H15" s="236" t="s">
        <v>132</v>
      </c>
    </row>
    <row r="16" spans="1:8" s="172" customFormat="1" ht="13.5" customHeight="1">
      <c r="A16" s="204" t="s">
        <v>133</v>
      </c>
      <c r="B16" s="464">
        <v>1</v>
      </c>
      <c r="C16" s="280">
        <v>493</v>
      </c>
      <c r="D16" s="280">
        <v>107</v>
      </c>
      <c r="E16" s="280">
        <v>5880.54</v>
      </c>
      <c r="F16" s="280">
        <v>38</v>
      </c>
      <c r="G16" s="465">
        <v>5406</v>
      </c>
      <c r="H16" s="236" t="s">
        <v>134</v>
      </c>
    </row>
    <row r="17" spans="1:8" s="172" customFormat="1" ht="13.5" customHeight="1">
      <c r="A17" s="204" t="s">
        <v>135</v>
      </c>
      <c r="B17" s="464">
        <v>1</v>
      </c>
      <c r="C17" s="280">
        <v>397</v>
      </c>
      <c r="D17" s="280">
        <v>107</v>
      </c>
      <c r="E17" s="280">
        <v>4531.181</v>
      </c>
      <c r="F17" s="280">
        <v>38</v>
      </c>
      <c r="G17" s="465">
        <v>4573</v>
      </c>
      <c r="H17" s="236" t="s">
        <v>136</v>
      </c>
    </row>
    <row r="18" spans="1:8" s="172" customFormat="1" ht="13.5" customHeight="1">
      <c r="A18" s="204" t="s">
        <v>137</v>
      </c>
      <c r="B18" s="464">
        <v>1</v>
      </c>
      <c r="C18" s="280">
        <v>267</v>
      </c>
      <c r="D18" s="280">
        <v>107</v>
      </c>
      <c r="E18" s="280">
        <v>4215.487</v>
      </c>
      <c r="F18" s="280">
        <v>38</v>
      </c>
      <c r="G18" s="465">
        <v>5007</v>
      </c>
      <c r="H18" s="236" t="s">
        <v>138</v>
      </c>
    </row>
    <row r="19" spans="1:8" s="172" customFormat="1" ht="13.5" customHeight="1">
      <c r="A19" s="204" t="s">
        <v>139</v>
      </c>
      <c r="B19" s="464">
        <v>1</v>
      </c>
      <c r="C19" s="280">
        <v>289</v>
      </c>
      <c r="D19" s="280">
        <v>107</v>
      </c>
      <c r="E19" s="280">
        <v>4382.94</v>
      </c>
      <c r="F19" s="280">
        <v>38</v>
      </c>
      <c r="G19" s="465">
        <v>5930</v>
      </c>
      <c r="H19" s="236" t="s">
        <v>140</v>
      </c>
    </row>
    <row r="20" spans="1:8" s="172" customFormat="1" ht="13.5" customHeight="1">
      <c r="A20" s="204" t="s">
        <v>141</v>
      </c>
      <c r="B20" s="464">
        <v>1</v>
      </c>
      <c r="C20" s="280">
        <v>422</v>
      </c>
      <c r="D20" s="280">
        <v>107</v>
      </c>
      <c r="E20" s="280">
        <v>4337.896</v>
      </c>
      <c r="F20" s="280">
        <v>38</v>
      </c>
      <c r="G20" s="465">
        <v>6055</v>
      </c>
      <c r="H20" s="236" t="s">
        <v>142</v>
      </c>
    </row>
    <row r="21" spans="1:8" s="172" customFormat="1" ht="13.5" customHeight="1">
      <c r="A21" s="204" t="s">
        <v>143</v>
      </c>
      <c r="B21" s="464">
        <v>1</v>
      </c>
      <c r="C21" s="280">
        <v>432</v>
      </c>
      <c r="D21" s="280">
        <v>107</v>
      </c>
      <c r="E21" s="280">
        <v>3120.253</v>
      </c>
      <c r="F21" s="280">
        <v>38</v>
      </c>
      <c r="G21" s="465">
        <v>7038</v>
      </c>
      <c r="H21" s="236" t="s">
        <v>144</v>
      </c>
    </row>
    <row r="22" spans="1:8" s="172" customFormat="1" ht="13.5" customHeight="1">
      <c r="A22" s="204" t="s">
        <v>145</v>
      </c>
      <c r="B22" s="464">
        <v>1</v>
      </c>
      <c r="C22" s="280">
        <v>301</v>
      </c>
      <c r="D22" s="280">
        <v>107</v>
      </c>
      <c r="E22" s="280">
        <v>3751.941</v>
      </c>
      <c r="F22" s="280">
        <v>38</v>
      </c>
      <c r="G22" s="465">
        <v>5898</v>
      </c>
      <c r="H22" s="236" t="s">
        <v>146</v>
      </c>
    </row>
    <row r="23" spans="1:8" s="172" customFormat="1" ht="13.5" customHeight="1">
      <c r="A23" s="204" t="s">
        <v>147</v>
      </c>
      <c r="B23" s="464">
        <v>1</v>
      </c>
      <c r="C23" s="280">
        <v>273</v>
      </c>
      <c r="D23" s="280">
        <v>107</v>
      </c>
      <c r="E23" s="280">
        <v>4693.904</v>
      </c>
      <c r="F23" s="280">
        <v>38</v>
      </c>
      <c r="G23" s="465">
        <v>5463</v>
      </c>
      <c r="H23" s="237" t="s">
        <v>148</v>
      </c>
    </row>
    <row r="24" spans="1:8" s="172" customFormat="1" ht="13.5" customHeight="1">
      <c r="A24" s="204" t="s">
        <v>149</v>
      </c>
      <c r="B24" s="464">
        <v>1</v>
      </c>
      <c r="C24" s="280">
        <v>511</v>
      </c>
      <c r="D24" s="280">
        <v>107</v>
      </c>
      <c r="E24" s="280">
        <v>5959.825</v>
      </c>
      <c r="F24" s="280">
        <v>38</v>
      </c>
      <c r="G24" s="465">
        <v>5009</v>
      </c>
      <c r="H24" s="237" t="s">
        <v>150</v>
      </c>
    </row>
    <row r="25" spans="1:8" s="172" customFormat="1" ht="13.5" customHeight="1">
      <c r="A25" s="238" t="s">
        <v>151</v>
      </c>
      <c r="B25" s="466">
        <v>1</v>
      </c>
      <c r="C25" s="281">
        <v>818</v>
      </c>
      <c r="D25" s="281">
        <v>107</v>
      </c>
      <c r="E25" s="281">
        <v>8269.748</v>
      </c>
      <c r="F25" s="281">
        <v>38</v>
      </c>
      <c r="G25" s="467">
        <v>5375</v>
      </c>
      <c r="H25" s="239" t="s">
        <v>152</v>
      </c>
    </row>
    <row r="26" spans="1:8" s="37" customFormat="1" ht="12.75">
      <c r="A26" s="31" t="s">
        <v>458</v>
      </c>
      <c r="D26" s="526" t="s">
        <v>489</v>
      </c>
      <c r="E26" s="527"/>
      <c r="F26" s="527"/>
      <c r="G26" s="527"/>
      <c r="H26" s="527"/>
    </row>
    <row r="27" spans="1:8" s="37" customFormat="1" ht="12.75">
      <c r="A27" s="44" t="s">
        <v>153</v>
      </c>
      <c r="E27" s="528" t="s">
        <v>154</v>
      </c>
      <c r="F27" s="528"/>
      <c r="G27" s="528"/>
      <c r="H27" s="528"/>
    </row>
    <row r="28" s="37" customFormat="1" ht="12.75">
      <c r="A28" s="44" t="s">
        <v>155</v>
      </c>
    </row>
    <row r="29" s="31" customFormat="1" ht="13.5" customHeight="1">
      <c r="A29" s="31" t="s">
        <v>569</v>
      </c>
    </row>
    <row r="30" s="32" customFormat="1" ht="24.75" customHeight="1"/>
    <row r="31" ht="12.75">
      <c r="D31" s="282"/>
    </row>
  </sheetData>
  <mergeCells count="11">
    <mergeCell ref="D4:E4"/>
    <mergeCell ref="F4:G4"/>
    <mergeCell ref="D26:H26"/>
    <mergeCell ref="E27:H27"/>
    <mergeCell ref="A1:H1"/>
    <mergeCell ref="A3:A6"/>
    <mergeCell ref="B3:C3"/>
    <mergeCell ref="D3:E3"/>
    <mergeCell ref="F3:G3"/>
    <mergeCell ref="H3:H6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C7">
      <selection activeCell="G16" sqref="G16"/>
    </sheetView>
  </sheetViews>
  <sheetFormatPr defaultColWidth="9.140625" defaultRowHeight="12.75"/>
  <cols>
    <col min="1" max="9" width="15.140625" style="0" customWidth="1"/>
  </cols>
  <sheetData>
    <row r="2" spans="1:9" ht="22.5">
      <c r="A2" s="506" t="s">
        <v>496</v>
      </c>
      <c r="B2" s="507"/>
      <c r="C2" s="507"/>
      <c r="D2" s="507"/>
      <c r="E2" s="507"/>
      <c r="F2" s="507"/>
      <c r="G2" s="507"/>
      <c r="H2" s="507"/>
      <c r="I2" s="507"/>
    </row>
    <row r="4" spans="1:9" ht="21" customHeight="1">
      <c r="A4" s="283" t="s">
        <v>459</v>
      </c>
      <c r="I4" s="284" t="s">
        <v>460</v>
      </c>
    </row>
    <row r="5" spans="1:9" ht="27" customHeight="1">
      <c r="A5" s="515" t="s">
        <v>474</v>
      </c>
      <c r="B5" s="285" t="s">
        <v>475</v>
      </c>
      <c r="C5" s="504" t="s">
        <v>476</v>
      </c>
      <c r="D5" s="505"/>
      <c r="E5" s="285" t="s">
        <v>461</v>
      </c>
      <c r="F5" s="285" t="s">
        <v>462</v>
      </c>
      <c r="G5" s="285" t="s">
        <v>463</v>
      </c>
      <c r="H5" s="285" t="s">
        <v>464</v>
      </c>
      <c r="I5" s="285" t="s">
        <v>465</v>
      </c>
    </row>
    <row r="6" spans="1:9" ht="27" customHeight="1">
      <c r="A6" s="516"/>
      <c r="B6" s="295" t="s">
        <v>466</v>
      </c>
      <c r="C6" s="295"/>
      <c r="D6" s="286" t="s">
        <v>467</v>
      </c>
      <c r="E6" s="295" t="s">
        <v>468</v>
      </c>
      <c r="F6" s="295" t="s">
        <v>469</v>
      </c>
      <c r="G6" s="295" t="s">
        <v>470</v>
      </c>
      <c r="H6" s="295" t="s">
        <v>471</v>
      </c>
      <c r="I6" s="295" t="s">
        <v>472</v>
      </c>
    </row>
    <row r="7" spans="1:9" ht="20.25" customHeight="1">
      <c r="A7" s="296">
        <v>2007</v>
      </c>
      <c r="B7" s="321">
        <v>5697</v>
      </c>
      <c r="C7" s="322">
        <v>5648</v>
      </c>
      <c r="D7" s="345">
        <v>0</v>
      </c>
      <c r="E7" s="320">
        <v>36</v>
      </c>
      <c r="F7" s="320">
        <v>13</v>
      </c>
      <c r="G7" s="345">
        <v>0</v>
      </c>
      <c r="H7" s="345">
        <v>0</v>
      </c>
      <c r="I7" s="370">
        <v>0</v>
      </c>
    </row>
    <row r="8" spans="1:9" ht="20.25" customHeight="1">
      <c r="A8" s="296">
        <v>2008</v>
      </c>
      <c r="B8" s="321">
        <v>6017</v>
      </c>
      <c r="C8" s="322">
        <v>5955</v>
      </c>
      <c r="D8" s="345">
        <v>0</v>
      </c>
      <c r="E8" s="320">
        <v>47</v>
      </c>
      <c r="F8" s="320">
        <v>15</v>
      </c>
      <c r="G8" s="345">
        <v>0</v>
      </c>
      <c r="H8" s="345">
        <v>0</v>
      </c>
      <c r="I8" s="369">
        <v>0</v>
      </c>
    </row>
    <row r="9" spans="1:9" ht="20.25" customHeight="1">
      <c r="A9" s="297">
        <v>2009</v>
      </c>
      <c r="B9" s="468">
        <v>7094</v>
      </c>
      <c r="C9" s="469">
        <v>7003</v>
      </c>
      <c r="D9" s="468" t="s">
        <v>567</v>
      </c>
      <c r="E9" s="470">
        <v>67</v>
      </c>
      <c r="F9" s="470">
        <v>24</v>
      </c>
      <c r="G9" s="471" t="s">
        <v>567</v>
      </c>
      <c r="H9" s="471" t="s">
        <v>567</v>
      </c>
      <c r="I9" s="648" t="s">
        <v>567</v>
      </c>
    </row>
    <row r="10" spans="1:9" ht="20.25" customHeight="1">
      <c r="A10" s="296" t="s">
        <v>477</v>
      </c>
      <c r="B10" s="468">
        <v>6038</v>
      </c>
      <c r="C10" s="469">
        <v>5970</v>
      </c>
      <c r="D10" s="468" t="s">
        <v>567</v>
      </c>
      <c r="E10" s="468">
        <v>49</v>
      </c>
      <c r="F10" s="468">
        <v>19</v>
      </c>
      <c r="G10" s="471" t="s">
        <v>567</v>
      </c>
      <c r="H10" s="471" t="s">
        <v>567</v>
      </c>
      <c r="I10" s="648" t="s">
        <v>567</v>
      </c>
    </row>
    <row r="11" spans="1:9" ht="20.25" customHeight="1">
      <c r="A11" s="296" t="s">
        <v>478</v>
      </c>
      <c r="B11" s="468">
        <v>6064</v>
      </c>
      <c r="C11" s="469">
        <v>5992</v>
      </c>
      <c r="D11" s="468" t="s">
        <v>115</v>
      </c>
      <c r="E11" s="468">
        <v>52</v>
      </c>
      <c r="F11" s="468">
        <v>20</v>
      </c>
      <c r="G11" s="471" t="s">
        <v>115</v>
      </c>
      <c r="H11" s="471" t="s">
        <v>115</v>
      </c>
      <c r="I11" s="648" t="s">
        <v>115</v>
      </c>
    </row>
    <row r="12" spans="1:9" ht="20.25" customHeight="1">
      <c r="A12" s="296" t="s">
        <v>479</v>
      </c>
      <c r="B12" s="468">
        <v>6438</v>
      </c>
      <c r="C12" s="469">
        <v>6366</v>
      </c>
      <c r="D12" s="468" t="s">
        <v>115</v>
      </c>
      <c r="E12" s="468">
        <v>52</v>
      </c>
      <c r="F12" s="468">
        <v>20</v>
      </c>
      <c r="G12" s="471" t="s">
        <v>115</v>
      </c>
      <c r="H12" s="471" t="s">
        <v>115</v>
      </c>
      <c r="I12" s="648" t="s">
        <v>115</v>
      </c>
    </row>
    <row r="13" spans="1:9" ht="20.25" customHeight="1">
      <c r="A13" s="296" t="s">
        <v>480</v>
      </c>
      <c r="B13" s="468">
        <v>6586</v>
      </c>
      <c r="C13" s="469">
        <v>6511</v>
      </c>
      <c r="D13" s="468" t="s">
        <v>115</v>
      </c>
      <c r="E13" s="468">
        <v>55</v>
      </c>
      <c r="F13" s="468">
        <v>20</v>
      </c>
      <c r="G13" s="471" t="s">
        <v>115</v>
      </c>
      <c r="H13" s="471" t="s">
        <v>115</v>
      </c>
      <c r="I13" s="648" t="s">
        <v>115</v>
      </c>
    </row>
    <row r="14" spans="1:9" ht="20.25" customHeight="1">
      <c r="A14" s="296" t="s">
        <v>481</v>
      </c>
      <c r="B14" s="468">
        <v>6598</v>
      </c>
      <c r="C14" s="469">
        <v>6523</v>
      </c>
      <c r="D14" s="468" t="s">
        <v>115</v>
      </c>
      <c r="E14" s="468">
        <v>55</v>
      </c>
      <c r="F14" s="468">
        <v>20</v>
      </c>
      <c r="G14" s="471" t="s">
        <v>115</v>
      </c>
      <c r="H14" s="471" t="s">
        <v>115</v>
      </c>
      <c r="I14" s="648" t="s">
        <v>115</v>
      </c>
    </row>
    <row r="15" spans="1:9" ht="20.25" customHeight="1">
      <c r="A15" s="296" t="s">
        <v>482</v>
      </c>
      <c r="B15" s="468">
        <v>6600</v>
      </c>
      <c r="C15" s="469">
        <v>6523</v>
      </c>
      <c r="D15" s="468" t="s">
        <v>115</v>
      </c>
      <c r="E15" s="468">
        <v>56</v>
      </c>
      <c r="F15" s="468">
        <v>21</v>
      </c>
      <c r="G15" s="471" t="s">
        <v>115</v>
      </c>
      <c r="H15" s="471" t="s">
        <v>115</v>
      </c>
      <c r="I15" s="648" t="s">
        <v>115</v>
      </c>
    </row>
    <row r="16" spans="1:9" ht="20.25" customHeight="1">
      <c r="A16" s="296" t="s">
        <v>483</v>
      </c>
      <c r="B16" s="468">
        <v>6659</v>
      </c>
      <c r="C16" s="469">
        <v>6581</v>
      </c>
      <c r="D16" s="468" t="s">
        <v>115</v>
      </c>
      <c r="E16" s="468">
        <v>56</v>
      </c>
      <c r="F16" s="468">
        <v>22</v>
      </c>
      <c r="G16" s="471" t="s">
        <v>115</v>
      </c>
      <c r="H16" s="471" t="s">
        <v>115</v>
      </c>
      <c r="I16" s="648" t="s">
        <v>115</v>
      </c>
    </row>
    <row r="17" spans="1:9" ht="20.25" customHeight="1">
      <c r="A17" s="296" t="s">
        <v>484</v>
      </c>
      <c r="B17" s="468">
        <v>6659</v>
      </c>
      <c r="C17" s="469">
        <v>6581</v>
      </c>
      <c r="D17" s="468" t="s">
        <v>115</v>
      </c>
      <c r="E17" s="468">
        <v>56</v>
      </c>
      <c r="F17" s="468">
        <v>22</v>
      </c>
      <c r="G17" s="471" t="s">
        <v>115</v>
      </c>
      <c r="H17" s="471" t="s">
        <v>115</v>
      </c>
      <c r="I17" s="648" t="s">
        <v>115</v>
      </c>
    </row>
    <row r="18" spans="1:9" ht="20.25" customHeight="1">
      <c r="A18" s="296" t="s">
        <v>485</v>
      </c>
      <c r="B18" s="468">
        <v>6712</v>
      </c>
      <c r="C18" s="469">
        <v>6629</v>
      </c>
      <c r="D18" s="468" t="s">
        <v>115</v>
      </c>
      <c r="E18" s="468">
        <v>59</v>
      </c>
      <c r="F18" s="468">
        <v>24</v>
      </c>
      <c r="G18" s="471" t="s">
        <v>115</v>
      </c>
      <c r="H18" s="471" t="s">
        <v>115</v>
      </c>
      <c r="I18" s="648" t="s">
        <v>115</v>
      </c>
    </row>
    <row r="19" spans="1:9" ht="20.25" customHeight="1">
      <c r="A19" s="296" t="s">
        <v>486</v>
      </c>
      <c r="B19" s="468">
        <v>6712</v>
      </c>
      <c r="C19" s="469">
        <v>6629</v>
      </c>
      <c r="D19" s="468" t="s">
        <v>115</v>
      </c>
      <c r="E19" s="468">
        <v>59</v>
      </c>
      <c r="F19" s="468">
        <v>24</v>
      </c>
      <c r="G19" s="471" t="s">
        <v>115</v>
      </c>
      <c r="H19" s="471" t="s">
        <v>115</v>
      </c>
      <c r="I19" s="648" t="s">
        <v>115</v>
      </c>
    </row>
    <row r="20" spans="1:9" ht="20.25" customHeight="1">
      <c r="A20" s="296" t="s">
        <v>487</v>
      </c>
      <c r="B20" s="468">
        <v>6826</v>
      </c>
      <c r="C20" s="469">
        <v>6741</v>
      </c>
      <c r="D20" s="468" t="s">
        <v>115</v>
      </c>
      <c r="E20" s="468">
        <v>61</v>
      </c>
      <c r="F20" s="468">
        <v>24</v>
      </c>
      <c r="G20" s="471" t="s">
        <v>115</v>
      </c>
      <c r="H20" s="471" t="s">
        <v>115</v>
      </c>
      <c r="I20" s="648" t="s">
        <v>115</v>
      </c>
    </row>
    <row r="21" spans="1:9" ht="20.25" customHeight="1">
      <c r="A21" s="314" t="s">
        <v>488</v>
      </c>
      <c r="B21" s="472">
        <v>7094</v>
      </c>
      <c r="C21" s="473">
        <v>7003</v>
      </c>
      <c r="D21" s="472" t="s">
        <v>115</v>
      </c>
      <c r="E21" s="472">
        <v>67</v>
      </c>
      <c r="F21" s="472">
        <v>24</v>
      </c>
      <c r="G21" s="474" t="s">
        <v>115</v>
      </c>
      <c r="H21" s="474" t="s">
        <v>115</v>
      </c>
      <c r="I21" s="475" t="s">
        <v>115</v>
      </c>
    </row>
    <row r="22" spans="1:9" ht="12.75">
      <c r="A22" s="287" t="s">
        <v>491</v>
      </c>
      <c r="I22" s="288" t="s">
        <v>490</v>
      </c>
    </row>
    <row r="23" ht="12.75">
      <c r="A23" s="289" t="s">
        <v>473</v>
      </c>
    </row>
  </sheetData>
  <mergeCells count="3">
    <mergeCell ref="A5:A6"/>
    <mergeCell ref="C5:D5"/>
    <mergeCell ref="A2:I2"/>
  </mergeCells>
  <printOptions/>
  <pageMargins left="0.53" right="0.46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1" sqref="E10:E11"/>
    </sheetView>
  </sheetViews>
  <sheetFormatPr defaultColWidth="9.140625" defaultRowHeight="12.75"/>
  <cols>
    <col min="1" max="5" width="15.7109375" style="1" customWidth="1"/>
    <col min="6" max="6" width="15.7109375" style="359" customWidth="1"/>
    <col min="7" max="8" width="15.7109375" style="1" customWidth="1"/>
  </cols>
  <sheetData>
    <row r="1" spans="1:8" ht="23.25">
      <c r="A1" s="508" t="s">
        <v>543</v>
      </c>
      <c r="B1" s="508"/>
      <c r="C1" s="508"/>
      <c r="D1" s="508"/>
      <c r="E1" s="508"/>
      <c r="F1" s="508"/>
      <c r="G1" s="508"/>
      <c r="H1" s="508"/>
    </row>
    <row r="2" spans="1:8" ht="26.25" customHeight="1">
      <c r="A2" s="353" t="s">
        <v>564</v>
      </c>
      <c r="B2" s="354"/>
      <c r="C2" s="354"/>
      <c r="D2" s="354"/>
      <c r="E2" s="354"/>
      <c r="F2" s="354"/>
      <c r="G2" s="354"/>
      <c r="H2" s="355" t="s">
        <v>565</v>
      </c>
    </row>
    <row r="3" spans="1:8" ht="42.75" customHeight="1">
      <c r="A3" s="356" t="s">
        <v>527</v>
      </c>
      <c r="B3" s="405" t="s">
        <v>528</v>
      </c>
      <c r="C3" s="553"/>
      <c r="D3" s="553"/>
      <c r="E3" s="554"/>
      <c r="F3" s="555" t="s">
        <v>529</v>
      </c>
      <c r="G3" s="555" t="s">
        <v>563</v>
      </c>
      <c r="H3" s="357" t="s">
        <v>419</v>
      </c>
    </row>
    <row r="4" spans="1:8" ht="42.75" customHeight="1">
      <c r="A4" s="364" t="s">
        <v>530</v>
      </c>
      <c r="B4" s="352" t="s">
        <v>531</v>
      </c>
      <c r="C4" s="358" t="s">
        <v>532</v>
      </c>
      <c r="D4" s="358" t="s">
        <v>561</v>
      </c>
      <c r="E4" s="358" t="s">
        <v>562</v>
      </c>
      <c r="F4" s="556"/>
      <c r="G4" s="556"/>
      <c r="H4" s="363" t="s">
        <v>533</v>
      </c>
    </row>
    <row r="5" spans="1:8" ht="42.75" customHeight="1">
      <c r="A5" s="478" t="s">
        <v>554</v>
      </c>
      <c r="B5" s="390" t="s">
        <v>114</v>
      </c>
      <c r="C5" s="356" t="s">
        <v>114</v>
      </c>
      <c r="D5" s="356" t="s">
        <v>114</v>
      </c>
      <c r="E5" s="356" t="s">
        <v>114</v>
      </c>
      <c r="F5" s="30">
        <v>782</v>
      </c>
      <c r="G5" s="393">
        <v>37</v>
      </c>
      <c r="H5" s="391" t="s">
        <v>554</v>
      </c>
    </row>
    <row r="6" spans="1:8" ht="42.75" customHeight="1">
      <c r="A6" s="479" t="s">
        <v>559</v>
      </c>
      <c r="B6" s="480" t="s">
        <v>127</v>
      </c>
      <c r="C6" s="481" t="s">
        <v>127</v>
      </c>
      <c r="D6" s="481" t="s">
        <v>127</v>
      </c>
      <c r="E6" s="481" t="s">
        <v>127</v>
      </c>
      <c r="F6" s="476">
        <v>782</v>
      </c>
      <c r="G6" s="476">
        <v>37</v>
      </c>
      <c r="H6" s="477" t="s">
        <v>557</v>
      </c>
    </row>
    <row r="7" spans="1:8" ht="12.75">
      <c r="A7" s="287" t="s">
        <v>534</v>
      </c>
      <c r="B7"/>
      <c r="C7"/>
      <c r="D7" t="s">
        <v>544</v>
      </c>
      <c r="E7"/>
      <c r="F7"/>
      <c r="G7"/>
      <c r="H7"/>
    </row>
    <row r="24" ht="14.25">
      <c r="F24" s="360"/>
    </row>
  </sheetData>
  <mergeCells count="4">
    <mergeCell ref="A1:H1"/>
    <mergeCell ref="B3:E3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7"/>
  <sheetViews>
    <sheetView zoomScaleSheetLayoutView="100" workbookViewId="0" topLeftCell="A1">
      <selection activeCell="B13" sqref="B13:H13"/>
    </sheetView>
  </sheetViews>
  <sheetFormatPr defaultColWidth="9.140625" defaultRowHeight="12.75"/>
  <cols>
    <col min="1" max="1" width="18.8515625" style="1" customWidth="1"/>
    <col min="2" max="2" width="12.28125" style="1" customWidth="1"/>
    <col min="3" max="3" width="14.421875" style="1" customWidth="1"/>
    <col min="4" max="8" width="13.8515625" style="1" customWidth="1"/>
    <col min="9" max="9" width="18.00390625" style="1" customWidth="1"/>
    <col min="10" max="135" width="1.57421875" style="1" customWidth="1"/>
    <col min="136" max="16384" width="9.140625" style="1" customWidth="1"/>
  </cols>
  <sheetData>
    <row r="1" spans="1:9" ht="32.25" customHeight="1">
      <c r="A1" s="557" t="s">
        <v>535</v>
      </c>
      <c r="B1" s="557"/>
      <c r="C1" s="557"/>
      <c r="D1" s="557"/>
      <c r="E1" s="557"/>
      <c r="F1" s="557"/>
      <c r="G1" s="557"/>
      <c r="H1" s="557"/>
      <c r="I1" s="557"/>
    </row>
    <row r="2" spans="1:9" s="4" customFormat="1" ht="18" customHeight="1">
      <c r="A2" s="45" t="s">
        <v>156</v>
      </c>
      <c r="B2" s="46"/>
      <c r="C2" s="46"/>
      <c r="D2" s="46"/>
      <c r="E2" s="46"/>
      <c r="F2" s="46"/>
      <c r="G2" s="46"/>
      <c r="H2" s="46"/>
      <c r="I2" s="47" t="s">
        <v>157</v>
      </c>
    </row>
    <row r="3" spans="1:9" s="4" customFormat="1" ht="26.25" customHeight="1">
      <c r="A3" s="544" t="s">
        <v>408</v>
      </c>
      <c r="B3" s="21" t="s">
        <v>158</v>
      </c>
      <c r="C3" s="48" t="s">
        <v>159</v>
      </c>
      <c r="D3" s="49" t="s">
        <v>160</v>
      </c>
      <c r="E3" s="29" t="s">
        <v>161</v>
      </c>
      <c r="F3" s="21" t="s">
        <v>162</v>
      </c>
      <c r="G3" s="19" t="s">
        <v>163</v>
      </c>
      <c r="H3" s="21" t="s">
        <v>164</v>
      </c>
      <c r="I3" s="558" t="s">
        <v>409</v>
      </c>
    </row>
    <row r="4" spans="1:9" s="4" customFormat="1" ht="26.25" customHeight="1">
      <c r="A4" s="545"/>
      <c r="B4" s="50"/>
      <c r="C4" s="20"/>
      <c r="D4" s="22"/>
      <c r="E4" s="20" t="s">
        <v>165</v>
      </c>
      <c r="F4" s="22"/>
      <c r="G4" s="23" t="s">
        <v>166</v>
      </c>
      <c r="H4" s="22"/>
      <c r="I4" s="559"/>
    </row>
    <row r="5" spans="1:9" s="4" customFormat="1" ht="26.25" customHeight="1">
      <c r="A5" s="545"/>
      <c r="B5" s="51" t="s">
        <v>167</v>
      </c>
      <c r="C5" s="23" t="s">
        <v>168</v>
      </c>
      <c r="D5" s="22" t="s">
        <v>168</v>
      </c>
      <c r="E5" s="20" t="s">
        <v>168</v>
      </c>
      <c r="F5" s="22" t="s">
        <v>169</v>
      </c>
      <c r="G5" s="20" t="s">
        <v>170</v>
      </c>
      <c r="H5" s="22" t="s">
        <v>171</v>
      </c>
      <c r="I5" s="559"/>
    </row>
    <row r="6" spans="1:9" s="4" customFormat="1" ht="26.25" customHeight="1">
      <c r="A6" s="546"/>
      <c r="B6" s="25"/>
      <c r="C6" s="24" t="s">
        <v>172</v>
      </c>
      <c r="D6" s="25" t="s">
        <v>173</v>
      </c>
      <c r="E6" s="24" t="s">
        <v>174</v>
      </c>
      <c r="F6" s="25" t="s">
        <v>175</v>
      </c>
      <c r="G6" s="24" t="s">
        <v>176</v>
      </c>
      <c r="H6" s="25" t="s">
        <v>177</v>
      </c>
      <c r="I6" s="560"/>
    </row>
    <row r="7" spans="1:9" s="193" customFormat="1" ht="24.75" customHeight="1">
      <c r="A7" s="196" t="s">
        <v>178</v>
      </c>
      <c r="B7" s="189">
        <v>296990</v>
      </c>
      <c r="C7" s="190">
        <v>296990</v>
      </c>
      <c r="D7" s="191">
        <v>100</v>
      </c>
      <c r="E7" s="190">
        <v>227500</v>
      </c>
      <c r="F7" s="190">
        <v>105232</v>
      </c>
      <c r="G7" s="190">
        <v>354</v>
      </c>
      <c r="H7" s="192">
        <v>48515</v>
      </c>
      <c r="I7" s="197" t="s">
        <v>451</v>
      </c>
    </row>
    <row r="8" spans="1:9" s="193" customFormat="1" ht="24.75" customHeight="1">
      <c r="A8" s="196" t="s">
        <v>450</v>
      </c>
      <c r="B8" s="189">
        <v>102342</v>
      </c>
      <c r="C8" s="190">
        <v>102307</v>
      </c>
      <c r="D8" s="191">
        <v>99.84</v>
      </c>
      <c r="E8" s="190">
        <v>80448</v>
      </c>
      <c r="F8" s="190">
        <v>29714</v>
      </c>
      <c r="G8" s="190">
        <v>290</v>
      </c>
      <c r="H8" s="192">
        <v>34886</v>
      </c>
      <c r="I8" s="197" t="s">
        <v>452</v>
      </c>
    </row>
    <row r="9" spans="1:9" s="193" customFormat="1" ht="24.75" customHeight="1">
      <c r="A9" s="188" t="s">
        <v>14</v>
      </c>
      <c r="B9" s="189">
        <v>402254</v>
      </c>
      <c r="C9" s="190">
        <v>402226</v>
      </c>
      <c r="D9" s="191">
        <v>100</v>
      </c>
      <c r="E9" s="190">
        <v>307948</v>
      </c>
      <c r="F9" s="190">
        <v>137898</v>
      </c>
      <c r="G9" s="190">
        <v>343</v>
      </c>
      <c r="H9" s="192">
        <v>84387</v>
      </c>
      <c r="I9" s="188" t="s">
        <v>14</v>
      </c>
    </row>
    <row r="10" spans="1:9" s="150" customFormat="1" ht="24.75" customHeight="1">
      <c r="A10" s="146" t="s">
        <v>15</v>
      </c>
      <c r="B10" s="257">
        <f>561695-155876</f>
        <v>405819</v>
      </c>
      <c r="C10" s="258">
        <f>561669-155876</f>
        <v>405793</v>
      </c>
      <c r="D10" s="259">
        <v>99.9</v>
      </c>
      <c r="E10" s="258">
        <f>431900-149110</f>
        <v>282790</v>
      </c>
      <c r="F10" s="258">
        <v>138383</v>
      </c>
      <c r="G10" s="260">
        <v>341</v>
      </c>
      <c r="H10" s="261">
        <f>131437-46720</f>
        <v>84717</v>
      </c>
      <c r="I10" s="148" t="s">
        <v>15</v>
      </c>
    </row>
    <row r="11" spans="1:9" s="150" customFormat="1" ht="24.75" customHeight="1">
      <c r="A11" s="146" t="s">
        <v>503</v>
      </c>
      <c r="B11" s="257">
        <v>563388</v>
      </c>
      <c r="C11" s="258">
        <v>563366</v>
      </c>
      <c r="D11" s="259">
        <v>99.99</v>
      </c>
      <c r="E11" s="258">
        <v>429500</v>
      </c>
      <c r="F11" s="258">
        <v>190416</v>
      </c>
      <c r="G11" s="260">
        <v>338</v>
      </c>
      <c r="H11" s="261">
        <v>133131</v>
      </c>
      <c r="I11" s="148" t="s">
        <v>503</v>
      </c>
    </row>
    <row r="12" spans="1:9" s="150" customFormat="1" ht="24.75" customHeight="1">
      <c r="A12" s="146" t="s">
        <v>554</v>
      </c>
      <c r="B12" s="257">
        <v>565520</v>
      </c>
      <c r="C12" s="258">
        <v>565520</v>
      </c>
      <c r="D12" s="259">
        <v>100</v>
      </c>
      <c r="E12" s="258">
        <v>424600</v>
      </c>
      <c r="F12" s="258">
        <v>190916</v>
      </c>
      <c r="G12" s="260">
        <v>338</v>
      </c>
      <c r="H12" s="261">
        <v>134216</v>
      </c>
      <c r="I12" s="148" t="s">
        <v>554</v>
      </c>
    </row>
    <row r="13" spans="1:9" s="245" customFormat="1" ht="20.25" customHeight="1">
      <c r="A13" s="194" t="s">
        <v>556</v>
      </c>
      <c r="B13" s="482">
        <v>567913</v>
      </c>
      <c r="C13" s="483">
        <v>567913</v>
      </c>
      <c r="D13" s="484">
        <v>100</v>
      </c>
      <c r="E13" s="483">
        <v>512625</v>
      </c>
      <c r="F13" s="483">
        <v>195995</v>
      </c>
      <c r="G13" s="483">
        <v>345</v>
      </c>
      <c r="H13" s="485">
        <v>135374</v>
      </c>
      <c r="I13" s="195" t="s">
        <v>557</v>
      </c>
    </row>
    <row r="14" spans="1:13" s="4" customFormat="1" ht="15.75" customHeight="1">
      <c r="A14" s="13" t="s">
        <v>497</v>
      </c>
      <c r="B14" s="14"/>
      <c r="D14" s="561" t="s">
        <v>498</v>
      </c>
      <c r="E14" s="562"/>
      <c r="F14" s="562"/>
      <c r="G14" s="562"/>
      <c r="H14" s="562"/>
      <c r="I14" s="562"/>
      <c r="J14" s="562"/>
      <c r="K14" s="562"/>
      <c r="L14" s="562"/>
      <c r="M14" s="562"/>
    </row>
    <row r="15" ht="18.75" customHeight="1">
      <c r="A15" s="16" t="s">
        <v>516</v>
      </c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27.75" customHeight="1"/>
    <row r="397" ht="27.75" customHeight="1"/>
    <row r="398" ht="27.75" customHeight="1"/>
    <row r="399" ht="27.75" customHeight="1"/>
    <row r="400" ht="27.75" customHeight="1"/>
    <row r="401" ht="27.75" customHeight="1"/>
    <row r="402" ht="27.75" customHeight="1"/>
    <row r="403" ht="27.75" customHeight="1"/>
    <row r="404" ht="27.75" customHeight="1"/>
    <row r="405" ht="27.75" customHeight="1"/>
    <row r="406" ht="27.75" customHeight="1"/>
    <row r="407" ht="27.75" customHeight="1"/>
    <row r="408" ht="27.75" customHeight="1"/>
    <row r="409" ht="27.75" customHeight="1"/>
    <row r="410" ht="27.75" customHeight="1"/>
    <row r="411" ht="27.75" customHeight="1"/>
    <row r="412" ht="27.75" customHeight="1"/>
    <row r="413" ht="27.75" customHeight="1"/>
    <row r="414" ht="27.75" customHeight="1"/>
    <row r="415" ht="27.75" customHeight="1"/>
    <row r="416" ht="27.75" customHeight="1"/>
    <row r="417" ht="27.75" customHeight="1"/>
    <row r="418" ht="27.75" customHeight="1"/>
    <row r="419" ht="27.75" customHeight="1"/>
    <row r="420" ht="27.75" customHeight="1"/>
    <row r="421" ht="27.75" customHeight="1"/>
    <row r="422" ht="27.75" customHeight="1"/>
    <row r="423" ht="27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27.75" customHeight="1"/>
    <row r="438" ht="27.75" customHeight="1"/>
    <row r="439" ht="27.75" customHeight="1"/>
    <row r="440" ht="27.75" customHeight="1"/>
    <row r="441" ht="27.75" customHeight="1"/>
    <row r="442" ht="27.75" customHeight="1"/>
    <row r="443" ht="27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27.75" customHeight="1"/>
    <row r="460" ht="27.75" customHeight="1"/>
    <row r="461" ht="27.75" customHeight="1"/>
    <row r="462" ht="27.75" customHeight="1"/>
    <row r="463" ht="27.75" customHeight="1"/>
    <row r="464" ht="27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27.75" customHeight="1"/>
    <row r="472" ht="27.75" customHeight="1"/>
    <row r="473" ht="27.75" customHeight="1"/>
    <row r="474" ht="27.75" customHeight="1"/>
    <row r="475" ht="27.75" customHeight="1"/>
    <row r="476" ht="27.75" customHeight="1"/>
    <row r="477" ht="27.75" customHeight="1"/>
    <row r="478" ht="27.75" customHeight="1"/>
    <row r="479" ht="27.75" customHeight="1"/>
    <row r="480" ht="27.75" customHeight="1"/>
    <row r="481" ht="27.75" customHeight="1"/>
    <row r="482" ht="27.75" customHeight="1"/>
    <row r="483" ht="27.75" customHeight="1"/>
    <row r="484" ht="27.75" customHeight="1"/>
    <row r="485" ht="27.75" customHeight="1"/>
    <row r="486" ht="27.75" customHeight="1"/>
    <row r="487" ht="27.75" customHeight="1"/>
    <row r="488" ht="27.75" customHeight="1"/>
    <row r="489" ht="27.75" customHeight="1"/>
    <row r="490" ht="27.75" customHeight="1"/>
    <row r="491" ht="27.75" customHeight="1"/>
    <row r="492" ht="27.75" customHeight="1"/>
    <row r="493" ht="27.75" customHeight="1"/>
    <row r="494" ht="27.75" customHeight="1"/>
    <row r="495" ht="27.75" customHeight="1"/>
    <row r="496" ht="27.75" customHeight="1"/>
    <row r="497" ht="27.75" customHeight="1"/>
    <row r="498" ht="27.75" customHeight="1"/>
    <row r="499" ht="27.75" customHeight="1"/>
    <row r="500" ht="27.75" customHeight="1"/>
    <row r="501" ht="27.75" customHeight="1"/>
    <row r="502" ht="27.75" customHeight="1"/>
    <row r="503" ht="27.75" customHeight="1"/>
    <row r="504" ht="27.75" customHeight="1"/>
    <row r="505" ht="27.75" customHeight="1"/>
    <row r="506" ht="27.75" customHeight="1"/>
    <row r="507" ht="27.75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18" ht="27.75" customHeight="1"/>
    <row r="519" ht="27.75" customHeight="1"/>
    <row r="520" ht="27.75" customHeight="1"/>
    <row r="521" ht="27.75" customHeight="1"/>
    <row r="522" ht="27.75" customHeight="1"/>
    <row r="523" ht="27.75" customHeight="1"/>
    <row r="524" ht="27.75" customHeight="1"/>
    <row r="525" ht="27.75" customHeight="1"/>
    <row r="526" ht="27.75" customHeight="1"/>
    <row r="527" ht="27.75" customHeight="1"/>
    <row r="528" ht="27.75" customHeight="1"/>
    <row r="529" ht="27.75" customHeight="1"/>
    <row r="530" ht="27.75" customHeight="1"/>
    <row r="531" ht="27.75" customHeight="1"/>
    <row r="532" ht="27.75" customHeight="1"/>
    <row r="533" ht="27.75" customHeight="1"/>
    <row r="534" ht="27.75" customHeight="1"/>
    <row r="535" ht="27.75" customHeight="1"/>
    <row r="536" ht="27.75" customHeight="1"/>
    <row r="537" ht="27.75" customHeight="1"/>
    <row r="538" ht="27.75" customHeight="1"/>
    <row r="539" ht="27.75" customHeight="1"/>
    <row r="540" ht="27.75" customHeight="1"/>
    <row r="541" ht="27.75" customHeight="1"/>
    <row r="542" ht="27.75" customHeight="1"/>
    <row r="543" ht="27.75" customHeight="1"/>
    <row r="544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27.75" customHeight="1"/>
    <row r="565" ht="27.75" customHeight="1"/>
    <row r="566" ht="27.75" customHeight="1"/>
    <row r="567" ht="27.75" customHeight="1"/>
    <row r="568" ht="27.75" customHeight="1"/>
    <row r="569" ht="27.75" customHeight="1"/>
    <row r="570" ht="27.75" customHeight="1"/>
    <row r="571" ht="27.75" customHeight="1"/>
    <row r="572" ht="27.75" customHeight="1"/>
    <row r="573" ht="27.75" customHeight="1"/>
    <row r="574" ht="27.75" customHeight="1"/>
    <row r="575" ht="27.75" customHeight="1"/>
    <row r="576" ht="27.75" customHeight="1"/>
    <row r="577" ht="27.75" customHeight="1"/>
    <row r="578" ht="27.75" customHeight="1"/>
    <row r="579" ht="27.75" customHeight="1"/>
    <row r="580" ht="27.75" customHeight="1"/>
    <row r="581" ht="27.75" customHeight="1"/>
    <row r="582" ht="27.75" customHeight="1"/>
    <row r="583" ht="27.75" customHeight="1"/>
    <row r="584" ht="27.75" customHeight="1"/>
    <row r="585" ht="27.75" customHeight="1"/>
    <row r="587" ht="14.25">
      <c r="A587" s="1" t="s">
        <v>517</v>
      </c>
    </row>
  </sheetData>
  <mergeCells count="4">
    <mergeCell ref="A1:I1"/>
    <mergeCell ref="A3:A6"/>
    <mergeCell ref="I3:I6"/>
    <mergeCell ref="D14:M14"/>
  </mergeCells>
  <printOptions/>
  <pageMargins left="0.7480314960629921" right="0.45" top="0.984251968503937" bottom="0.82" header="0.5118110236220472" footer="0.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7"/>
  <sheetViews>
    <sheetView zoomScaleSheetLayoutView="100" workbookViewId="0" topLeftCell="A10">
      <selection activeCell="G16" sqref="G16"/>
    </sheetView>
  </sheetViews>
  <sheetFormatPr defaultColWidth="9.140625" defaultRowHeight="12.75"/>
  <cols>
    <col min="1" max="1" width="13.57421875" style="4" customWidth="1"/>
    <col min="2" max="2" width="11.00390625" style="4" customWidth="1"/>
    <col min="3" max="3" width="8.28125" style="4" customWidth="1"/>
    <col min="4" max="4" width="8.00390625" style="4" customWidth="1"/>
    <col min="5" max="5" width="9.140625" style="4" customWidth="1"/>
    <col min="6" max="6" width="8.140625" style="4" customWidth="1"/>
    <col min="7" max="7" width="9.28125" style="4" customWidth="1"/>
    <col min="8" max="8" width="8.421875" style="4" customWidth="1"/>
    <col min="9" max="9" width="8.7109375" style="4" customWidth="1"/>
    <col min="10" max="10" width="7.28125" style="4" customWidth="1"/>
    <col min="11" max="11" width="9.140625" style="4" customWidth="1"/>
    <col min="12" max="12" width="7.28125" style="4" customWidth="1"/>
    <col min="13" max="13" width="8.7109375" style="4" customWidth="1"/>
    <col min="14" max="14" width="9.421875" style="4" customWidth="1"/>
    <col min="15" max="15" width="9.7109375" style="4" customWidth="1"/>
    <col min="16" max="16" width="10.57421875" style="4" customWidth="1"/>
    <col min="17" max="17" width="7.57421875" style="4" customWidth="1"/>
    <col min="18" max="18" width="7.140625" style="4" customWidth="1"/>
    <col min="19" max="19" width="9.7109375" style="4" customWidth="1"/>
    <col min="20" max="20" width="9.421875" style="4" customWidth="1"/>
    <col min="21" max="21" width="9.57421875" style="4" customWidth="1"/>
    <col min="22" max="22" width="13.421875" style="4" customWidth="1"/>
    <col min="23" max="203" width="0" style="4" hidden="1" customWidth="1"/>
    <col min="204" max="16384" width="9.140625" style="4" customWidth="1"/>
  </cols>
  <sheetData>
    <row r="1" spans="1:22" ht="32.25" customHeight="1">
      <c r="A1" s="532" t="s">
        <v>536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</row>
    <row r="2" spans="1:22" ht="18" customHeight="1">
      <c r="A2" s="4" t="s">
        <v>179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V2" s="5" t="s">
        <v>180</v>
      </c>
    </row>
    <row r="3" spans="1:22" ht="27.75" customHeight="1">
      <c r="A3" s="544" t="s">
        <v>410</v>
      </c>
      <c r="B3" s="21" t="s">
        <v>181</v>
      </c>
      <c r="C3" s="539" t="s">
        <v>182</v>
      </c>
      <c r="D3" s="567"/>
      <c r="E3" s="567"/>
      <c r="F3" s="568"/>
      <c r="G3" s="539" t="s">
        <v>183</v>
      </c>
      <c r="H3" s="567"/>
      <c r="I3" s="567"/>
      <c r="J3" s="568"/>
      <c r="K3" s="539" t="s">
        <v>184</v>
      </c>
      <c r="L3" s="567"/>
      <c r="M3" s="567"/>
      <c r="N3" s="568"/>
      <c r="O3" s="539" t="s">
        <v>185</v>
      </c>
      <c r="P3" s="569"/>
      <c r="Q3" s="569"/>
      <c r="R3" s="569"/>
      <c r="S3" s="569"/>
      <c r="T3" s="569"/>
      <c r="U3" s="570"/>
      <c r="V3" s="558" t="s">
        <v>409</v>
      </c>
    </row>
    <row r="4" spans="1:22" ht="22.5" customHeight="1">
      <c r="A4" s="545"/>
      <c r="B4" s="22"/>
      <c r="C4" s="560" t="s">
        <v>549</v>
      </c>
      <c r="D4" s="563"/>
      <c r="E4" s="563"/>
      <c r="F4" s="546"/>
      <c r="G4" s="564" t="s">
        <v>186</v>
      </c>
      <c r="H4" s="563"/>
      <c r="I4" s="563"/>
      <c r="J4" s="546"/>
      <c r="K4" s="564" t="s">
        <v>187</v>
      </c>
      <c r="L4" s="563"/>
      <c r="M4" s="563"/>
      <c r="N4" s="546"/>
      <c r="O4" s="564" t="s">
        <v>188</v>
      </c>
      <c r="P4" s="565"/>
      <c r="Q4" s="565"/>
      <c r="R4" s="565"/>
      <c r="S4" s="565"/>
      <c r="T4" s="565"/>
      <c r="U4" s="566"/>
      <c r="V4" s="559"/>
    </row>
    <row r="5" spans="1:22" ht="33" customHeight="1">
      <c r="A5" s="545"/>
      <c r="B5" s="22"/>
      <c r="C5" s="30" t="s">
        <v>189</v>
      </c>
      <c r="D5" s="28" t="s">
        <v>190</v>
      </c>
      <c r="E5" s="28" t="s">
        <v>191</v>
      </c>
      <c r="F5" s="28" t="s">
        <v>192</v>
      </c>
      <c r="G5" s="30" t="s">
        <v>189</v>
      </c>
      <c r="H5" s="28" t="s">
        <v>190</v>
      </c>
      <c r="I5" s="28" t="s">
        <v>191</v>
      </c>
      <c r="J5" s="28" t="s">
        <v>192</v>
      </c>
      <c r="K5" s="30" t="s">
        <v>189</v>
      </c>
      <c r="L5" s="28" t="s">
        <v>190</v>
      </c>
      <c r="M5" s="28" t="s">
        <v>191</v>
      </c>
      <c r="N5" s="28" t="s">
        <v>192</v>
      </c>
      <c r="O5" s="30" t="s">
        <v>189</v>
      </c>
      <c r="P5" s="28" t="s">
        <v>193</v>
      </c>
      <c r="Q5" s="28" t="s">
        <v>194</v>
      </c>
      <c r="R5" s="28" t="s">
        <v>195</v>
      </c>
      <c r="S5" s="28" t="s">
        <v>196</v>
      </c>
      <c r="T5" s="28" t="s">
        <v>197</v>
      </c>
      <c r="U5" s="28" t="s">
        <v>198</v>
      </c>
      <c r="V5" s="559"/>
    </row>
    <row r="6" spans="1:22" ht="33" customHeight="1">
      <c r="A6" s="545"/>
      <c r="B6" s="22"/>
      <c r="C6" s="20"/>
      <c r="D6" s="22"/>
      <c r="E6" s="22"/>
      <c r="F6" s="22"/>
      <c r="G6" s="20"/>
      <c r="H6" s="22"/>
      <c r="I6" s="22"/>
      <c r="J6" s="22"/>
      <c r="K6" s="20"/>
      <c r="L6" s="22"/>
      <c r="M6" s="22"/>
      <c r="N6" s="22"/>
      <c r="O6" s="20"/>
      <c r="P6" s="22" t="s">
        <v>199</v>
      </c>
      <c r="Q6" s="22"/>
      <c r="R6" s="22"/>
      <c r="S6" s="22" t="s">
        <v>200</v>
      </c>
      <c r="T6" s="22"/>
      <c r="U6" s="22"/>
      <c r="V6" s="559"/>
    </row>
    <row r="7" spans="1:22" ht="33" customHeight="1">
      <c r="A7" s="546"/>
      <c r="B7" s="25" t="s">
        <v>201</v>
      </c>
      <c r="C7" s="24" t="s">
        <v>202</v>
      </c>
      <c r="D7" s="25" t="s">
        <v>203</v>
      </c>
      <c r="E7" s="25" t="s">
        <v>204</v>
      </c>
      <c r="F7" s="55" t="s">
        <v>205</v>
      </c>
      <c r="G7" s="24" t="s">
        <v>202</v>
      </c>
      <c r="H7" s="25" t="s">
        <v>203</v>
      </c>
      <c r="I7" s="25" t="s">
        <v>204</v>
      </c>
      <c r="J7" s="55" t="s">
        <v>205</v>
      </c>
      <c r="K7" s="24" t="s">
        <v>202</v>
      </c>
      <c r="L7" s="25" t="s">
        <v>203</v>
      </c>
      <c r="M7" s="25" t="s">
        <v>204</v>
      </c>
      <c r="N7" s="55" t="s">
        <v>205</v>
      </c>
      <c r="O7" s="24" t="s">
        <v>202</v>
      </c>
      <c r="P7" s="25" t="s">
        <v>206</v>
      </c>
      <c r="Q7" s="25" t="s">
        <v>204</v>
      </c>
      <c r="R7" s="25" t="s">
        <v>207</v>
      </c>
      <c r="S7" s="25" t="s">
        <v>206</v>
      </c>
      <c r="T7" s="25" t="s">
        <v>208</v>
      </c>
      <c r="U7" s="55" t="s">
        <v>205</v>
      </c>
      <c r="V7" s="560"/>
    </row>
    <row r="8" spans="1:22" s="193" customFormat="1" ht="42" customHeight="1">
      <c r="A8" s="198" t="s">
        <v>412</v>
      </c>
      <c r="B8" s="371">
        <v>1205475</v>
      </c>
      <c r="C8" s="372">
        <v>31022</v>
      </c>
      <c r="D8" s="199" t="s">
        <v>115</v>
      </c>
      <c r="E8" s="190">
        <v>31022</v>
      </c>
      <c r="F8" s="199" t="s">
        <v>115</v>
      </c>
      <c r="G8" s="372">
        <v>111445</v>
      </c>
      <c r="H8" s="190">
        <v>23130</v>
      </c>
      <c r="I8" s="190">
        <v>81001</v>
      </c>
      <c r="J8" s="190">
        <v>7314</v>
      </c>
      <c r="K8" s="372">
        <v>352259</v>
      </c>
      <c r="L8" s="190" t="s">
        <v>114</v>
      </c>
      <c r="M8" s="190">
        <v>255314</v>
      </c>
      <c r="N8" s="190">
        <v>96945</v>
      </c>
      <c r="O8" s="372">
        <v>710749</v>
      </c>
      <c r="P8" s="190">
        <v>383282</v>
      </c>
      <c r="Q8" s="190">
        <v>480</v>
      </c>
      <c r="R8" s="190" t="s">
        <v>114</v>
      </c>
      <c r="S8" s="190">
        <v>1956</v>
      </c>
      <c r="T8" s="190">
        <v>7981</v>
      </c>
      <c r="U8" s="192">
        <v>317050</v>
      </c>
      <c r="V8" s="203" t="s">
        <v>446</v>
      </c>
    </row>
    <row r="9" spans="1:22" s="193" customFormat="1" ht="42" customHeight="1">
      <c r="A9" s="198" t="s">
        <v>411</v>
      </c>
      <c r="B9" s="371">
        <v>1607023</v>
      </c>
      <c r="C9" s="372" t="s">
        <v>114</v>
      </c>
      <c r="D9" s="199" t="s">
        <v>115</v>
      </c>
      <c r="E9" s="190" t="s">
        <v>114</v>
      </c>
      <c r="F9" s="199" t="s">
        <v>115</v>
      </c>
      <c r="G9" s="372">
        <v>62650</v>
      </c>
      <c r="H9" s="190">
        <v>23378</v>
      </c>
      <c r="I9" s="190">
        <v>30019</v>
      </c>
      <c r="J9" s="190">
        <v>9253</v>
      </c>
      <c r="K9" s="372">
        <v>414948</v>
      </c>
      <c r="L9" s="190">
        <v>43311</v>
      </c>
      <c r="M9" s="190">
        <v>99081</v>
      </c>
      <c r="N9" s="190">
        <v>272556</v>
      </c>
      <c r="O9" s="372">
        <v>1129425</v>
      </c>
      <c r="P9" s="190">
        <v>539916</v>
      </c>
      <c r="Q9" s="190" t="s">
        <v>114</v>
      </c>
      <c r="R9" s="190" t="s">
        <v>114</v>
      </c>
      <c r="S9" s="190" t="s">
        <v>114</v>
      </c>
      <c r="T9" s="190">
        <v>377059</v>
      </c>
      <c r="U9" s="192">
        <v>212450</v>
      </c>
      <c r="V9" s="203" t="s">
        <v>447</v>
      </c>
    </row>
    <row r="10" spans="1:22" s="193" customFormat="1" ht="42" customHeight="1">
      <c r="A10" s="200" t="s">
        <v>14</v>
      </c>
      <c r="B10" s="371">
        <v>2847961</v>
      </c>
      <c r="C10" s="372">
        <v>31022</v>
      </c>
      <c r="D10" s="199" t="s">
        <v>114</v>
      </c>
      <c r="E10" s="190">
        <v>31022</v>
      </c>
      <c r="F10" s="199" t="s">
        <v>114</v>
      </c>
      <c r="G10" s="372">
        <v>177851</v>
      </c>
      <c r="H10" s="190">
        <v>45476</v>
      </c>
      <c r="I10" s="190">
        <v>115808</v>
      </c>
      <c r="J10" s="190">
        <v>16567</v>
      </c>
      <c r="K10" s="372">
        <v>779731</v>
      </c>
      <c r="L10" s="190">
        <v>31295</v>
      </c>
      <c r="M10" s="190">
        <v>346973</v>
      </c>
      <c r="N10" s="190">
        <v>401463</v>
      </c>
      <c r="O10" s="372">
        <v>1859357</v>
      </c>
      <c r="P10" s="190">
        <v>793944</v>
      </c>
      <c r="Q10" s="190">
        <v>882</v>
      </c>
      <c r="R10" s="190" t="s">
        <v>114</v>
      </c>
      <c r="S10" s="190">
        <v>1956</v>
      </c>
      <c r="T10" s="190">
        <v>505847</v>
      </c>
      <c r="U10" s="192">
        <v>556728</v>
      </c>
      <c r="V10" s="200" t="s">
        <v>14</v>
      </c>
    </row>
    <row r="11" spans="1:22" s="150" customFormat="1" ht="42" customHeight="1">
      <c r="A11" s="262" t="s">
        <v>15</v>
      </c>
      <c r="B11" s="247">
        <f>SUM(C11,G11,K11,O11)</f>
        <v>4913257</v>
      </c>
      <c r="C11" s="149">
        <v>67260</v>
      </c>
      <c r="D11" s="149">
        <v>0</v>
      </c>
      <c r="E11" s="373">
        <v>67260</v>
      </c>
      <c r="F11" s="149">
        <v>0</v>
      </c>
      <c r="G11" s="149">
        <v>395793</v>
      </c>
      <c r="H11" s="373">
        <v>90822</v>
      </c>
      <c r="I11" s="373">
        <v>243888</v>
      </c>
      <c r="J11" s="373">
        <v>61083</v>
      </c>
      <c r="K11" s="149">
        <v>1609043</v>
      </c>
      <c r="L11" s="373">
        <v>87965</v>
      </c>
      <c r="M11" s="373">
        <v>470428</v>
      </c>
      <c r="N11" s="373">
        <v>1050650</v>
      </c>
      <c r="O11" s="149">
        <v>2841161</v>
      </c>
      <c r="P11" s="149">
        <v>0</v>
      </c>
      <c r="Q11" s="149">
        <v>2840</v>
      </c>
      <c r="R11" s="149">
        <v>0</v>
      </c>
      <c r="S11" s="149">
        <v>18828</v>
      </c>
      <c r="T11" s="149">
        <v>1090981</v>
      </c>
      <c r="U11" s="243">
        <v>1728512</v>
      </c>
      <c r="V11" s="263" t="s">
        <v>15</v>
      </c>
    </row>
    <row r="12" spans="1:22" s="150" customFormat="1" ht="42" customHeight="1">
      <c r="A12" s="262" t="s">
        <v>503</v>
      </c>
      <c r="B12" s="247">
        <v>5119260</v>
      </c>
      <c r="C12" s="149">
        <v>67260</v>
      </c>
      <c r="D12" s="149">
        <v>0</v>
      </c>
      <c r="E12" s="373">
        <v>67260</v>
      </c>
      <c r="F12" s="149">
        <v>0</v>
      </c>
      <c r="G12" s="149">
        <v>395793</v>
      </c>
      <c r="H12" s="373">
        <v>90822</v>
      </c>
      <c r="I12" s="373">
        <v>243888</v>
      </c>
      <c r="J12" s="373">
        <v>61083</v>
      </c>
      <c r="K12" s="149">
        <v>1704865</v>
      </c>
      <c r="L12" s="373">
        <v>87965</v>
      </c>
      <c r="M12" s="373">
        <v>488943</v>
      </c>
      <c r="N12" s="373">
        <v>1127957</v>
      </c>
      <c r="O12" s="149">
        <v>2951342</v>
      </c>
      <c r="P12" s="149">
        <v>0</v>
      </c>
      <c r="Q12" s="149">
        <v>2840</v>
      </c>
      <c r="R12" s="149">
        <v>0</v>
      </c>
      <c r="S12" s="149">
        <v>18828</v>
      </c>
      <c r="T12" s="149">
        <v>1173986</v>
      </c>
      <c r="U12" s="243">
        <v>1755688</v>
      </c>
      <c r="V12" s="263" t="s">
        <v>503</v>
      </c>
    </row>
    <row r="13" spans="1:22" s="150" customFormat="1" ht="42" customHeight="1">
      <c r="A13" s="262" t="s">
        <v>554</v>
      </c>
      <c r="B13" s="247">
        <v>5237260</v>
      </c>
      <c r="C13" s="149">
        <v>67260</v>
      </c>
      <c r="D13" s="149">
        <v>0</v>
      </c>
      <c r="E13" s="373">
        <v>67260</v>
      </c>
      <c r="F13" s="149">
        <v>0</v>
      </c>
      <c r="G13" s="149">
        <v>396809</v>
      </c>
      <c r="H13" s="373">
        <v>90822</v>
      </c>
      <c r="I13" s="373">
        <v>244266</v>
      </c>
      <c r="J13" s="373">
        <v>61721</v>
      </c>
      <c r="K13" s="149">
        <v>1759171</v>
      </c>
      <c r="L13" s="373">
        <v>87965</v>
      </c>
      <c r="M13" s="373">
        <v>493909</v>
      </c>
      <c r="N13" s="373">
        <v>1177297</v>
      </c>
      <c r="O13" s="149">
        <v>3014020</v>
      </c>
      <c r="P13" s="149">
        <v>0</v>
      </c>
      <c r="Q13" s="149">
        <v>5480</v>
      </c>
      <c r="R13" s="149">
        <v>0</v>
      </c>
      <c r="S13" s="149">
        <v>18828</v>
      </c>
      <c r="T13" s="149">
        <v>1257290</v>
      </c>
      <c r="U13" s="243">
        <v>1732422</v>
      </c>
      <c r="V13" s="263" t="s">
        <v>554</v>
      </c>
    </row>
    <row r="14" spans="1:22" s="245" customFormat="1" ht="42" customHeight="1">
      <c r="A14" s="201" t="s">
        <v>560</v>
      </c>
      <c r="B14" s="490">
        <f>C14+G14+K14+O14</f>
        <v>5282095</v>
      </c>
      <c r="C14" s="491">
        <f>SUM(D14:F14)</f>
        <v>70330</v>
      </c>
      <c r="D14" s="492">
        <v>0</v>
      </c>
      <c r="E14" s="486">
        <v>70330</v>
      </c>
      <c r="F14" s="492">
        <v>0</v>
      </c>
      <c r="G14" s="491">
        <f>SUM(H14:J14)</f>
        <v>404201</v>
      </c>
      <c r="H14" s="486">
        <v>90822</v>
      </c>
      <c r="I14" s="486">
        <v>251658</v>
      </c>
      <c r="J14" s="486">
        <v>61721</v>
      </c>
      <c r="K14" s="281">
        <f>SUM(L14:N14)</f>
        <v>1788601</v>
      </c>
      <c r="L14" s="486">
        <v>77302</v>
      </c>
      <c r="M14" s="487">
        <v>514089</v>
      </c>
      <c r="N14" s="487">
        <v>1197210</v>
      </c>
      <c r="O14" s="281">
        <f>SUM(P14:U14)</f>
        <v>3018963</v>
      </c>
      <c r="P14" s="488">
        <v>0</v>
      </c>
      <c r="Q14" s="488">
        <v>7718</v>
      </c>
      <c r="R14" s="488">
        <v>0</v>
      </c>
      <c r="S14" s="488">
        <v>18828</v>
      </c>
      <c r="T14" s="488">
        <v>1345066</v>
      </c>
      <c r="U14" s="489">
        <v>1647351</v>
      </c>
      <c r="V14" s="202" t="s">
        <v>557</v>
      </c>
    </row>
    <row r="15" spans="1:14" s="291" customFormat="1" ht="18" customHeight="1">
      <c r="A15" s="13" t="s">
        <v>550</v>
      </c>
      <c r="B15" s="290"/>
      <c r="G15" s="312" t="s">
        <v>521</v>
      </c>
      <c r="H15" s="290"/>
      <c r="N15" s="291" t="s">
        <v>545</v>
      </c>
    </row>
    <row r="16" spans="1:15" s="291" customFormat="1" ht="12.75">
      <c r="A16" s="350" t="s">
        <v>518</v>
      </c>
      <c r="O16" s="291" t="s">
        <v>519</v>
      </c>
    </row>
    <row r="17" s="110" customFormat="1" ht="15.75" customHeight="1">
      <c r="A17" s="110" t="s">
        <v>520</v>
      </c>
    </row>
    <row r="25" ht="12.75" customHeight="1" hidden="1"/>
    <row r="26" ht="12.75" customHeight="1" hidden="1"/>
    <row r="27" ht="12.75" customHeight="1" hidden="1"/>
    <row r="28" ht="12.75" customHeight="1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</sheetData>
  <mergeCells count="11">
    <mergeCell ref="A3:A7"/>
    <mergeCell ref="A1:V1"/>
    <mergeCell ref="V3:V7"/>
    <mergeCell ref="C4:F4"/>
    <mergeCell ref="G4:J4"/>
    <mergeCell ref="K4:N4"/>
    <mergeCell ref="O4:U4"/>
    <mergeCell ref="C3:F3"/>
    <mergeCell ref="G3:J3"/>
    <mergeCell ref="K3:N3"/>
    <mergeCell ref="O3:U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2010-01-07T05:59:06Z</cp:lastPrinted>
  <dcterms:created xsi:type="dcterms:W3CDTF">2007-11-14T00:17:20Z</dcterms:created>
  <dcterms:modified xsi:type="dcterms:W3CDTF">2011-01-11T08:56:21Z</dcterms:modified>
  <cp:category/>
  <cp:version/>
  <cp:contentType/>
  <cp:contentStatus/>
</cp:coreProperties>
</file>