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firstSheet="6" activeTab="8"/>
  </bookViews>
  <sheets>
    <sheet name="1.국세징수" sheetId="1" r:id="rId1"/>
    <sheet name="2.지방세부담" sheetId="2" r:id="rId2"/>
    <sheet name="3.지방세징수" sheetId="3" r:id="rId3"/>
    <sheet name="4.예산결산총괄" sheetId="4" r:id="rId4"/>
    <sheet name="5.일반회계 세입예산 개요" sheetId="5" r:id="rId5"/>
    <sheet name="6.일반회계 세입결산" sheetId="6" r:id="rId6"/>
    <sheet name="7.일반회계 세출예산 개요" sheetId="7" r:id="rId7"/>
    <sheet name="8.일반회계 세출결산" sheetId="8" r:id="rId8"/>
    <sheet name="9. 특별회계 세출예산 개요 " sheetId="9" r:id="rId9"/>
    <sheet name="9. 특별회계 세출예산 개요(계속)" sheetId="10" r:id="rId10"/>
    <sheet name="10.특별회계 예산결산" sheetId="11" r:id="rId11"/>
    <sheet name="11.교육비 특별회계 세입결산" sheetId="12" r:id="rId12"/>
    <sheet name="12.교육비 특별회계 세출결산" sheetId="13" r:id="rId13"/>
    <sheet name="13. 도 공유재산" sheetId="14" r:id="rId14"/>
  </sheets>
  <definedNames>
    <definedName name="_xlnm.Print_Area" localSheetId="10">'10.특별회계 예산결산'!$A$1:$F$14</definedName>
    <definedName name="_xlnm.Print_Area" localSheetId="3">'4.예산결산총괄'!$A$1:$H$27</definedName>
    <definedName name="_xlnm.Print_Area" localSheetId="5">'6.일반회계 세입결산'!$A$1:$G$36</definedName>
  </definedNames>
  <calcPr fullCalcOnLoad="1"/>
</workbook>
</file>

<file path=xl/sharedStrings.xml><?xml version="1.0" encoding="utf-8"?>
<sst xmlns="http://schemas.openxmlformats.org/spreadsheetml/2006/main" count="872" uniqueCount="611">
  <si>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과목별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</si>
  <si>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Budget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</si>
  <si>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산
</t>
    </r>
    <r>
      <rPr>
        <sz val="10"/>
        <rFont val="Arial"/>
        <family val="2"/>
      </rPr>
      <t>Settlement</t>
    </r>
  </si>
  <si>
    <r>
      <t>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</si>
  <si>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(%)
Percent 
distribution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</si>
  <si>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
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율</t>
    </r>
    <r>
      <rPr>
        <sz val="10"/>
        <rFont val="Arial"/>
        <family val="2"/>
      </rPr>
      <t xml:space="preserve"> (%)
Budget 
/ Settlement ratio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</si>
  <si>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총무과</t>
    </r>
  </si>
  <si>
    <t xml:space="preserve"> Source : Jeju Special Self-Governing Province General Service Div.</t>
  </si>
  <si>
    <t>-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</si>
  <si>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</si>
  <si>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</si>
  <si>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</si>
  <si>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기타회계</t>
  </si>
  <si>
    <t>Special Accounts of Public Enterprises</t>
  </si>
  <si>
    <t>Medical care funds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</si>
  <si>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</si>
  <si>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</si>
  <si>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</si>
  <si>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</si>
  <si>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계</t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</si>
  <si>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</si>
  <si>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</si>
  <si>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</si>
  <si>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</si>
  <si>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</si>
  <si>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</si>
  <si>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재산평가세</t>
  </si>
  <si>
    <t>종합부동산세</t>
  </si>
  <si>
    <t>부당이득세</t>
  </si>
  <si>
    <t>부가가치세</t>
  </si>
  <si>
    <t>Grand</t>
  </si>
  <si>
    <t>Excess</t>
  </si>
  <si>
    <t>Value</t>
  </si>
  <si>
    <t>total</t>
  </si>
  <si>
    <t>Total</t>
  </si>
  <si>
    <t>Sub-total</t>
  </si>
  <si>
    <t>Income</t>
  </si>
  <si>
    <t xml:space="preserve">Corporation </t>
  </si>
  <si>
    <t>Inheritance</t>
  </si>
  <si>
    <t xml:space="preserve">Revaluation </t>
  </si>
  <si>
    <t>profits</t>
  </si>
  <si>
    <t>added</t>
  </si>
  <si>
    <t>2 0 0 4</t>
  </si>
  <si>
    <t>2 0 0 5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</si>
  <si>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</si>
  <si>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</si>
  <si>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농어촌특별세</t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</si>
  <si>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</si>
  <si>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</si>
  <si>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</si>
  <si>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</si>
  <si>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</si>
  <si>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Special tax</t>
  </si>
  <si>
    <t>Specific</t>
  </si>
  <si>
    <t>Securities</t>
  </si>
  <si>
    <t>Revenues from</t>
  </si>
  <si>
    <t>for rural</t>
  </si>
  <si>
    <t>Commodity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</si>
  <si>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</si>
  <si>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</si>
  <si>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</si>
  <si>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</si>
  <si>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</si>
  <si>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</si>
  <si>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</si>
  <si>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</si>
  <si>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t>2 0 0 6</t>
  </si>
  <si>
    <t xml:space="preserve">       Source : Jeju Tax Office</t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</si>
  <si>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</si>
  <si>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</si>
  <si>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</si>
  <si>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t>Local taxes</t>
  </si>
  <si>
    <t>계</t>
  </si>
  <si>
    <t>Population</t>
  </si>
  <si>
    <t>Tax burden per</t>
  </si>
  <si>
    <t>Households(excluding</t>
  </si>
  <si>
    <t>Total</t>
  </si>
  <si>
    <t>(excluding foreigners)</t>
  </si>
  <si>
    <t>capita (won)</t>
  </si>
  <si>
    <t>foreign household)</t>
  </si>
  <si>
    <t>household (won)</t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</si>
  <si>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</si>
  <si>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</si>
  <si>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</si>
  <si>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</si>
  <si>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</si>
  <si>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</si>
  <si>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</si>
  <si>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</si>
  <si>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</si>
  <si>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</si>
  <si>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/>
  </si>
  <si>
    <t>Total</t>
  </si>
  <si>
    <r>
      <t xml:space="preserve">3.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</si>
  <si>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</si>
  <si>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</si>
  <si>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별</t>
    </r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</si>
  <si>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</si>
  <si>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</si>
  <si>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</si>
  <si>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시군세
</t>
    </r>
    <r>
      <rPr>
        <sz val="10"/>
        <rFont val="Arial"/>
        <family val="2"/>
      </rPr>
      <t>Si, Gun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</si>
  <si>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</si>
  <si>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r>
      <t>시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군세</t>
    </r>
    <r>
      <rPr>
        <sz val="10"/>
        <rFont val="Arial"/>
        <family val="2"/>
      </rPr>
      <t xml:space="preserve">     Si, Gun taxes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</si>
  <si>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</si>
  <si>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</si>
  <si>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</si>
  <si>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</si>
  <si>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</si>
  <si>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</si>
  <si>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</si>
  <si>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</si>
  <si>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t>2 0 0 5</t>
  </si>
  <si>
    <r>
      <t>연</t>
    </r>
    <r>
      <rPr>
        <sz val="10"/>
        <rFont val="Arial"/>
        <family val="2"/>
      </rPr>
      <t xml:space="preserve">  별</t>
    </r>
  </si>
  <si>
    <r>
      <t>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Ordinary Taxes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</si>
  <si>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</si>
  <si>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</si>
  <si>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r>
      <t>Y</t>
    </r>
    <r>
      <rPr>
        <sz val="10"/>
        <rFont val="Arial"/>
        <family val="2"/>
      </rPr>
      <t>ear</t>
    </r>
  </si>
  <si>
    <r>
      <t>시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군세</t>
    </r>
    <r>
      <rPr>
        <sz val="10"/>
        <rFont val="Arial"/>
        <family val="2"/>
      </rPr>
      <t xml:space="preserve">     Si, Gun taxes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</si>
  <si>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</si>
  <si>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>Province taxes</t>
    </r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</si>
  <si>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군세
</t>
    </r>
    <r>
      <rPr>
        <sz val="10"/>
        <rFont val="Arial"/>
        <family val="2"/>
      </rPr>
      <t>Si, Gun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</si>
  <si>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</si>
  <si>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</si>
  <si>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</si>
  <si>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Butchery </t>
    </r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</si>
  <si>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</si>
  <si>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</si>
  <si>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</si>
  <si>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</si>
  <si>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</si>
  <si>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r>
      <t xml:space="preserve">4. 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</si>
  <si>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</si>
  <si>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예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액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</si>
  <si>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입</t>
    </r>
  </si>
  <si>
    <t>Year</t>
  </si>
  <si>
    <t>Budget</t>
  </si>
  <si>
    <t>Revenue</t>
  </si>
  <si>
    <r>
      <t>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반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</si>
  <si>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</si>
  <si>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General accounts</t>
  </si>
  <si>
    <t>Special accounts</t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</si>
  <si>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출</t>
    </r>
  </si>
  <si>
    <r>
      <t>잉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여</t>
    </r>
  </si>
  <si>
    <t>Expenditure</t>
  </si>
  <si>
    <t>Surplus</t>
  </si>
  <si>
    <t>합계</t>
  </si>
  <si>
    <t>지방세</t>
  </si>
  <si>
    <t> Current non-tax revenues</t>
  </si>
  <si>
    <t>Temporary non-tax revenues</t>
  </si>
  <si>
    <t>사용료</t>
  </si>
  <si>
    <t>수수료</t>
  </si>
  <si>
    <t>사업장수입</t>
  </si>
  <si>
    <t>징수교부금</t>
  </si>
  <si>
    <t>수입</t>
  </si>
  <si>
    <t>Property rents</t>
  </si>
  <si>
    <t>rents</t>
  </si>
  <si>
    <t>fees</t>
  </si>
  <si>
    <t>Business product</t>
  </si>
  <si>
    <t>Interest </t>
  </si>
  <si>
    <t>Property disposal</t>
  </si>
  <si>
    <t>net surplus</t>
  </si>
  <si>
    <t>보조금</t>
  </si>
  <si>
    <t>지방채</t>
  </si>
  <si>
    <t>전입금</t>
  </si>
  <si>
    <t>이월금</t>
  </si>
  <si>
    <t>융자금</t>
  </si>
  <si>
    <t>부담금</t>
  </si>
  <si>
    <t>잡수입</t>
  </si>
  <si>
    <t>Transferred from</t>
  </si>
  <si>
    <t>Carry over</t>
  </si>
  <si>
    <t>Contribution</t>
  </si>
  <si>
    <t>Loan collection</t>
  </si>
  <si>
    <t>Allotment</t>
  </si>
  <si>
    <t xml:space="preserve">Revenue from previous year </t>
  </si>
  <si>
    <t>Local share tax</t>
  </si>
  <si>
    <t>Control grants</t>
  </si>
  <si>
    <t>Subsidies</t>
  </si>
  <si>
    <t>Local borrowing</t>
  </si>
  <si>
    <r>
      <t xml:space="preserve">5. </t>
    </r>
    <r>
      <rPr>
        <b/>
        <sz val="18"/>
        <color indexed="8"/>
        <rFont val="돋움"/>
        <family val="3"/>
      </rPr>
      <t>일반회계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세입예산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개요</t>
    </r>
    <r>
      <rPr>
        <b/>
        <vertAlign val="superscript"/>
        <sz val="18"/>
        <color indexed="8"/>
        <rFont val="Arial"/>
        <family val="2"/>
      </rPr>
      <t xml:space="preserve">1) </t>
    </r>
    <r>
      <rPr>
        <b/>
        <sz val="18"/>
        <color indexed="8"/>
        <rFont val="Arial"/>
        <family val="2"/>
      </rPr>
      <t>Budget Revenues of General Accounts</t>
    </r>
  </si>
  <si>
    <t>2 0 0 5</t>
  </si>
  <si>
    <t>지방교부세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</si>
  <si>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</si>
  <si>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r>
      <t>세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       </t>
    </r>
    <r>
      <rPr>
        <sz val="10"/>
        <color indexed="8"/>
        <rFont val="돋움"/>
        <family val="3"/>
      </rPr>
      <t>입</t>
    </r>
    <r>
      <rPr>
        <sz val="10"/>
        <color indexed="8"/>
        <rFont val="Arial"/>
        <family val="2"/>
      </rPr>
      <t>  Non-tax revenues</t>
    </r>
  </si>
  <si>
    <r>
      <t>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입</t>
    </r>
  </si>
  <si>
    <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입</t>
    </r>
  </si>
  <si>
    <r>
      <t>재산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임대</t>
    </r>
  </si>
  <si>
    <r>
      <t>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수입</t>
    </r>
  </si>
  <si>
    <r>
      <t>재산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매각</t>
    </r>
    <r>
      <rPr>
        <sz val="10"/>
        <color indexed="8"/>
        <rFont val="Arial"/>
        <family val="2"/>
      </rPr>
      <t xml:space="preserve"> </t>
    </r>
  </si>
  <si>
    <t>순세계</t>
  </si>
  <si>
    <t>수입</t>
  </si>
  <si>
    <t xml:space="preserve"> </t>
  </si>
  <si>
    <t>잉여금</t>
  </si>
  <si>
    <t>Collection
grants</t>
  </si>
  <si>
    <r>
      <t>연</t>
    </r>
    <r>
      <rPr>
        <sz val="10"/>
        <rFont val="Arial"/>
        <family val="2"/>
      </rPr>
      <t xml:space="preserve">  별</t>
    </r>
  </si>
  <si>
    <r>
      <t>지방양여금</t>
    </r>
    <r>
      <rPr>
        <vertAlign val="superscript"/>
        <sz val="10"/>
        <rFont val="Arial"/>
        <family val="2"/>
      </rPr>
      <t>2)</t>
    </r>
  </si>
  <si>
    <r>
      <t>조정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교부금</t>
    </r>
  </si>
  <si>
    <t>과년도수입</t>
  </si>
  <si>
    <t>2 0 0 5</t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</si>
  <si>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</si>
  <si>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</si>
  <si>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</si>
  <si>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제주세무서</t>
    </r>
  </si>
  <si>
    <t>Donation</t>
  </si>
  <si>
    <t>-</t>
  </si>
  <si>
    <t xml:space="preserve"> 2004(Jejusi)</t>
  </si>
  <si>
    <t>2 0 0 5</t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</si>
  <si>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</si>
  <si>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Source : Jeju Special Self-Governing Province Budget Officer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</si>
  <si>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예산담당관실</t>
    </r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</si>
  <si>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백만원</t>
    </r>
    <r>
      <rPr>
        <sz val="10"/>
        <color indexed="8"/>
        <rFont val="Arial"/>
        <family val="2"/>
      </rPr>
      <t>)</t>
    </r>
  </si>
  <si>
    <t>(Unit : million won)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</si>
  <si>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세정과</t>
    </r>
  </si>
  <si>
    <t>Source : Jeju Special Self-Governing Province Tax Div.</t>
  </si>
  <si>
    <r>
      <t>연별</t>
    </r>
    <r>
      <rPr>
        <sz val="10"/>
        <rFont val="Arial"/>
        <family val="2"/>
      </rPr>
      <t xml:space="preserve"> 및 과목별</t>
    </r>
  </si>
  <si>
    <t>Year &amp; Subject</t>
  </si>
  <si>
    <r>
      <t>금</t>
    </r>
    <r>
      <rPr>
        <sz val="10"/>
        <rFont val="Arial"/>
        <family val="2"/>
      </rPr>
      <t xml:space="preserve">    액
Amount</t>
    </r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</si>
  <si>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(%)
Percent distribution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</si>
  <si>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        </t>
    </r>
    <r>
      <rPr>
        <sz val="10"/>
        <rFont val="Arial"/>
        <family val="2"/>
      </rPr>
      <t>Settlement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</si>
  <si>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액</t>
    </r>
    <r>
      <rPr>
        <sz val="10"/>
        <rFont val="Arial"/>
        <family val="2"/>
      </rPr>
      <t xml:space="preserve">              </t>
    </r>
    <r>
      <rPr>
        <sz val="10"/>
        <rFont val="Arial"/>
        <family val="2"/>
      </rPr>
      <t>Budget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</si>
  <si>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결산비율</t>
    </r>
    <r>
      <rPr>
        <sz val="10"/>
        <rFont val="Arial"/>
        <family val="2"/>
      </rPr>
      <t>(%)
Budget / Settlement ratio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</si>
  <si>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</si>
  <si>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</si>
  <si>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</si>
  <si>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Indirect taxes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</si>
  <si>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             Internal taxes</t>
    </r>
  </si>
  <si>
    <t>Transpor</t>
  </si>
  <si>
    <t>-tation</t>
  </si>
  <si>
    <t>2004(Bukjeju)</t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</si>
  <si>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</si>
  <si>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 1)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징수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현황임</t>
    </r>
  </si>
  <si>
    <r>
      <t xml:space="preserve">          2) </t>
    </r>
    <r>
      <rPr>
        <sz val="9"/>
        <rFont val="돋움"/>
        <family val="3"/>
      </rPr>
      <t>반올림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차이로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일치하지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</si>
  <si>
    <t>Local
tax</t>
  </si>
  <si>
    <t>기부금및</t>
  </si>
  <si>
    <r>
      <t xml:space="preserve"> </t>
    </r>
    <r>
      <rPr>
        <sz val="10"/>
        <color indexed="8"/>
        <rFont val="돋움"/>
        <family val="3"/>
      </rPr>
      <t>기금수입</t>
    </r>
  </si>
  <si>
    <t>Miscellane-ous</t>
  </si>
  <si>
    <t>Note : Final budget.</t>
  </si>
  <si>
    <r>
      <t xml:space="preserve"> 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한양신명조,한컴돋움"/>
        <family val="3"/>
      </rPr>
      <t>최종예산액임</t>
    </r>
  </si>
  <si>
    <r>
      <t xml:space="preserve"> Source : </t>
    </r>
    <r>
      <rPr>
        <sz val="10"/>
        <rFont val="Arial"/>
        <family val="2"/>
      </rPr>
      <t>Jeju Special Self-Governing Province General Service Div.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</si>
  <si>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회계별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</si>
  <si>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</si>
  <si>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</si>
  <si>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</si>
  <si>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출</t>
    </r>
  </si>
  <si>
    <t>Year &amp; Account</t>
  </si>
  <si>
    <t>Accounts</t>
  </si>
  <si>
    <t xml:space="preserve">Budget </t>
  </si>
  <si>
    <t>Revenue</t>
  </si>
  <si>
    <t>Expenditure</t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</si>
  <si>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</si>
  <si>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2004(Jejusi)</t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</si>
  <si>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</si>
  <si>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2004(Bukjeju)</t>
  </si>
  <si>
    <r>
      <t>공기업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특별회계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</si>
  <si>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</si>
  <si>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</si>
  <si>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</si>
  <si>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예산현액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</si>
  <si>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</si>
  <si>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다음년도이월액</t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</si>
  <si>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</si>
  <si>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Change in budget amount after budget finalization</t>
  </si>
  <si>
    <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</si>
  <si>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t>전년도이월액</t>
  </si>
  <si>
    <t>예비비지출결정액</t>
  </si>
  <si>
    <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</si>
  <si>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t>Carry-over from</t>
  </si>
  <si>
    <t>Estimated amount</t>
  </si>
  <si>
    <t>Use and</t>
  </si>
  <si>
    <t>Carry-over to</t>
  </si>
  <si>
    <t>previous year</t>
  </si>
  <si>
    <t>of emergency fund</t>
  </si>
  <si>
    <t>Transfer</t>
  </si>
  <si>
    <t>amount</t>
  </si>
  <si>
    <t>next year</t>
  </si>
  <si>
    <t>Unused</t>
  </si>
  <si>
    <r>
      <t>ⅩⅤ</t>
    </r>
    <r>
      <rPr>
        <b/>
        <sz val="22"/>
        <rFont val="Arial"/>
        <family val="2"/>
      </rPr>
      <t xml:space="preserve">.  </t>
    </r>
    <r>
      <rPr>
        <b/>
        <sz val="22"/>
        <rFont val="돋움"/>
        <family val="3"/>
      </rPr>
      <t>재</t>
    </r>
    <r>
      <rPr>
        <b/>
        <sz val="22"/>
        <rFont val="Arial"/>
        <family val="2"/>
      </rPr>
      <t xml:space="preserve">     </t>
    </r>
    <r>
      <rPr>
        <b/>
        <sz val="22"/>
        <rFont val="돋움"/>
        <family val="3"/>
      </rPr>
      <t>정</t>
    </r>
    <r>
      <rPr>
        <b/>
        <sz val="22"/>
        <rFont val="Arial"/>
        <family val="2"/>
      </rPr>
      <t xml:space="preserve">        PUBLIC  FINANCE</t>
    </r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</si>
  <si>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굴림"/>
        <family val="3"/>
      </rPr>
      <t>세</t>
    </r>
    <r>
      <rPr>
        <b/>
        <sz val="18"/>
        <rFont val="굴림"/>
        <family val="3"/>
      </rPr>
      <t>징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</si>
  <si>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t>2 0 0 6</t>
  </si>
  <si>
    <t>-</t>
  </si>
  <si>
    <t>2 0 0 6</t>
  </si>
  <si>
    <t xml:space="preserve">2 0 0 6 </t>
  </si>
  <si>
    <t>지방교육재정교부금</t>
  </si>
  <si>
    <t>사용료및수수료수입</t>
  </si>
  <si>
    <t>평생교육</t>
  </si>
  <si>
    <t>예비비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</si>
  <si>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</si>
  <si>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</si>
  <si>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</si>
  <si>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</si>
  <si>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</si>
  <si>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</si>
  <si>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Administrative property</t>
  </si>
  <si>
    <t>Reserved property</t>
  </si>
  <si>
    <t>Miscellaneous property</t>
  </si>
  <si>
    <t>Year</t>
  </si>
  <si>
    <t>종   별</t>
  </si>
  <si>
    <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</si>
  <si>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</si>
  <si>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</si>
  <si>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Quantity</t>
  </si>
  <si>
    <t>Appraisal value</t>
  </si>
  <si>
    <t>-</t>
  </si>
  <si>
    <t>2 0 0 6</t>
  </si>
  <si>
    <t xml:space="preserve">2 0 0 6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</si>
  <si>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지정재원은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지방채에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</si>
  <si>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지정재원은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지방채에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</si>
  <si>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</t>
    </r>
    <r>
      <rPr>
        <sz val="10"/>
        <rFont val="Arial"/>
        <family val="2"/>
      </rPr>
      <t xml:space="preserve">        2) 2006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</si>
  <si>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세정과</t>
    </r>
  </si>
  <si>
    <r>
      <t xml:space="preserve">Source : </t>
    </r>
    <r>
      <rPr>
        <sz val="10"/>
        <rFont val="Arial"/>
        <family val="2"/>
      </rPr>
      <t xml:space="preserve">Source : Jeju Special Self-Governing Province </t>
    </r>
    <r>
      <rPr>
        <sz val="10"/>
        <rFont val="Arial"/>
        <family val="2"/>
      </rPr>
      <t>Tax Div</t>
    </r>
  </si>
  <si>
    <t>2 0 0 7</t>
  </si>
  <si>
    <r>
      <t>C</t>
    </r>
    <r>
      <rPr>
        <sz val="10"/>
        <rFont val="Arial"/>
        <family val="2"/>
      </rPr>
      <t>omprehensive</t>
    </r>
  </si>
  <si>
    <r>
      <t>R</t>
    </r>
    <r>
      <rPr>
        <sz val="10"/>
        <rFont val="Arial"/>
        <family val="2"/>
      </rPr>
      <t>eal estate</t>
    </r>
  </si>
  <si>
    <t>2 0 0 8</t>
  </si>
  <si>
    <t>재정보전금</t>
  </si>
  <si>
    <t xml:space="preserve">2 0 0 7 </t>
  </si>
  <si>
    <t xml:space="preserve"> </t>
  </si>
  <si>
    <t>2 0 0 8</t>
  </si>
  <si>
    <t xml:space="preserve">지       방      세 </t>
  </si>
  <si>
    <t>세외수입(소계)</t>
  </si>
  <si>
    <t>재 산 임 대 수 입</t>
  </si>
  <si>
    <t>사  용  료  수  입</t>
  </si>
  <si>
    <t>수  수  료  수  입</t>
  </si>
  <si>
    <t>사    업    수    입</t>
  </si>
  <si>
    <t>징수 교부금 수입</t>
  </si>
  <si>
    <t>이   자    수   입</t>
  </si>
  <si>
    <t>재 산 매 각  수입</t>
  </si>
  <si>
    <t>순 세 계 잉 여 금</t>
  </si>
  <si>
    <t>이      월       금</t>
  </si>
  <si>
    <t>전      입       금</t>
  </si>
  <si>
    <t>예탁금및예수금</t>
  </si>
  <si>
    <t>융자금 원금 수입</t>
  </si>
  <si>
    <t>부      담       금</t>
  </si>
  <si>
    <t>잡      수       입</t>
  </si>
  <si>
    <t>과  년  도  수  입</t>
  </si>
  <si>
    <t>소    계</t>
  </si>
  <si>
    <t>지  방  교  부  세</t>
  </si>
  <si>
    <t>지  방  양  여  금</t>
  </si>
  <si>
    <t>재  정  보  전  금</t>
  </si>
  <si>
    <t>보       조      금</t>
  </si>
  <si>
    <t xml:space="preserve"> 지      방      채 1)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</si>
  <si>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</si>
  <si>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</si>
  <si>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연    별</t>
  </si>
  <si>
    <t>합  계</t>
  </si>
  <si>
    <t>일반공공행정</t>
  </si>
  <si>
    <t>공공질서 및 안전</t>
  </si>
  <si>
    <t>교 육</t>
  </si>
  <si>
    <t>문화 및 관광</t>
  </si>
  <si>
    <t>환경보호</t>
  </si>
  <si>
    <t>사회복지</t>
  </si>
  <si>
    <t>보건</t>
  </si>
  <si>
    <t>General public
Administration</t>
  </si>
  <si>
    <t>Public Order
Safety</t>
  </si>
  <si>
    <t>Education</t>
  </si>
  <si>
    <t>Culture
Tourism</t>
  </si>
  <si>
    <t>Protection of
Environment</t>
  </si>
  <si>
    <t>Social
Welfare</t>
  </si>
  <si>
    <t>Health</t>
  </si>
  <si>
    <t>Year</t>
  </si>
  <si>
    <t>농림해양수산</t>
  </si>
  <si>
    <t>산업,중소기업</t>
  </si>
  <si>
    <t>수송 및 교통</t>
  </si>
  <si>
    <t>국토 및 지역개발</t>
  </si>
  <si>
    <t>과학기술</t>
  </si>
  <si>
    <t>예비비</t>
  </si>
  <si>
    <t>기 타</t>
  </si>
  <si>
    <t>Agirculture,Forestry
Ocean, Marine</t>
  </si>
  <si>
    <t>Industry, Small and
medium enterprises</t>
  </si>
  <si>
    <t>Transportation
Traffic</t>
  </si>
  <si>
    <t>Country, Region
Development</t>
  </si>
  <si>
    <t>Science 
Technology</t>
  </si>
  <si>
    <t>Contingency</t>
  </si>
  <si>
    <t>Other</t>
  </si>
  <si>
    <t xml:space="preserve">주 : 1) 최종예산액임.  </t>
  </si>
  <si>
    <t>일반공공행정</t>
  </si>
  <si>
    <t>공공질서 및 안전</t>
  </si>
  <si>
    <t>교 육</t>
  </si>
  <si>
    <t>문화 및 관광</t>
  </si>
  <si>
    <t>환경보호</t>
  </si>
  <si>
    <t>사회복지</t>
  </si>
  <si>
    <t>보건</t>
  </si>
  <si>
    <t>농림해양수산</t>
  </si>
  <si>
    <t>산업,중소기업</t>
  </si>
  <si>
    <t>수송 및 교통</t>
  </si>
  <si>
    <t>국토 및 지역개발</t>
  </si>
  <si>
    <t>과학기술</t>
  </si>
  <si>
    <t>기 타</t>
  </si>
  <si>
    <t>General public
Administration</t>
  </si>
  <si>
    <t>Public Order
Safety</t>
  </si>
  <si>
    <t>Education</t>
  </si>
  <si>
    <t>Culture
Tourism</t>
  </si>
  <si>
    <t>Protection of
Environment</t>
  </si>
  <si>
    <t>Social
Welfare</t>
  </si>
  <si>
    <t>Health</t>
  </si>
  <si>
    <t>Agirculture,Forestry
Ocean, Marine</t>
  </si>
  <si>
    <t>Industry, Small and
medium enterprises</t>
  </si>
  <si>
    <t>Transportation
Traffic</t>
  </si>
  <si>
    <t>Country, Region
Development</t>
  </si>
  <si>
    <t>Science Technology</t>
  </si>
  <si>
    <t>Contingency</t>
  </si>
  <si>
    <t>Other</t>
  </si>
  <si>
    <r>
      <t>자료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총무과</t>
    </r>
    <r>
      <rPr>
        <sz val="10"/>
        <rFont val="Arial"/>
        <family val="2"/>
      </rPr>
      <t xml:space="preserve"> </t>
    </r>
  </si>
  <si>
    <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</si>
  <si>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r>
      <t xml:space="preserve">10. </t>
    </r>
    <r>
      <rPr>
        <b/>
        <sz val="18"/>
        <rFont val="돋움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예산결산</t>
    </r>
    <r>
      <rPr>
        <b/>
        <sz val="18"/>
        <rFont val="Arial"/>
        <family val="2"/>
      </rPr>
      <t xml:space="preserve">          Settled of Budget of Special Accounts</t>
    </r>
  </si>
  <si>
    <r>
      <t xml:space="preserve">11.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세입결산</t>
    </r>
    <r>
      <rPr>
        <b/>
        <sz val="18"/>
        <rFont val="Arial"/>
        <family val="2"/>
      </rPr>
      <t xml:space="preserve">  Settled Revenues of Special Accounts for Education</t>
    </r>
  </si>
  <si>
    <t>국고보조금</t>
  </si>
  <si>
    <t>법정이전수입</t>
  </si>
  <si>
    <t>비법정이전수입</t>
  </si>
  <si>
    <t>민간이전수입</t>
  </si>
  <si>
    <t>기본적교육수입</t>
  </si>
  <si>
    <t>선택적교육수입</t>
  </si>
  <si>
    <t>자산임대수입</t>
  </si>
  <si>
    <t>자산매각대</t>
  </si>
  <si>
    <t>이자수입</t>
  </si>
  <si>
    <t>제재금수입</t>
  </si>
  <si>
    <t>잡수입</t>
  </si>
  <si>
    <t>과년도수입</t>
  </si>
  <si>
    <t>순세계잉여금</t>
  </si>
  <si>
    <t>이월금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</si>
  <si>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</si>
  <si>
    <t>인적자원운용</t>
  </si>
  <si>
    <t>교수-학습활동지원</t>
  </si>
  <si>
    <t>교육격차해소</t>
  </si>
  <si>
    <t>보건/급식/체육활동</t>
  </si>
  <si>
    <t>학교재정지원관리</t>
  </si>
  <si>
    <t>학교교육여건개선시설</t>
  </si>
  <si>
    <t>교육행정일반</t>
  </si>
  <si>
    <t>기관운영관리</t>
  </si>
  <si>
    <t>지방채상환및리스료</t>
  </si>
  <si>
    <t>예비비및기타</t>
  </si>
  <si>
    <t xml:space="preserve">                 Note : Final budget.</t>
  </si>
  <si>
    <r>
      <t xml:space="preserve">        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</si>
  <si>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</si>
  <si>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7. 일반회계 세출예산 개요</t>
    </r>
    <r>
      <rPr>
        <b/>
        <vertAlign val="superscript"/>
        <sz val="18"/>
        <color indexed="8"/>
        <rFont val="한양신명조,한컴돋움"/>
        <family val="3"/>
      </rPr>
      <t xml:space="preserve">1)
 </t>
    </r>
    <r>
      <rPr>
        <b/>
        <sz val="18"/>
        <color indexed="8"/>
        <rFont val="한양신명조,한컴돋움"/>
        <family val="3"/>
      </rPr>
      <t>Budget Expenditure of General Accounts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</si>
  <si>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예산담당관실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</si>
  <si>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Tax Div</t>
    </r>
  </si>
  <si>
    <t xml:space="preserve"> Source :  Jeju Special Self-Governing Province Budget Office</t>
  </si>
  <si>
    <t>Source : Jeju Special Self-Governing Province Office of Education,</t>
  </si>
  <si>
    <t xml:space="preserve">                 Source : Jeju Special Self-Governing Province General Service Div.</t>
  </si>
  <si>
    <t>개별소비세</t>
  </si>
  <si>
    <t>교통에너지</t>
  </si>
  <si>
    <r>
      <t>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</si>
  <si>
    <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</si>
  <si>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</si>
  <si>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2006</t>
    </r>
    <r>
      <rPr>
        <sz val="10"/>
        <rFont val="돋움"/>
        <family val="3"/>
      </rPr>
      <t>년</t>
    </r>
    <r>
      <rPr>
        <sz val="10"/>
        <rFont val="돋움"/>
        <family val="3"/>
      </rPr>
      <t>부터 제주특별자치도세임.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</si>
  <si>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>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</si>
  <si>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>: 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 xml:space="preserve">. </t>
    </r>
  </si>
  <si>
    <t>주 : 2006년부터 제주특별자치도  특별회계 예산결산자료임</t>
  </si>
  <si>
    <t xml:space="preserve"> </t>
  </si>
  <si>
    <t>2 0 0 9</t>
  </si>
  <si>
    <t>2 0 0 9</t>
  </si>
  <si>
    <t>2 0 0 9</t>
  </si>
  <si>
    <t>2 0 0 9</t>
  </si>
  <si>
    <t xml:space="preserve">2 0 0 8 </t>
  </si>
  <si>
    <t xml:space="preserve">2 0 0 9 </t>
  </si>
  <si>
    <r>
      <t>(</t>
    </r>
    <r>
      <rPr>
        <sz val="10"/>
        <color indexed="12"/>
        <rFont val="돋움"/>
        <family val="3"/>
      </rPr>
      <t>단위</t>
    </r>
    <r>
      <rPr>
        <sz val="10"/>
        <color indexed="12"/>
        <rFont val="Arial"/>
        <family val="2"/>
      </rPr>
      <t xml:space="preserve"> : </t>
    </r>
    <r>
      <rPr>
        <sz val="10"/>
        <color indexed="12"/>
        <rFont val="돋움"/>
        <family val="3"/>
      </rPr>
      <t>백만원</t>
    </r>
    <r>
      <rPr>
        <sz val="10"/>
        <color indexed="12"/>
        <rFont val="Arial"/>
        <family val="2"/>
      </rPr>
      <t>)</t>
    </r>
  </si>
  <si>
    <t>(Unit : million won)</t>
  </si>
  <si>
    <t>(Unit :   million won)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</si>
  <si>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</si>
  <si>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2 0 0 9</t>
  </si>
  <si>
    <t>2 0 0 9</t>
  </si>
  <si>
    <t>2 0 0 9</t>
  </si>
  <si>
    <t>Local tax</t>
  </si>
  <si>
    <t>Property rents Revenue</t>
  </si>
  <si>
    <t>Revenue of Rents</t>
  </si>
  <si>
    <t>Revenue of Fees</t>
  </si>
  <si>
    <t>Business product Revenue</t>
  </si>
  <si>
    <t>Collection grants Revenue</t>
  </si>
  <si>
    <t>Interest Revenue</t>
  </si>
  <si>
    <t>Property disposal Revenue</t>
  </si>
  <si>
    <t>Net Annual Carry-over</t>
  </si>
  <si>
    <t>Carry-over</t>
  </si>
  <si>
    <t>Transferred from</t>
  </si>
  <si>
    <t>Deposit &amp; Expect Collection</t>
  </si>
  <si>
    <t>Loan collection capital</t>
  </si>
  <si>
    <t>Allotment</t>
  </si>
  <si>
    <t>Misellaneous</t>
  </si>
  <si>
    <t>Revenue from previous year</t>
  </si>
  <si>
    <t>Local share tax</t>
  </si>
  <si>
    <t>Local transfers</t>
  </si>
  <si>
    <t>Financial Preservation</t>
  </si>
  <si>
    <t>Subsidies</t>
  </si>
  <si>
    <t>Local borrowing</t>
  </si>
  <si>
    <t>..</t>
  </si>
  <si>
    <t xml:space="preserve">2 0 0 9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</si>
  <si>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</si>
  <si>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</si>
  <si>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세입별</t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</si>
  <si>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</si>
  <si>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</si>
  <si>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</si>
  <si>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t>세출별</t>
  </si>
  <si>
    <r>
      <t xml:space="preserve">상수도
</t>
    </r>
    <r>
      <rPr>
        <sz val="10"/>
        <rFont val="Arial"/>
        <family val="2"/>
      </rPr>
      <t>Waterwork</t>
    </r>
  </si>
  <si>
    <r>
      <t xml:space="preserve">하수도
</t>
    </r>
    <r>
      <rPr>
        <sz val="10"/>
        <rFont val="Arial"/>
        <family val="2"/>
      </rPr>
      <t>Sewerage</t>
    </r>
  </si>
  <si>
    <t xml:space="preserve">지역개발
기금
</t>
  </si>
  <si>
    <t>……</t>
  </si>
  <si>
    <t>제주도개발사업</t>
  </si>
  <si>
    <t>의료급여기금운영</t>
  </si>
  <si>
    <t>하수도사업</t>
  </si>
  <si>
    <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</si>
  <si>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t>도시개발사업</t>
  </si>
  <si>
    <t>장기미집행도시계획시설대지보상</t>
  </si>
  <si>
    <t>주택사업</t>
  </si>
  <si>
    <t>발전소주변지역
지원사업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</si>
  <si>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</si>
  <si>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</si>
  <si>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</si>
  <si>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</si>
  <si>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</si>
  <si>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</si>
  <si>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</si>
  <si>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t>세입</t>
  </si>
  <si>
    <t>사업수입</t>
  </si>
  <si>
    <t>사업외수입</t>
  </si>
  <si>
    <t>이월금</t>
  </si>
  <si>
    <t>투자자산수입</t>
  </si>
  <si>
    <t>고정부채수입</t>
  </si>
  <si>
    <t>특별이익</t>
  </si>
  <si>
    <t>자본잉여금
수입</t>
  </si>
  <si>
    <t>기타미수금
 등기타</t>
  </si>
  <si>
    <t>세외수입</t>
  </si>
  <si>
    <t>보조금</t>
  </si>
  <si>
    <t>지방채및예치금
 회수</t>
  </si>
  <si>
    <t>자료 : 예산담당관실</t>
  </si>
  <si>
    <t xml:space="preserve"> Source : Budget Office</t>
  </si>
  <si>
    <t xml:space="preserve">주 : 1) 최종예산액임.  </t>
  </si>
  <si>
    <t xml:space="preserve"> Note : Final budget.</t>
  </si>
  <si>
    <r>
      <t xml:space="preserve">9.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굴림"/>
        <family val="3"/>
      </rPr>
      <t>계속</t>
    </r>
    <r>
      <rPr>
        <b/>
        <sz val="15"/>
        <rFont val="Arial"/>
        <family val="2"/>
      </rPr>
      <t>)</t>
    </r>
    <r>
      <rPr>
        <b/>
        <vertAlign val="superscript"/>
        <sz val="15"/>
        <rFont val="Arial"/>
        <family val="2"/>
      </rPr>
      <t xml:space="preserve">1)  </t>
    </r>
    <r>
      <rPr>
        <b/>
        <sz val="15"/>
        <rFont val="Arial"/>
        <family val="2"/>
      </rPr>
      <t xml:space="preserve">   Revenues and Settlement of Special Accounts(Cont'd)</t>
    </r>
  </si>
  <si>
    <r>
      <t xml:space="preserve">9. </t>
    </r>
    <r>
      <rPr>
        <b/>
        <sz val="15"/>
        <color indexed="10"/>
        <rFont val="굴림"/>
        <family val="3"/>
      </rPr>
      <t>특별회계</t>
    </r>
    <r>
      <rPr>
        <b/>
        <sz val="15"/>
        <color indexed="10"/>
        <rFont val="Arial"/>
        <family val="2"/>
      </rPr>
      <t xml:space="preserve"> </t>
    </r>
    <r>
      <rPr>
        <b/>
        <sz val="15"/>
        <color indexed="10"/>
        <rFont val="굴림"/>
        <family val="3"/>
      </rPr>
      <t>세입세출</t>
    </r>
    <r>
      <rPr>
        <b/>
        <sz val="15"/>
        <color indexed="10"/>
        <rFont val="Arial"/>
        <family val="2"/>
      </rPr>
      <t xml:space="preserve"> </t>
    </r>
    <r>
      <rPr>
        <b/>
        <sz val="15"/>
        <color indexed="10"/>
        <rFont val="굴림"/>
        <family val="3"/>
      </rPr>
      <t>예산개요</t>
    </r>
    <r>
      <rPr>
        <b/>
        <sz val="15"/>
        <color indexed="10"/>
        <rFont val="Arial"/>
        <family val="2"/>
      </rPr>
      <t>(</t>
    </r>
    <r>
      <rPr>
        <b/>
        <sz val="15"/>
        <color indexed="10"/>
        <rFont val="굴림"/>
        <family val="3"/>
      </rPr>
      <t>계속</t>
    </r>
    <r>
      <rPr>
        <b/>
        <sz val="15"/>
        <color indexed="10"/>
        <rFont val="Arial"/>
        <family val="2"/>
      </rPr>
      <t>)</t>
    </r>
    <r>
      <rPr>
        <b/>
        <vertAlign val="superscript"/>
        <sz val="15"/>
        <color indexed="10"/>
        <rFont val="Arial"/>
        <family val="2"/>
      </rPr>
      <t xml:space="preserve">1) </t>
    </r>
    <r>
      <rPr>
        <b/>
        <sz val="15"/>
        <color indexed="10"/>
        <rFont val="Arial"/>
        <family val="2"/>
      </rPr>
      <t xml:space="preserve">  Revenues and Settlement of Special Accounts(Con'd)</t>
    </r>
  </si>
  <si>
    <t>공기업 특별회계
Special accounts of public enterprises</t>
  </si>
  <si>
    <t>기 타 특 별  회  계
Other special accounts</t>
  </si>
  <si>
    <t>세출별</t>
  </si>
  <si>
    <t>상수도
Waterwork</t>
  </si>
  <si>
    <t>하수도
Sewerage</t>
  </si>
  <si>
    <t xml:space="preserve">지역개발기금
</t>
  </si>
  <si>
    <t>제주도개발사업</t>
  </si>
  <si>
    <t>의료급여기금운영</t>
  </si>
  <si>
    <t>하수도사업</t>
  </si>
  <si>
    <t>주민소득지원및 생활안정기금</t>
  </si>
  <si>
    <t>도시개발사업</t>
  </si>
  <si>
    <t>장기미집행도시
계획시설대지보상</t>
  </si>
  <si>
    <t>주택사업</t>
  </si>
  <si>
    <t>발전소주변지역지원사업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</si>
  <si>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</si>
  <si>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</si>
  <si>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</si>
  <si>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</si>
  <si>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</si>
  <si>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</si>
  <si>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</si>
  <si>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t>세출</t>
  </si>
  <si>
    <t>사업비용</t>
  </si>
  <si>
    <t>사업외비용</t>
  </si>
  <si>
    <t>재산조성</t>
  </si>
  <si>
    <t>투자자산</t>
  </si>
  <si>
    <t>이월금</t>
  </si>
  <si>
    <t>가동설비자산</t>
  </si>
  <si>
    <t>비가동설비자산</t>
  </si>
  <si>
    <t>고정부채상환금</t>
  </si>
  <si>
    <t>기타</t>
  </si>
  <si>
    <t>일반공공행정</t>
  </si>
  <si>
    <t>교육</t>
  </si>
  <si>
    <t>문화및관광</t>
  </si>
  <si>
    <t>사회복지</t>
  </si>
  <si>
    <t>농림해양수산</t>
  </si>
  <si>
    <t>산업중소기업</t>
  </si>
  <si>
    <t>환경보호</t>
  </si>
  <si>
    <t>국토및지역개발</t>
  </si>
  <si>
    <t>수송및교통</t>
  </si>
  <si>
    <t>예비비</t>
  </si>
  <si>
    <t>자료 : 예산담당관실</t>
  </si>
  <si>
    <t xml:space="preserve"> Source : Budget Office</t>
  </si>
  <si>
    <t xml:space="preserve">주 : 1) 최종예산액임.  </t>
  </si>
  <si>
    <t xml:space="preserve">   Note : Final budget.</t>
  </si>
  <si>
    <t>Estimated amount</t>
  </si>
  <si>
    <t>Amount</t>
  </si>
  <si>
    <t xml:space="preserve">Amount </t>
  </si>
  <si>
    <t>Increase or</t>
  </si>
  <si>
    <t>과목별</t>
  </si>
  <si>
    <t>Budget</t>
  </si>
  <si>
    <t>of collection</t>
  </si>
  <si>
    <t>received</t>
  </si>
  <si>
    <t>Deficit</t>
  </si>
  <si>
    <t>unpaid</t>
  </si>
  <si>
    <t>decrease</t>
  </si>
  <si>
    <t>2 0 0 9</t>
  </si>
  <si>
    <t>지방교육채</t>
  </si>
  <si>
    <t>Source : Jeju Special Self-Governing Province Office of Education</t>
  </si>
  <si>
    <t xml:space="preserve"> </t>
  </si>
  <si>
    <r>
      <t>토지</t>
    </r>
    <r>
      <rPr>
        <sz val="10"/>
        <rFont val="Arial"/>
        <family val="2"/>
      </rPr>
      <t>(</t>
    </r>
    <r>
      <rPr>
        <sz val="10"/>
        <rFont val="굴림"/>
        <family val="3"/>
      </rPr>
      <t>필지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</si>
  <si>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Land(1,000m²)</t>
  </si>
  <si>
    <r>
      <t>건물</t>
    </r>
    <r>
      <rPr>
        <sz val="10"/>
        <rFont val="Arial"/>
        <family val="2"/>
      </rPr>
      <t>(</t>
    </r>
    <r>
      <rPr>
        <sz val="10"/>
        <rFont val="굴림"/>
        <family val="3"/>
      </rPr>
      <t>동</t>
    </r>
    <r>
      <rPr>
        <sz val="10"/>
        <rFont val="Arial"/>
        <family val="2"/>
      </rPr>
      <t>, m²)</t>
    </r>
  </si>
  <si>
    <t>Building(m²)</t>
  </si>
  <si>
    <t>기계기구(점)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</si>
  <si>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</si>
  <si>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Constructure</t>
  </si>
  <si>
    <r>
      <t>무체재산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</si>
  <si>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Intangible property</t>
  </si>
  <si>
    <r>
      <t>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>(</t>
    </r>
    <r>
      <rPr>
        <sz val="10"/>
        <rFont val="굴림"/>
        <family val="3"/>
      </rPr>
      <t>척</t>
    </r>
    <r>
      <rPr>
        <sz val="10"/>
        <rFont val="Arial"/>
        <family val="2"/>
      </rPr>
      <t>)</t>
    </r>
  </si>
  <si>
    <t>Vessel</t>
  </si>
  <si>
    <r>
      <t>유가증권</t>
    </r>
    <r>
      <rPr>
        <sz val="10"/>
        <rFont val="Arial"/>
        <family val="2"/>
      </rPr>
      <t>(</t>
    </r>
    <r>
      <rPr>
        <sz val="10"/>
        <rFont val="굴림"/>
        <family val="3"/>
      </rPr>
      <t>천주</t>
    </r>
    <r>
      <rPr>
        <sz val="10"/>
        <rFont val="Arial"/>
        <family val="2"/>
      </rPr>
      <t>)</t>
    </r>
  </si>
  <si>
    <t>Bills</t>
  </si>
  <si>
    <t>입목.죽㈜</t>
  </si>
  <si>
    <t>기타(건, ㎡)</t>
  </si>
  <si>
    <t>Others</t>
  </si>
  <si>
    <t>주 : 1)  기타 : 용익물권(건, ㎡)</t>
  </si>
  <si>
    <r>
      <t xml:space="preserve">       2)  </t>
    </r>
    <r>
      <rPr>
        <sz val="10"/>
        <rFont val="Arial"/>
        <family val="2"/>
      </rPr>
      <t>2009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보존재산을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행정재산에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 </t>
    </r>
  </si>
  <si>
    <r>
      <t xml:space="preserve">  * </t>
    </r>
    <r>
      <rPr>
        <sz val="10"/>
        <rFont val="돋움"/>
        <family val="3"/>
      </rPr>
      <t>공유재산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분류체계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『공유재산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물품관리법』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개정</t>
    </r>
    <r>
      <rPr>
        <sz val="10"/>
        <rFont val="Arial"/>
        <family val="2"/>
      </rPr>
      <t xml:space="preserve"> ('09.4.27</t>
    </r>
    <r>
      <rPr>
        <sz val="10"/>
        <rFont val="돋움"/>
        <family val="3"/>
      </rPr>
      <t>시행</t>
    </r>
    <r>
      <rPr>
        <sz val="10"/>
        <rFont val="Arial"/>
        <family val="2"/>
      </rPr>
      <t xml:space="preserve">)  , </t>
    </r>
  </si>
  <si>
    <t xml:space="preserve"> Source : Jeju Special Self-Governing Province  Budget Office</t>
  </si>
  <si>
    <t xml:space="preserve"> Source : Jeju Special Self-Governing Province Budget Office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</si>
  <si>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Tax Div.</t>
    </r>
  </si>
</sst>
</file>

<file path=xl/styles.xml><?xml version="1.0" encoding="utf-8"?>
<styleSheet xmlns="http://schemas.openxmlformats.org/spreadsheetml/2006/main">
  <numFmts count="4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\-#,##0,;\-;"/>
    <numFmt numFmtId="177" formatCode="0;[Red]0"/>
    <numFmt numFmtId="178" formatCode="#,##0;;\-;"/>
    <numFmt numFmtId="179" formatCode="#,##0;[Red]#,##0"/>
    <numFmt numFmtId="180" formatCode="#,##0;\-#,##0;\-;"/>
    <numFmt numFmtId="181" formatCode="#,##0_ "/>
    <numFmt numFmtId="182" formatCode="\-"/>
    <numFmt numFmtId="183" formatCode="#,##0_);[Red]\(#,##0\)"/>
    <numFmt numFmtId="184" formatCode="0.0"/>
    <numFmt numFmtId="185" formatCode="0.0_);[Red]\(0.0\)"/>
    <numFmt numFmtId="186" formatCode="#,##0.0_ "/>
    <numFmt numFmtId="187" formatCode="_-* #,##0.0_-;\-* #,##0.0_-;_-* &quot;-&quot;_-;_-@_-"/>
    <numFmt numFmtId="188" formatCode="#,##0.00;;\-;"/>
    <numFmt numFmtId="189" formatCode="0.00_);[Red]\(0.00\)"/>
    <numFmt numFmtId="190" formatCode="0.00;[Red]0.00"/>
    <numFmt numFmtId="191" formatCode="0.0_ "/>
    <numFmt numFmtId="192" formatCode="#,##0\ \ \ \ \ \ ;;\-\ \ \ \ \ \ \ \ \ \ \ \ ;"/>
    <numFmt numFmtId="193" formatCode="#,##0\ \ \ \ \ \ ;\-#,##0\ \ \ \ \ \ ;\ \-\ \ \ \ \ \ \ \ \ \ \ ;"/>
    <numFmt numFmtId="194" formatCode="#,##0\ \ \ \ \ \ ;;\-;"/>
    <numFmt numFmtId="195" formatCode="#,##0\ \ \ \ \ ;\-#,##0\ \ \ \ \ ;\-\ \ ;"/>
    <numFmt numFmtId="196" formatCode="#,##0;;\-"/>
    <numFmt numFmtId="197" formatCode="_ * #,##0_ ;_ * \-#,##0_ ;_ * &quot;-&quot;_ ;_ @_ "/>
    <numFmt numFmtId="198" formatCode="#,##0.00_ "/>
    <numFmt numFmtId="199" formatCode="#,##0.00_);[Red]\(#,##0.00\)"/>
    <numFmt numFmtId="200" formatCode="0_ "/>
    <numFmt numFmtId="201" formatCode="#,##0_);\(#,##0\)"/>
    <numFmt numFmtId="202" formatCode="\(#,##0\);;\-;"/>
    <numFmt numFmtId="203" formatCode="#,##0_ ;[Red]&quot;△&quot;#,##0\ "/>
    <numFmt numFmtId="204" formatCode="#,##0.0_);[Red]\(#,##0.0\)"/>
    <numFmt numFmtId="205" formatCode="#,##0.0;;\-;"/>
    <numFmt numFmtId="206" formatCode="_-* #,##0.0_-;\-* #,##0.0_-;_-* &quot;-&quot;?_-;_-@_-"/>
  </numFmts>
  <fonts count="40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sz val="10"/>
      <name val="돋움"/>
      <family val="3"/>
    </font>
    <font>
      <sz val="11"/>
      <name val="돋움"/>
      <family val="3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한양신명조,한컴돋움"/>
      <family val="3"/>
    </font>
    <font>
      <sz val="10"/>
      <color indexed="12"/>
      <name val="Arial"/>
      <family val="2"/>
    </font>
    <font>
      <sz val="9"/>
      <name val="굴림"/>
      <family val="3"/>
    </font>
    <font>
      <sz val="9"/>
      <name val="Arial"/>
      <family val="2"/>
    </font>
    <font>
      <sz val="9"/>
      <name val="돋움"/>
      <family val="3"/>
    </font>
    <font>
      <sz val="12"/>
      <name val="바탕체"/>
      <family val="1"/>
    </font>
    <font>
      <b/>
      <sz val="22"/>
      <name val="Arial"/>
      <family val="2"/>
    </font>
    <font>
      <b/>
      <sz val="22"/>
      <name val="돋움"/>
      <family val="3"/>
    </font>
    <font>
      <b/>
      <sz val="10"/>
      <color indexed="8"/>
      <name val="Arial"/>
      <family val="2"/>
    </font>
    <font>
      <sz val="11"/>
      <color indexed="8"/>
      <name val="돋움"/>
      <family val="3"/>
    </font>
    <font>
      <b/>
      <sz val="10"/>
      <name val="Arial"/>
      <family val="2"/>
    </font>
    <font>
      <b/>
      <vertAlign val="superscript"/>
      <sz val="18"/>
      <name val="Arial"/>
      <family val="2"/>
    </font>
    <font>
      <sz val="10"/>
      <color indexed="8"/>
      <name val="굴림"/>
      <family val="3"/>
    </font>
    <font>
      <b/>
      <sz val="15"/>
      <name val="Arial"/>
      <family val="2"/>
    </font>
    <font>
      <b/>
      <sz val="15"/>
      <name val="굴림"/>
      <family val="3"/>
    </font>
    <font>
      <b/>
      <vertAlign val="superscript"/>
      <sz val="15"/>
      <name val="Arial"/>
      <family val="2"/>
    </font>
    <font>
      <b/>
      <sz val="18"/>
      <color indexed="8"/>
      <name val="한양신명조,한컴돋움"/>
      <family val="3"/>
    </font>
    <font>
      <b/>
      <vertAlign val="superscript"/>
      <sz val="18"/>
      <color indexed="8"/>
      <name val="한양신명조,한컴돋움"/>
      <family val="3"/>
    </font>
    <font>
      <sz val="10"/>
      <color indexed="12"/>
      <name val="돋움"/>
      <family val="3"/>
    </font>
    <font>
      <b/>
      <sz val="10"/>
      <name val="돋움"/>
      <family val="3"/>
    </font>
    <font>
      <b/>
      <sz val="15"/>
      <color indexed="10"/>
      <name val="Arial"/>
      <family val="2"/>
    </font>
    <font>
      <b/>
      <sz val="15"/>
      <color indexed="10"/>
      <name val="굴림"/>
      <family val="3"/>
    </font>
    <font>
      <b/>
      <vertAlign val="superscript"/>
      <sz val="15"/>
      <color indexed="10"/>
      <name val="Arial"/>
      <family val="2"/>
    </font>
    <font>
      <b/>
      <sz val="10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21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1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0" fillId="0" borderId="4" xfId="0" applyFont="1" applyBorder="1" applyAlignment="1">
      <alignment horizontal="centerContinuous" vertical="center" shrinkToFit="1"/>
    </xf>
    <xf numFmtId="0" fontId="0" fillId="0" borderId="5" xfId="0" applyFont="1" applyBorder="1" applyAlignment="1">
      <alignment horizontal="centerContinuous" vertical="center" shrinkToFit="1"/>
    </xf>
    <xf numFmtId="0" fontId="6" fillId="0" borderId="6" xfId="0" applyFont="1" applyBorder="1" applyAlignment="1">
      <alignment horizontal="centerContinuous" vertical="center" shrinkToFit="1"/>
    </xf>
    <xf numFmtId="0" fontId="6" fillId="0" borderId="5" xfId="0" applyFont="1" applyBorder="1" applyAlignment="1" quotePrefix="1">
      <alignment horizontal="center" vertical="center" wrapText="1" shrinkToFit="1"/>
    </xf>
    <xf numFmtId="0" fontId="6" fillId="0" borderId="7" xfId="0" applyFont="1" applyBorder="1" applyAlignment="1" quotePrefix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Continuous" vertical="center"/>
    </xf>
    <xf numFmtId="0" fontId="6" fillId="0" borderId="4" xfId="0" applyFont="1" applyBorder="1" applyAlignment="1" quotePrefix="1">
      <alignment horizontal="center" vertical="center" wrapText="1" shrinkToFit="1"/>
    </xf>
    <xf numFmtId="0" fontId="6" fillId="0" borderId="2" xfId="0" applyFont="1" applyBorder="1" applyAlignment="1" quotePrefix="1">
      <alignment horizontal="center" vertical="center" wrapText="1" shrinkToFit="1"/>
    </xf>
    <xf numFmtId="0" fontId="6" fillId="0" borderId="7" xfId="0" applyFont="1" applyBorder="1" applyAlignment="1" quotePrefix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180" fontId="11" fillId="0" borderId="0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3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179" fontId="0" fillId="0" borderId="0" xfId="0" applyNumberFormat="1" applyFont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 shrinkToFit="1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right" vertical="center" shrinkToFit="1"/>
    </xf>
    <xf numFmtId="0" fontId="0" fillId="2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 shrinkToFit="1"/>
    </xf>
    <xf numFmtId="200" fontId="11" fillId="0" borderId="11" xfId="17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Fill="1" applyAlignment="1">
      <alignment horizontal="right" vertical="center" shrinkToFit="1"/>
    </xf>
    <xf numFmtId="183" fontId="0" fillId="0" borderId="0" xfId="0" applyNumberFormat="1" applyFont="1" applyFill="1" applyBorder="1" applyAlignment="1">
      <alignment horizontal="right" vertical="center" shrinkToFit="1"/>
    </xf>
    <xf numFmtId="197" fontId="11" fillId="0" borderId="11" xfId="18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181" fontId="0" fillId="0" borderId="11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182" fontId="0" fillId="0" borderId="0" xfId="0" applyNumberFormat="1" applyFont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 shrinkToFit="1"/>
    </xf>
    <xf numFmtId="178" fontId="11" fillId="0" borderId="11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Border="1" applyAlignment="1">
      <alignment horizontal="right" vertical="center" shrinkToFit="1"/>
    </xf>
    <xf numFmtId="180" fontId="11" fillId="0" borderId="11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right" vertical="center" shrinkToFit="1"/>
    </xf>
    <xf numFmtId="180" fontId="11" fillId="0" borderId="3" xfId="0" applyNumberFormat="1" applyFont="1" applyFill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/>
    </xf>
    <xf numFmtId="41" fontId="11" fillId="0" borderId="0" xfId="17" applyFont="1" applyFill="1" applyBorder="1" applyAlignment="1">
      <alignment horizontal="right" vertical="center" shrinkToFit="1"/>
    </xf>
    <xf numFmtId="41" fontId="0" fillId="0" borderId="3" xfId="17" applyFont="1" applyBorder="1" applyAlignment="1">
      <alignment horizontal="right" vertical="center"/>
    </xf>
    <xf numFmtId="41" fontId="11" fillId="0" borderId="11" xfId="17" applyFont="1" applyBorder="1" applyAlignment="1">
      <alignment horizontal="right" vertical="center" shrinkToFit="1"/>
    </xf>
    <xf numFmtId="0" fontId="2" fillId="0" borderId="0" xfId="0" applyFont="1" applyFill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11" fillId="0" borderId="0" xfId="17" applyNumberFormat="1" applyFont="1" applyFill="1" applyBorder="1" applyAlignment="1">
      <alignment shrinkToFit="1"/>
    </xf>
    <xf numFmtId="41" fontId="11" fillId="0" borderId="0" xfId="17" applyFont="1" applyFill="1" applyBorder="1" applyAlignment="1">
      <alignment shrinkToFit="1"/>
    </xf>
    <xf numFmtId="41" fontId="11" fillId="0" borderId="0" xfId="17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41" fontId="11" fillId="0" borderId="0" xfId="17" applyFont="1" applyFill="1" applyBorder="1" applyAlignment="1">
      <alignment horizontal="right" shrinkToFit="1"/>
    </xf>
    <xf numFmtId="41" fontId="11" fillId="0" borderId="0" xfId="17" applyFont="1" applyFill="1" applyBorder="1" applyAlignment="1">
      <alignment horizontal="right"/>
    </xf>
    <xf numFmtId="41" fontId="11" fillId="0" borderId="0" xfId="17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3" xfId="0" applyFont="1" applyBorder="1" applyAlignment="1">
      <alignment horizontal="left" vertical="center" indent="2"/>
    </xf>
    <xf numFmtId="197" fontId="11" fillId="0" borderId="11" xfId="18" applyFont="1" applyBorder="1" applyAlignment="1">
      <alignment horizontal="left" vertical="center" indent="5"/>
    </xf>
    <xf numFmtId="0" fontId="11" fillId="0" borderId="11" xfId="0" applyFont="1" applyBorder="1" applyAlignment="1">
      <alignment horizontal="left" vertical="center" indent="5"/>
    </xf>
    <xf numFmtId="181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1" fontId="11" fillId="0" borderId="0" xfId="17" applyFont="1" applyBorder="1" applyAlignment="1">
      <alignment horizontal="right" vertical="center" shrinkToFit="1"/>
    </xf>
    <xf numFmtId="0" fontId="0" fillId="2" borderId="0" xfId="0" applyFont="1" applyFill="1" applyBorder="1" applyAlignment="1">
      <alignment vertical="center" shrinkToFit="1"/>
    </xf>
    <xf numFmtId="183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179" fontId="4" fillId="2" borderId="1" xfId="0" applyNumberFormat="1" applyFont="1" applyFill="1" applyBorder="1" applyAlignment="1">
      <alignment horizontal="center" vertical="center" shrinkToFit="1"/>
    </xf>
    <xf numFmtId="179" fontId="4" fillId="2" borderId="13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179" fontId="4" fillId="2" borderId="12" xfId="0" applyNumberFormat="1" applyFont="1" applyFill="1" applyBorder="1" applyAlignment="1">
      <alignment horizontal="center" vertical="center" shrinkToFit="1"/>
    </xf>
    <xf numFmtId="179" fontId="0" fillId="2" borderId="12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9" fontId="0" fillId="2" borderId="12" xfId="0" applyNumberFormat="1" applyFont="1" applyFill="1" applyBorder="1" applyAlignment="1" quotePrefix="1">
      <alignment horizontal="center" vertical="center" shrinkToFit="1"/>
    </xf>
    <xf numFmtId="179" fontId="0" fillId="2" borderId="2" xfId="0" applyNumberFormat="1" applyFont="1" applyFill="1" applyBorder="1" applyAlignment="1" quotePrefix="1">
      <alignment horizontal="center" vertical="center" shrinkToFit="1"/>
    </xf>
    <xf numFmtId="179" fontId="0" fillId="2" borderId="2" xfId="0" applyNumberFormat="1" applyFont="1" applyFill="1" applyBorder="1" applyAlignment="1">
      <alignment horizontal="center" vertical="center" shrinkToFit="1"/>
    </xf>
    <xf numFmtId="49" fontId="0" fillId="2" borderId="8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Continuous" vertical="center" shrinkToFit="1"/>
    </xf>
    <xf numFmtId="0" fontId="0" fillId="2" borderId="4" xfId="0" applyFont="1" applyFill="1" applyBorder="1" applyAlignment="1">
      <alignment horizontal="centerContinuous" vertical="center" shrinkToFit="1"/>
    </xf>
    <xf numFmtId="0" fontId="0" fillId="2" borderId="11" xfId="0" applyFont="1" applyFill="1" applyBorder="1" applyAlignment="1" quotePrefix="1">
      <alignment horizontal="center" vertical="center" wrapText="1" shrinkToFit="1"/>
    </xf>
    <xf numFmtId="0" fontId="0" fillId="2" borderId="5" xfId="0" applyFont="1" applyFill="1" applyBorder="1" applyAlignment="1">
      <alignment horizontal="centerContinuous" vertical="center" shrinkToFit="1"/>
    </xf>
    <xf numFmtId="0" fontId="6" fillId="2" borderId="6" xfId="0" applyFont="1" applyFill="1" applyBorder="1" applyAlignment="1">
      <alignment horizontal="centerContinuous" vertical="center" shrinkToFit="1"/>
    </xf>
    <xf numFmtId="0" fontId="6" fillId="2" borderId="5" xfId="0" applyFont="1" applyFill="1" applyBorder="1" applyAlignment="1" quotePrefix="1">
      <alignment horizontal="center" vertical="center" wrapText="1" shrinkToFit="1"/>
    </xf>
    <xf numFmtId="0" fontId="6" fillId="2" borderId="7" xfId="0" applyFont="1" applyFill="1" applyBorder="1" applyAlignment="1" quotePrefix="1">
      <alignment horizontal="center" vertical="center" wrapText="1" shrinkToFit="1"/>
    </xf>
    <xf numFmtId="179" fontId="6" fillId="2" borderId="11" xfId="0" applyNumberFormat="1" applyFont="1" applyFill="1" applyBorder="1" applyAlignment="1">
      <alignment horizontal="center" vertical="center" shrinkToFit="1"/>
    </xf>
    <xf numFmtId="179" fontId="6" fillId="2" borderId="12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wrapText="1"/>
    </xf>
    <xf numFmtId="0" fontId="11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shrinkToFit="1"/>
    </xf>
    <xf numFmtId="0" fontId="8" fillId="2" borderId="18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shrinkToFit="1"/>
    </xf>
    <xf numFmtId="0" fontId="0" fillId="2" borderId="20" xfId="0" applyFont="1" applyFill="1" applyBorder="1" applyAlignment="1">
      <alignment vertical="center"/>
    </xf>
    <xf numFmtId="197" fontId="11" fillId="0" borderId="11" xfId="18" applyFont="1" applyFill="1" applyBorder="1" applyAlignment="1">
      <alignment horizontal="left" vertical="center" indent="3"/>
    </xf>
    <xf numFmtId="0" fontId="11" fillId="0" borderId="11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6" fillId="2" borderId="1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97" fontId="11" fillId="0" borderId="11" xfId="18" applyFont="1" applyBorder="1" applyAlignment="1">
      <alignment horizontal="center" vertical="center" shrinkToFit="1"/>
    </xf>
    <xf numFmtId="41" fontId="11" fillId="0" borderId="3" xfId="17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41" fontId="11" fillId="0" borderId="0" xfId="17" applyFont="1" applyFill="1" applyBorder="1" applyAlignment="1">
      <alignment vertical="center" shrinkToFit="1"/>
    </xf>
    <xf numFmtId="41" fontId="11" fillId="0" borderId="0" xfId="17" applyNumberFormat="1" applyFont="1" applyFill="1" applyBorder="1" applyAlignment="1">
      <alignment vertical="center" shrinkToFit="1"/>
    </xf>
    <xf numFmtId="41" fontId="11" fillId="0" borderId="0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00" fontId="11" fillId="0" borderId="0" xfId="17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shrinkToFit="1"/>
    </xf>
    <xf numFmtId="178" fontId="0" fillId="2" borderId="0" xfId="0" applyNumberFormat="1" applyFont="1" applyFill="1" applyAlignment="1">
      <alignment horizontal="center" vertical="center" shrinkToFit="1"/>
    </xf>
    <xf numFmtId="178" fontId="0" fillId="2" borderId="8" xfId="0" applyNumberFormat="1" applyFont="1" applyFill="1" applyBorder="1" applyAlignment="1">
      <alignment horizontal="center" vertical="center" shrinkToFit="1"/>
    </xf>
    <xf numFmtId="181" fontId="11" fillId="0" borderId="0" xfId="17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2" borderId="0" xfId="0" applyNumberFormat="1" applyFont="1" applyFill="1" applyBorder="1" applyAlignment="1">
      <alignment horizontal="left" vertical="center" indent="1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 shrinkToFit="1"/>
      <protection locked="0"/>
    </xf>
    <xf numFmtId="0" fontId="0" fillId="2" borderId="24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horizontal="centerContinuous" vertical="center"/>
      <protection locked="0"/>
    </xf>
    <xf numFmtId="0" fontId="0" fillId="2" borderId="13" xfId="0" applyFont="1" applyFill="1" applyBorder="1" applyAlignment="1" applyProtection="1">
      <alignment horizontal="centerContinuous" vertical="center"/>
      <protection locked="0"/>
    </xf>
    <xf numFmtId="0" fontId="0" fillId="2" borderId="24" xfId="0" applyFont="1" applyFill="1" applyBorder="1" applyAlignment="1" applyProtection="1">
      <alignment horizontal="centerContinuous" vertical="center"/>
      <protection locked="0"/>
    </xf>
    <xf numFmtId="0" fontId="0" fillId="2" borderId="13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Continuous" vertical="center"/>
      <protection locked="0"/>
    </xf>
    <xf numFmtId="0" fontId="0" fillId="2" borderId="3" xfId="0" applyFont="1" applyFill="1" applyBorder="1" applyAlignment="1" applyProtection="1">
      <alignment horizontal="centerContinuous" vertical="center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Continuous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vertical="center" shrinkToFit="1"/>
      <protection locked="0"/>
    </xf>
    <xf numFmtId="0" fontId="0" fillId="2" borderId="8" xfId="0" applyFont="1" applyFill="1" applyBorder="1" applyAlignment="1" applyProtection="1">
      <alignment horizontal="centerContinuous" vertical="center"/>
      <protection locked="0"/>
    </xf>
    <xf numFmtId="0" fontId="0" fillId="2" borderId="9" xfId="0" applyFont="1" applyFill="1" applyBorder="1" applyAlignment="1" applyProtection="1">
      <alignment horizontal="centerContinuous" vertical="center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0" xfId="0" applyNumberFormat="1" applyFont="1" applyFill="1" applyBorder="1" applyAlignment="1" applyProtection="1">
      <alignment horizontal="center" vertical="center"/>
      <protection locked="0"/>
    </xf>
    <xf numFmtId="178" fontId="0" fillId="2" borderId="0" xfId="0" applyNumberFormat="1" applyFont="1" applyFill="1" applyBorder="1" applyAlignment="1" applyProtection="1">
      <alignment horizontal="center" vertical="center"/>
      <protection locked="0"/>
    </xf>
    <xf numFmtId="181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178" fontId="0" fillId="2" borderId="8" xfId="0" applyNumberFormat="1" applyFont="1" applyFill="1" applyBorder="1" applyAlignment="1" applyProtection="1">
      <alignment horizontal="right" vertical="center" shrinkToFit="1"/>
      <protection locked="0"/>
    </xf>
    <xf numFmtId="178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1" fontId="5" fillId="2" borderId="8" xfId="17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84" fontId="11" fillId="0" borderId="3" xfId="0" applyNumberFormat="1" applyFont="1" applyFill="1" applyBorder="1" applyAlignment="1">
      <alignment horizontal="right" vertical="center"/>
    </xf>
    <xf numFmtId="189" fontId="11" fillId="0" borderId="3" xfId="0" applyNumberFormat="1" applyFont="1" applyFill="1" applyBorder="1" applyAlignment="1">
      <alignment horizontal="right" vertical="center"/>
    </xf>
    <xf numFmtId="181" fontId="11" fillId="0" borderId="11" xfId="17" applyNumberFormat="1" applyFont="1" applyFill="1" applyBorder="1" applyAlignment="1">
      <alignment horizontal="right" vertical="center"/>
    </xf>
    <xf numFmtId="186" fontId="11" fillId="0" borderId="0" xfId="17" applyNumberFormat="1" applyFont="1" applyFill="1" applyBorder="1" applyAlignment="1">
      <alignment horizontal="right" vertical="center"/>
    </xf>
    <xf numFmtId="183" fontId="11" fillId="0" borderId="0" xfId="17" applyNumberFormat="1" applyFont="1" applyFill="1" applyBorder="1" applyAlignment="1">
      <alignment horizontal="right" vertical="center"/>
    </xf>
    <xf numFmtId="181" fontId="11" fillId="0" borderId="0" xfId="17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5" fillId="0" borderId="1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178" fontId="0" fillId="2" borderId="0" xfId="0" applyNumberFormat="1" applyFont="1" applyFill="1" applyBorder="1" applyAlignment="1">
      <alignment horizontal="right" vertical="center" shrinkToFit="1"/>
    </xf>
    <xf numFmtId="189" fontId="0" fillId="2" borderId="3" xfId="0" applyNumberFormat="1" applyFont="1" applyFill="1" applyBorder="1" applyAlignment="1">
      <alignment horizontal="right" vertical="center" shrinkToFit="1"/>
    </xf>
    <xf numFmtId="189" fontId="0" fillId="2" borderId="9" xfId="0" applyNumberFormat="1" applyFont="1" applyFill="1" applyBorder="1" applyAlignment="1">
      <alignment horizontal="right" vertical="center" shrinkToFit="1"/>
    </xf>
    <xf numFmtId="178" fontId="0" fillId="2" borderId="8" xfId="0" applyNumberFormat="1" applyFont="1" applyFill="1" applyBorder="1" applyAlignment="1">
      <alignment horizontal="right" vertical="center" shrinkToFit="1"/>
    </xf>
    <xf numFmtId="0" fontId="22" fillId="2" borderId="0" xfId="0" applyFont="1" applyFill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189" fontId="11" fillId="0" borderId="0" xfId="0" applyNumberFormat="1" applyFont="1" applyFill="1" applyBorder="1" applyAlignment="1">
      <alignment horizontal="right" vertical="center"/>
    </xf>
    <xf numFmtId="178" fontId="0" fillId="2" borderId="0" xfId="0" applyNumberFormat="1" applyFont="1" applyFill="1" applyBorder="1" applyAlignment="1">
      <alignment horizontal="center" vertical="center" shrinkToFit="1"/>
    </xf>
    <xf numFmtId="41" fontId="0" fillId="2" borderId="11" xfId="17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right"/>
    </xf>
    <xf numFmtId="0" fontId="0" fillId="2" borderId="16" xfId="0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top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right"/>
    </xf>
    <xf numFmtId="0" fontId="16" fillId="2" borderId="1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178" fontId="26" fillId="2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 shrinkToFit="1"/>
    </xf>
    <xf numFmtId="178" fontId="0" fillId="2" borderId="8" xfId="0" applyNumberFormat="1" applyFont="1" applyFill="1" applyBorder="1" applyAlignment="1">
      <alignment horizontal="center" vertical="center"/>
    </xf>
    <xf numFmtId="192" fontId="0" fillId="2" borderId="11" xfId="0" applyNumberFormat="1" applyFont="1" applyFill="1" applyBorder="1" applyAlignment="1">
      <alignment horizontal="right" vertical="center" shrinkToFit="1"/>
    </xf>
    <xf numFmtId="192" fontId="0" fillId="2" borderId="0" xfId="0" applyNumberFormat="1" applyFont="1" applyFill="1" applyBorder="1" applyAlignment="1">
      <alignment horizontal="right" vertical="center" shrinkToFit="1"/>
    </xf>
    <xf numFmtId="192" fontId="0" fillId="2" borderId="6" xfId="0" applyNumberFormat="1" applyFont="1" applyFill="1" applyBorder="1" applyAlignment="1">
      <alignment horizontal="right" vertical="center" shrinkToFit="1"/>
    </xf>
    <xf numFmtId="192" fontId="0" fillId="2" borderId="8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 quotePrefix="1">
      <alignment horizontal="left" vertical="center"/>
    </xf>
    <xf numFmtId="0" fontId="0" fillId="2" borderId="0" xfId="0" applyFont="1" applyFill="1" applyBorder="1" applyAlignment="1">
      <alignment horizontal="left" vertical="center" indent="1" shrinkToFit="1"/>
    </xf>
    <xf numFmtId="178" fontId="0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9" fontId="0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indent="1" shrinkToFit="1"/>
      <protection locked="0"/>
    </xf>
    <xf numFmtId="0" fontId="0" fillId="2" borderId="0" xfId="0" applyFont="1" applyFill="1" applyBorder="1" applyAlignment="1">
      <alignment vertical="center" shrinkToFit="1"/>
    </xf>
    <xf numFmtId="179" fontId="0" fillId="2" borderId="0" xfId="0" applyNumberFormat="1" applyFont="1" applyFill="1" applyBorder="1" applyAlignment="1">
      <alignment vertical="center" shrinkToFit="1"/>
    </xf>
    <xf numFmtId="0" fontId="6" fillId="2" borderId="0" xfId="0" applyFont="1" applyFill="1" applyAlignment="1" applyProtection="1">
      <alignment vertical="center"/>
      <protection locked="0"/>
    </xf>
    <xf numFmtId="179" fontId="0" fillId="2" borderId="0" xfId="0" applyNumberFormat="1" applyFont="1" applyFill="1" applyAlignment="1" applyProtection="1">
      <alignment vertical="center"/>
      <protection locked="0"/>
    </xf>
    <xf numFmtId="183" fontId="11" fillId="0" borderId="0" xfId="17" applyNumberFormat="1" applyFont="1" applyAlignment="1">
      <alignment vertical="center"/>
    </xf>
    <xf numFmtId="1" fontId="11" fillId="0" borderId="0" xfId="17" applyNumberFormat="1" applyFont="1" applyAlignment="1">
      <alignment vertical="center"/>
    </xf>
    <xf numFmtId="183" fontId="11" fillId="0" borderId="0" xfId="0" applyNumberFormat="1" applyFont="1" applyFill="1" applyAlignment="1">
      <alignment vertical="center" shrinkToFit="1"/>
    </xf>
    <xf numFmtId="1" fontId="11" fillId="0" borderId="0" xfId="17" applyNumberFormat="1" applyFont="1" applyFill="1" applyAlignment="1">
      <alignment vertical="center"/>
    </xf>
    <xf numFmtId="179" fontId="5" fillId="2" borderId="0" xfId="0" applyNumberFormat="1" applyFont="1" applyFill="1" applyBorder="1" applyAlignment="1">
      <alignment vertical="center" shrinkToFit="1"/>
    </xf>
    <xf numFmtId="184" fontId="11" fillId="0" borderId="3" xfId="0" applyNumberFormat="1" applyFont="1" applyBorder="1" applyAlignment="1">
      <alignment vertical="center"/>
    </xf>
    <xf numFmtId="184" fontId="11" fillId="0" borderId="3" xfId="0" applyNumberFormat="1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vertical="center" shrinkToFit="1"/>
    </xf>
    <xf numFmtId="178" fontId="0" fillId="2" borderId="0" xfId="0" applyNumberFormat="1" applyFont="1" applyFill="1" applyBorder="1" applyAlignment="1">
      <alignment vertical="center" shrinkToFit="1"/>
    </xf>
    <xf numFmtId="197" fontId="11" fillId="0" borderId="11" xfId="18" applyFont="1" applyBorder="1" applyAlignment="1">
      <alignment horizontal="center" vertical="center"/>
    </xf>
    <xf numFmtId="0" fontId="28" fillId="2" borderId="27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wrapText="1"/>
    </xf>
    <xf numFmtId="0" fontId="28" fillId="2" borderId="9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>
      <alignment/>
    </xf>
    <xf numFmtId="0" fontId="28" fillId="2" borderId="18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41" fontId="5" fillId="2" borderId="8" xfId="17" applyFont="1" applyFill="1" applyBorder="1" applyAlignment="1">
      <alignment horizontal="right" vertical="center" shrinkToFit="1"/>
    </xf>
    <xf numFmtId="0" fontId="16" fillId="2" borderId="0" xfId="0" applyFont="1" applyFill="1" applyAlignment="1">
      <alignment horizontal="left"/>
    </xf>
    <xf numFmtId="200" fontId="5" fillId="2" borderId="3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179" fontId="6" fillId="2" borderId="0" xfId="0" applyNumberFormat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/>
    </xf>
    <xf numFmtId="0" fontId="24" fillId="2" borderId="21" xfId="0" applyFont="1" applyFill="1" applyBorder="1" applyAlignment="1">
      <alignment horizontal="center" vertical="center" shrinkToFit="1"/>
    </xf>
    <xf numFmtId="0" fontId="24" fillId="2" borderId="29" xfId="0" applyFont="1" applyFill="1" applyBorder="1" applyAlignment="1">
      <alignment horizontal="center" vertical="center" shrinkToFit="1"/>
    </xf>
    <xf numFmtId="41" fontId="16" fillId="2" borderId="0" xfId="17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 shrinkToFit="1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Border="1" applyAlignment="1" quotePrefix="1">
      <alignment horizontal="right" vertical="center"/>
    </xf>
    <xf numFmtId="178" fontId="26" fillId="2" borderId="8" xfId="0" applyNumberFormat="1" applyFont="1" applyFill="1" applyBorder="1" applyAlignment="1">
      <alignment horizontal="center" vertical="center" shrinkToFit="1"/>
    </xf>
    <xf numFmtId="178" fontId="26" fillId="2" borderId="8" xfId="0" applyNumberFormat="1" applyFont="1" applyFill="1" applyBorder="1" applyAlignment="1">
      <alignment horizontal="right" vertical="center" shrinkToFit="1"/>
    </xf>
    <xf numFmtId="180" fontId="26" fillId="2" borderId="8" xfId="0" applyNumberFormat="1" applyFont="1" applyFill="1" applyBorder="1" applyAlignment="1">
      <alignment horizontal="right" vertical="center" shrinkToFit="1"/>
    </xf>
    <xf numFmtId="41" fontId="26" fillId="2" borderId="8" xfId="17" applyFont="1" applyFill="1" applyBorder="1" applyAlignment="1">
      <alignment horizontal="right" vertical="center" shrinkToFit="1"/>
    </xf>
    <xf numFmtId="178" fontId="26" fillId="2" borderId="6" xfId="0" applyNumberFormat="1" applyFont="1" applyFill="1" applyBorder="1" applyAlignment="1">
      <alignment horizontal="right" vertical="center" shrinkToFit="1"/>
    </xf>
    <xf numFmtId="176" fontId="26" fillId="2" borderId="8" xfId="0" applyNumberFormat="1" applyFont="1" applyFill="1" applyBorder="1" applyAlignment="1">
      <alignment horizontal="right" vertical="center" shrinkToFit="1"/>
    </xf>
    <xf numFmtId="41" fontId="0" fillId="2" borderId="6" xfId="17" applyFont="1" applyFill="1" applyBorder="1" applyAlignment="1">
      <alignment horizontal="right" vertical="center" shrinkToFit="1"/>
    </xf>
    <xf numFmtId="41" fontId="0" fillId="2" borderId="8" xfId="17" applyFont="1" applyFill="1" applyBorder="1" applyAlignment="1">
      <alignment horizontal="right" vertical="center" shrinkToFit="1"/>
    </xf>
    <xf numFmtId="41" fontId="0" fillId="2" borderId="8" xfId="17" applyFont="1" applyFill="1" applyBorder="1" applyAlignment="1">
      <alignment horizontal="center" vertical="center" shrinkToFit="1"/>
    </xf>
    <xf numFmtId="41" fontId="0" fillId="2" borderId="9" xfId="17" applyFont="1" applyFill="1" applyBorder="1" applyAlignment="1">
      <alignment horizontal="center" vertical="center" shrinkToFit="1"/>
    </xf>
    <xf numFmtId="41" fontId="0" fillId="2" borderId="6" xfId="17" applyFont="1" applyFill="1" applyBorder="1" applyAlignment="1">
      <alignment horizontal="center" vertical="center" shrinkToFit="1"/>
    </xf>
    <xf numFmtId="203" fontId="0" fillId="0" borderId="8" xfId="17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>
      <alignment vertical="center" shrinkToFit="1"/>
    </xf>
    <xf numFmtId="41" fontId="0" fillId="2" borderId="9" xfId="17" applyFont="1" applyFill="1" applyBorder="1" applyAlignment="1">
      <alignment vertical="center" shrinkToFit="1"/>
    </xf>
    <xf numFmtId="180" fontId="26" fillId="2" borderId="8" xfId="17" applyNumberFormat="1" applyFont="1" applyFill="1" applyBorder="1" applyAlignment="1">
      <alignment horizontal="right" vertical="center"/>
    </xf>
    <xf numFmtId="180" fontId="24" fillId="2" borderId="8" xfId="17" applyNumberFormat="1" applyFont="1" applyFill="1" applyBorder="1" applyAlignment="1">
      <alignment horizontal="right" vertical="center"/>
    </xf>
    <xf numFmtId="180" fontId="26" fillId="2" borderId="9" xfId="17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178" fontId="26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left" vertical="center" indent="1" shrinkToFit="1"/>
    </xf>
    <xf numFmtId="0" fontId="0" fillId="2" borderId="8" xfId="0" applyFont="1" applyFill="1" applyBorder="1" applyAlignment="1" quotePrefix="1">
      <alignment horizontal="left" vertical="center" indent="1" shrinkToFit="1"/>
    </xf>
    <xf numFmtId="178" fontId="26" fillId="2" borderId="0" xfId="0" applyNumberFormat="1" applyFont="1" applyFill="1" applyBorder="1" applyAlignment="1">
      <alignment horizontal="right" vertical="center" shrinkToFit="1"/>
    </xf>
    <xf numFmtId="204" fontId="0" fillId="2" borderId="0" xfId="0" applyNumberFormat="1" applyFont="1" applyFill="1" applyBorder="1" applyAlignment="1">
      <alignment horizontal="right" vertical="center" shrinkToFit="1"/>
    </xf>
    <xf numFmtId="188" fontId="26" fillId="2" borderId="3" xfId="0" applyNumberFormat="1" applyFont="1" applyFill="1" applyBorder="1" applyAlignment="1">
      <alignment horizontal="right" vertical="center" shrinkToFit="1"/>
    </xf>
    <xf numFmtId="204" fontId="0" fillId="2" borderId="8" xfId="0" applyNumberFormat="1" applyFont="1" applyFill="1" applyBorder="1" applyAlignment="1">
      <alignment horizontal="right" vertical="center" shrinkToFit="1"/>
    </xf>
    <xf numFmtId="180" fontId="26" fillId="2" borderId="8" xfId="0" applyNumberFormat="1" applyFont="1" applyFill="1" applyBorder="1" applyAlignment="1">
      <alignment horizontal="center" vertical="center"/>
    </xf>
    <xf numFmtId="181" fontId="26" fillId="2" borderId="0" xfId="17" applyNumberFormat="1" applyFont="1" applyFill="1" applyBorder="1" applyAlignment="1">
      <alignment horizontal="right" vertical="center"/>
    </xf>
    <xf numFmtId="181" fontId="0" fillId="2" borderId="0" xfId="17" applyNumberFormat="1" applyFont="1" applyFill="1" applyBorder="1" applyAlignment="1">
      <alignment horizontal="right" vertical="center"/>
    </xf>
    <xf numFmtId="181" fontId="0" fillId="2" borderId="8" xfId="17" applyNumberFormat="1" applyFont="1" applyFill="1" applyBorder="1" applyAlignment="1">
      <alignment horizontal="right" vertical="center"/>
    </xf>
    <xf numFmtId="178" fontId="26" fillId="2" borderId="13" xfId="0" applyNumberFormat="1" applyFont="1" applyFill="1" applyBorder="1" applyAlignment="1">
      <alignment horizontal="center" vertical="center"/>
    </xf>
    <xf numFmtId="178" fontId="26" fillId="2" borderId="11" xfId="0" applyNumberFormat="1" applyFont="1" applyFill="1" applyBorder="1" applyAlignment="1">
      <alignment horizontal="center" vertical="center"/>
    </xf>
    <xf numFmtId="178" fontId="26" fillId="2" borderId="6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justify"/>
    </xf>
    <xf numFmtId="0" fontId="6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28" fillId="2" borderId="21" xfId="0" applyFont="1" applyFill="1" applyBorder="1" applyAlignment="1">
      <alignment horizontal="center" wrapText="1"/>
    </xf>
    <xf numFmtId="0" fontId="39" fillId="2" borderId="24" xfId="0" applyFont="1" applyFill="1" applyBorder="1" applyAlignment="1">
      <alignment horizontal="center" vertical="center" shrinkToFit="1"/>
    </xf>
    <xf numFmtId="178" fontId="24" fillId="2" borderId="0" xfId="0" applyNumberFormat="1" applyFont="1" applyFill="1" applyAlignment="1">
      <alignment horizontal="center" vertical="center" shrinkToFit="1"/>
    </xf>
    <xf numFmtId="178" fontId="24" fillId="2" borderId="0" xfId="0" applyNumberFormat="1" applyFont="1" applyFill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center" vertical="center" shrinkToFit="1"/>
    </xf>
    <xf numFmtId="181" fontId="0" fillId="2" borderId="6" xfId="0" applyNumberFormat="1" applyFont="1" applyFill="1" applyBorder="1" applyAlignment="1" quotePrefix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195" fontId="11" fillId="2" borderId="23" xfId="0" applyNumberFormat="1" applyFont="1" applyFill="1" applyBorder="1" applyAlignment="1">
      <alignment vertical="center" shrinkToFit="1"/>
    </xf>
    <xf numFmtId="195" fontId="11" fillId="2" borderId="13" xfId="0" applyNumberFormat="1" applyFont="1" applyFill="1" applyBorder="1" applyAlignment="1">
      <alignment vertical="center" shrinkToFit="1"/>
    </xf>
    <xf numFmtId="195" fontId="11" fillId="2" borderId="13" xfId="0" applyNumberFormat="1" applyFont="1" applyFill="1" applyBorder="1" applyAlignment="1">
      <alignment horizontal="center" vertical="center" shrinkToFit="1"/>
    </xf>
    <xf numFmtId="195" fontId="11" fillId="2" borderId="11" xfId="0" applyNumberFormat="1" applyFont="1" applyFill="1" applyBorder="1" applyAlignment="1">
      <alignment vertical="center" shrinkToFit="1"/>
    </xf>
    <xf numFmtId="192" fontId="0" fillId="2" borderId="0" xfId="0" applyNumberFormat="1" applyFont="1" applyFill="1" applyBorder="1" applyAlignment="1">
      <alignment horizontal="center" vertical="center" shrinkToFit="1"/>
    </xf>
    <xf numFmtId="193" fontId="11" fillId="2" borderId="0" xfId="0" applyNumberFormat="1" applyFont="1" applyFill="1" applyBorder="1" applyAlignment="1">
      <alignment horizontal="center" vertical="center" shrinkToFit="1"/>
    </xf>
    <xf numFmtId="192" fontId="0" fillId="2" borderId="8" xfId="0" applyNumberFormat="1" applyFont="1" applyFill="1" applyBorder="1" applyAlignment="1">
      <alignment horizontal="center" vertical="center" shrinkToFit="1"/>
    </xf>
    <xf numFmtId="193" fontId="11" fillId="2" borderId="8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vertical="center"/>
    </xf>
    <xf numFmtId="181" fontId="0" fillId="2" borderId="0" xfId="0" applyNumberFormat="1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181" fontId="0" fillId="2" borderId="23" xfId="0" applyNumberFormat="1" applyFont="1" applyFill="1" applyBorder="1" applyAlignment="1" quotePrefix="1">
      <alignment horizontal="center" vertical="center" shrinkToFit="1"/>
    </xf>
    <xf numFmtId="181" fontId="24" fillId="2" borderId="0" xfId="0" applyNumberFormat="1" applyFont="1" applyFill="1" applyBorder="1" applyAlignment="1">
      <alignment horizontal="right" vertical="center" shrinkToFit="1"/>
    </xf>
    <xf numFmtId="181" fontId="0" fillId="2" borderId="0" xfId="0" applyNumberFormat="1" applyFont="1" applyFill="1" applyBorder="1" applyAlignment="1">
      <alignment horizontal="right" vertical="center" shrinkToFit="1"/>
    </xf>
    <xf numFmtId="181" fontId="0" fillId="2" borderId="0" xfId="0" applyNumberFormat="1" applyFont="1" applyFill="1" applyBorder="1" applyAlignment="1">
      <alignment horizontal="center" vertical="center" shrinkToFit="1"/>
    </xf>
    <xf numFmtId="181" fontId="0" fillId="2" borderId="8" xfId="0" applyNumberFormat="1" applyFont="1" applyFill="1" applyBorder="1" applyAlignment="1">
      <alignment horizontal="center" vertical="center" shrinkToFit="1"/>
    </xf>
    <xf numFmtId="179" fontId="24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178" fontId="24" fillId="2" borderId="0" xfId="0" applyNumberFormat="1" applyFont="1" applyFill="1" applyBorder="1" applyAlignment="1" applyProtection="1">
      <alignment horizontal="right" vertical="center" shrinkToFit="1"/>
      <protection locked="0"/>
    </xf>
    <xf numFmtId="179" fontId="24" fillId="2" borderId="0" xfId="0" applyNumberFormat="1" applyFont="1" applyFill="1" applyBorder="1" applyAlignment="1" applyProtection="1">
      <alignment horizontal="right" vertical="center" shrinkToFit="1"/>
      <protection locked="0"/>
    </xf>
    <xf numFmtId="179" fontId="24" fillId="2" borderId="3" xfId="0" applyNumberFormat="1" applyFont="1" applyFill="1" applyBorder="1" applyAlignment="1" applyProtection="1">
      <alignment horizontal="right" vertical="center" shrinkToFit="1"/>
      <protection locked="0"/>
    </xf>
    <xf numFmtId="179" fontId="0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ont="1" applyFill="1" applyAlignment="1" applyProtection="1">
      <alignment horizontal="right" vertical="center"/>
      <protection locked="0"/>
    </xf>
    <xf numFmtId="202" fontId="0" fillId="2" borderId="0" xfId="0" applyNumberFormat="1" applyFont="1" applyFill="1" applyBorder="1" applyAlignment="1" applyProtection="1">
      <alignment horizontal="right" vertical="center" shrinkToFit="1"/>
      <protection locked="0"/>
    </xf>
    <xf numFmtId="179" fontId="0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0" fillId="2" borderId="3" xfId="0" applyNumberFormat="1" applyFont="1" applyFill="1" applyBorder="1" applyAlignment="1" applyProtection="1">
      <alignment horizontal="right" vertical="center" shrinkToFit="1"/>
      <protection locked="0"/>
    </xf>
    <xf numFmtId="41" fontId="0" fillId="2" borderId="11" xfId="17" applyFont="1" applyFill="1" applyBorder="1" applyAlignment="1" applyProtection="1">
      <alignment horizontal="right" vertical="center" shrinkToFit="1"/>
      <protection locked="0"/>
    </xf>
    <xf numFmtId="41" fontId="0" fillId="2" borderId="0" xfId="17" applyFont="1" applyFill="1" applyBorder="1" applyAlignment="1" applyProtection="1">
      <alignment horizontal="right" vertical="center" shrinkToFit="1"/>
      <protection locked="0"/>
    </xf>
    <xf numFmtId="179" fontId="0" fillId="2" borderId="6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8" xfId="0" applyFont="1" applyFill="1" applyBorder="1" applyAlignment="1" applyProtection="1">
      <alignment horizontal="right" vertical="center"/>
      <protection locked="0"/>
    </xf>
    <xf numFmtId="202" fontId="0" fillId="2" borderId="8" xfId="0" applyNumberFormat="1" applyFont="1" applyFill="1" applyBorder="1" applyAlignment="1" applyProtection="1">
      <alignment horizontal="right" vertical="center" shrinkToFit="1"/>
      <protection locked="0"/>
    </xf>
    <xf numFmtId="179" fontId="0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24" fillId="2" borderId="3" xfId="0" applyFont="1" applyFill="1" applyBorder="1" applyAlignment="1" applyProtection="1">
      <alignment horizontal="center" vertical="center" shrinkToFit="1"/>
      <protection locked="0"/>
    </xf>
    <xf numFmtId="0" fontId="2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indent="1" shrinkToFit="1"/>
      <protection locked="0"/>
    </xf>
    <xf numFmtId="180" fontId="0" fillId="2" borderId="8" xfId="0" applyNumberFormat="1" applyFont="1" applyFill="1" applyBorder="1" applyAlignment="1">
      <alignment horizontal="center" vertical="center" shrinkToFit="1"/>
    </xf>
    <xf numFmtId="180" fontId="26" fillId="2" borderId="8" xfId="0" applyNumberFormat="1" applyFont="1" applyFill="1" applyBorder="1" applyAlignment="1">
      <alignment horizontal="center" vertical="center" shrinkToFit="1"/>
    </xf>
    <xf numFmtId="43" fontId="0" fillId="2" borderId="0" xfId="0" applyNumberFormat="1" applyFont="1" applyFill="1" applyBorder="1" applyAlignment="1">
      <alignment horizontal="right" vertical="center" shrinkToFit="1"/>
    </xf>
    <xf numFmtId="43" fontId="0" fillId="2" borderId="8" xfId="0" applyNumberFormat="1" applyFont="1" applyFill="1" applyBorder="1" applyAlignment="1">
      <alignment horizontal="right" vertical="center" shrinkToFit="1"/>
    </xf>
    <xf numFmtId="43" fontId="0" fillId="2" borderId="0" xfId="0" applyNumberFormat="1" applyFont="1" applyFill="1" applyBorder="1" applyAlignment="1">
      <alignment vertical="center" shrinkToFit="1"/>
    </xf>
    <xf numFmtId="206" fontId="0" fillId="2" borderId="0" xfId="0" applyNumberFormat="1" applyFont="1" applyFill="1" applyBorder="1" applyAlignment="1">
      <alignment vertical="center" shrinkToFit="1"/>
    </xf>
    <xf numFmtId="206" fontId="0" fillId="2" borderId="9" xfId="0" applyNumberFormat="1" applyFont="1" applyFill="1" applyBorder="1" applyAlignment="1">
      <alignment horizontal="right" vertical="center" shrinkToFit="1"/>
    </xf>
    <xf numFmtId="179" fontId="24" fillId="2" borderId="0" xfId="0" applyNumberFormat="1" applyFont="1" applyFill="1" applyBorder="1" applyAlignment="1" applyProtection="1">
      <alignment horizontal="center" vertical="center" shrinkToFit="1"/>
      <protection locked="0"/>
    </xf>
    <xf numFmtId="179" fontId="0" fillId="2" borderId="6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19" fillId="2" borderId="0" xfId="0" applyFont="1" applyFill="1" applyBorder="1" applyAlignment="1" quotePrefix="1">
      <alignment horizontal="right" vertical="center" shrinkToFit="1"/>
    </xf>
    <xf numFmtId="179" fontId="6" fillId="2" borderId="23" xfId="0" applyNumberFormat="1" applyFont="1" applyFill="1" applyBorder="1" applyAlignment="1">
      <alignment horizontal="center" vertical="center" shrinkToFit="1"/>
    </xf>
    <xf numFmtId="179" fontId="0" fillId="2" borderId="13" xfId="0" applyNumberFormat="1" applyFont="1" applyFill="1" applyBorder="1" applyAlignment="1">
      <alignment horizontal="center" vertical="center" shrinkToFit="1"/>
    </xf>
    <xf numFmtId="179" fontId="0" fillId="2" borderId="24" xfId="0" applyNumberFormat="1" applyFont="1" applyFill="1" applyBorder="1" applyAlignment="1">
      <alignment horizontal="center" vertical="center" shrinkToFit="1"/>
    </xf>
    <xf numFmtId="179" fontId="0" fillId="2" borderId="6" xfId="0" applyNumberFormat="1" applyFont="1" applyFill="1" applyBorder="1" applyAlignment="1" quotePrefix="1">
      <alignment horizontal="center" vertical="center" shrinkToFit="1"/>
    </xf>
    <xf numFmtId="179" fontId="0" fillId="2" borderId="8" xfId="0" applyNumberFormat="1" applyFont="1" applyFill="1" applyBorder="1" applyAlignment="1">
      <alignment horizontal="center" vertical="center" shrinkToFit="1"/>
    </xf>
    <xf numFmtId="179" fontId="0" fillId="2" borderId="9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vertical="center" shrinkToFit="1"/>
    </xf>
    <xf numFmtId="0" fontId="19" fillId="2" borderId="0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0" xfId="0" applyFont="1" applyFill="1" applyBorder="1" applyAlignment="1" quotePrefix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5" fillId="2" borderId="1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0" fillId="2" borderId="35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195" fontId="0" fillId="2" borderId="0" xfId="0" applyNumberFormat="1" applyFont="1" applyFill="1" applyBorder="1" applyAlignment="1">
      <alignment horizontal="right" vertical="center" shrinkToFit="1"/>
    </xf>
    <xf numFmtId="195" fontId="0" fillId="2" borderId="8" xfId="0" applyNumberFormat="1" applyFont="1" applyFill="1" applyBorder="1" applyAlignment="1">
      <alignment horizontal="right" vertical="center" shrinkToFit="1"/>
    </xf>
    <xf numFmtId="195" fontId="0" fillId="2" borderId="11" xfId="0" applyNumberFormat="1" applyFont="1" applyFill="1" applyBorder="1" applyAlignment="1">
      <alignment horizontal="right" vertical="center" shrinkToFit="1"/>
    </xf>
    <xf numFmtId="195" fontId="0" fillId="2" borderId="6" xfId="0" applyNumberFormat="1" applyFont="1" applyFill="1" applyBorder="1" applyAlignment="1">
      <alignment horizontal="right" vertical="center" shrinkToFit="1"/>
    </xf>
    <xf numFmtId="192" fontId="0" fillId="2" borderId="0" xfId="0" applyNumberFormat="1" applyFont="1" applyFill="1" applyBorder="1" applyAlignment="1" quotePrefix="1">
      <alignment horizontal="right" vertical="center" shrinkToFit="1"/>
    </xf>
    <xf numFmtId="192" fontId="0" fillId="2" borderId="0" xfId="0" applyNumberFormat="1" applyFont="1" applyFill="1" applyBorder="1" applyAlignment="1">
      <alignment horizontal="right" vertical="center" shrinkToFit="1"/>
    </xf>
    <xf numFmtId="192" fontId="0" fillId="2" borderId="8" xfId="0" applyNumberFormat="1" applyFont="1" applyFill="1" applyBorder="1" applyAlignment="1">
      <alignment horizontal="right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195" fontId="24" fillId="2" borderId="11" xfId="0" applyNumberFormat="1" applyFont="1" applyFill="1" applyBorder="1" applyAlignment="1">
      <alignment horizontal="right" vertical="center" shrinkToFit="1"/>
    </xf>
    <xf numFmtId="195" fontId="24" fillId="2" borderId="0" xfId="0" applyNumberFormat="1" applyFont="1" applyFill="1" applyBorder="1" applyAlignment="1">
      <alignment horizontal="right" vertical="center" shrinkToFit="1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 quotePrefix="1">
      <alignment horizontal="center" vertical="center" shrinkToFit="1"/>
      <protection locked="0"/>
    </xf>
    <xf numFmtId="0" fontId="0" fillId="2" borderId="8" xfId="0" applyFont="1" applyFill="1" applyBorder="1" applyAlignment="1" applyProtection="1" quotePrefix="1">
      <alignment horizontal="center" vertical="center" shrinkToFit="1"/>
      <protection locked="0"/>
    </xf>
    <xf numFmtId="0" fontId="0" fillId="2" borderId="9" xfId="0" applyFont="1" applyFill="1" applyBorder="1" applyAlignment="1" applyProtection="1" quotePrefix="1">
      <alignment horizontal="center" vertical="center" shrinkToFit="1"/>
      <protection locked="0"/>
    </xf>
    <xf numFmtId="202" fontId="0" fillId="2" borderId="0" xfId="0" applyNumberFormat="1" applyFont="1" applyFill="1" applyBorder="1" applyAlignment="1" applyProtection="1">
      <alignment horizontal="right" vertical="center" shrinkToFit="1"/>
      <protection locked="0"/>
    </xf>
    <xf numFmtId="202" fontId="0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0">
      <selection activeCell="H25" sqref="H25"/>
    </sheetView>
  </sheetViews>
  <sheetFormatPr defaultColWidth="9.140625" defaultRowHeight="12.75"/>
  <cols>
    <col min="1" max="1" width="11.421875" style="91" customWidth="1"/>
    <col min="2" max="2" width="11.140625" style="91" customWidth="1"/>
    <col min="3" max="7" width="10.140625" style="91" customWidth="1"/>
    <col min="8" max="8" width="8.8515625" style="91" customWidth="1"/>
    <col min="9" max="9" width="11.57421875" style="91" customWidth="1"/>
    <col min="10" max="10" width="10.57421875" style="91" customWidth="1"/>
    <col min="11" max="13" width="10.140625" style="91" customWidth="1"/>
    <col min="14" max="14" width="12.28125" style="91" customWidth="1"/>
    <col min="15" max="15" width="10.140625" style="91" customWidth="1"/>
    <col min="16" max="16" width="12.28125" style="91" customWidth="1"/>
    <col min="17" max="16384" width="9.140625" style="91" customWidth="1"/>
  </cols>
  <sheetData>
    <row r="1" spans="1:13" s="1" customFormat="1" ht="25.5" customHeight="1">
      <c r="A1" s="528" t="s">
        <v>275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308"/>
    </row>
    <row r="2" spans="1:14" s="1" customFormat="1" ht="24.75" customHeight="1">
      <c r="A2" s="533" t="s">
        <v>276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3" spans="1:13" s="1" customFormat="1" ht="15.75" customHeight="1">
      <c r="A3" s="156" t="s">
        <v>15</v>
      </c>
      <c r="B3" s="156"/>
      <c r="C3" s="2"/>
      <c r="D3" s="2"/>
      <c r="E3" s="2"/>
      <c r="F3" s="2"/>
      <c r="G3" s="2"/>
      <c r="H3" s="2"/>
      <c r="I3" s="2"/>
      <c r="J3" s="2"/>
      <c r="K3" s="3" t="s">
        <v>16</v>
      </c>
      <c r="M3" s="3"/>
    </row>
    <row r="4" spans="1:12" s="1" customFormat="1" ht="19.5" customHeight="1">
      <c r="A4" s="534" t="s">
        <v>220</v>
      </c>
      <c r="B4" s="4" t="s">
        <v>17</v>
      </c>
      <c r="C4" s="525" t="s">
        <v>18</v>
      </c>
      <c r="D4" s="526"/>
      <c r="E4" s="526"/>
      <c r="F4" s="526"/>
      <c r="G4" s="526"/>
      <c r="H4" s="526"/>
      <c r="I4" s="526"/>
      <c r="J4" s="526"/>
      <c r="K4" s="309" t="s">
        <v>222</v>
      </c>
      <c r="L4" s="311"/>
    </row>
    <row r="5" spans="1:12" s="1" customFormat="1" ht="19.5" customHeight="1">
      <c r="A5" s="535"/>
      <c r="B5" s="158"/>
      <c r="C5" s="159" t="s">
        <v>19</v>
      </c>
      <c r="D5" s="525" t="s">
        <v>20</v>
      </c>
      <c r="E5" s="526"/>
      <c r="F5" s="526"/>
      <c r="G5" s="526"/>
      <c r="H5" s="526"/>
      <c r="I5" s="526"/>
      <c r="J5" s="527"/>
      <c r="K5" s="160"/>
      <c r="L5" s="311"/>
    </row>
    <row r="6" spans="1:11" s="1" customFormat="1" ht="19.5" customHeight="1">
      <c r="A6" s="535"/>
      <c r="B6" s="158"/>
      <c r="C6" s="160"/>
      <c r="D6" s="159" t="s">
        <v>21</v>
      </c>
      <c r="E6" s="161" t="s">
        <v>22</v>
      </c>
      <c r="F6" s="161" t="s">
        <v>23</v>
      </c>
      <c r="G6" s="161" t="s">
        <v>24</v>
      </c>
      <c r="H6" s="161" t="s">
        <v>25</v>
      </c>
      <c r="I6" s="162" t="s">
        <v>26</v>
      </c>
      <c r="J6" s="161" t="s">
        <v>28</v>
      </c>
      <c r="K6" s="311"/>
    </row>
    <row r="7" spans="1:11" s="1" customFormat="1" ht="18.75" customHeight="1">
      <c r="A7" s="535"/>
      <c r="B7" s="158" t="s">
        <v>30</v>
      </c>
      <c r="C7" s="160"/>
      <c r="D7" s="160"/>
      <c r="E7" s="158"/>
      <c r="F7" s="158"/>
      <c r="G7" s="158"/>
      <c r="H7" s="158"/>
      <c r="I7" s="158"/>
      <c r="J7" s="158" t="s">
        <v>31</v>
      </c>
      <c r="K7" s="311"/>
    </row>
    <row r="8" spans="1:11" s="1" customFormat="1" ht="18.75" customHeight="1">
      <c r="A8" s="536"/>
      <c r="B8" s="5" t="s">
        <v>33</v>
      </c>
      <c r="C8" s="163" t="s">
        <v>34</v>
      </c>
      <c r="D8" s="163" t="s">
        <v>35</v>
      </c>
      <c r="E8" s="164" t="s">
        <v>36</v>
      </c>
      <c r="F8" s="164" t="s">
        <v>37</v>
      </c>
      <c r="G8" s="164" t="s">
        <v>38</v>
      </c>
      <c r="H8" s="165" t="s">
        <v>202</v>
      </c>
      <c r="I8" s="164" t="s">
        <v>39</v>
      </c>
      <c r="J8" s="5" t="s">
        <v>40</v>
      </c>
      <c r="K8" s="311"/>
    </row>
    <row r="9" spans="1:11" ht="17.25" customHeight="1">
      <c r="A9" s="90" t="s">
        <v>42</v>
      </c>
      <c r="B9" s="105">
        <v>357122760</v>
      </c>
      <c r="C9" s="105">
        <v>350068033</v>
      </c>
      <c r="D9" s="105">
        <v>198047001</v>
      </c>
      <c r="E9" s="106">
        <v>134668486</v>
      </c>
      <c r="F9" s="106">
        <v>35812933</v>
      </c>
      <c r="G9" s="106">
        <v>27565582</v>
      </c>
      <c r="H9" s="95">
        <v>0</v>
      </c>
      <c r="I9" s="95">
        <v>0</v>
      </c>
      <c r="J9" s="95">
        <v>0</v>
      </c>
      <c r="K9" s="94" t="s">
        <v>42</v>
      </c>
    </row>
    <row r="10" spans="1:11" ht="17.25" customHeight="1">
      <c r="A10" s="90" t="s">
        <v>43</v>
      </c>
      <c r="B10" s="107">
        <v>354232</v>
      </c>
      <c r="C10" s="107">
        <v>344661</v>
      </c>
      <c r="D10" s="107">
        <v>191638</v>
      </c>
      <c r="E10" s="108">
        <v>137276</v>
      </c>
      <c r="F10" s="108">
        <v>44547</v>
      </c>
      <c r="G10" s="108">
        <v>2988</v>
      </c>
      <c r="H10" s="108">
        <v>6827</v>
      </c>
      <c r="I10" s="153" t="s">
        <v>8</v>
      </c>
      <c r="J10" s="153" t="s">
        <v>8</v>
      </c>
      <c r="K10" s="94" t="s">
        <v>43</v>
      </c>
    </row>
    <row r="11" spans="1:11" s="48" customFormat="1" ht="17.25" customHeight="1">
      <c r="A11" s="39" t="s">
        <v>277</v>
      </c>
      <c r="B11" s="115">
        <f>SUM(C11,J23:N23)</f>
        <v>373642</v>
      </c>
      <c r="C11" s="116">
        <f>SUM(D11,B23,H23,I23)</f>
        <v>357820</v>
      </c>
      <c r="D11" s="116">
        <f>SUM(E11:J11)</f>
        <v>207990</v>
      </c>
      <c r="E11" s="116">
        <v>146877</v>
      </c>
      <c r="F11" s="116">
        <v>50461</v>
      </c>
      <c r="G11" s="116">
        <v>3096</v>
      </c>
      <c r="H11" s="116">
        <v>7556</v>
      </c>
      <c r="I11" s="229" t="s">
        <v>278</v>
      </c>
      <c r="J11" s="229" t="s">
        <v>278</v>
      </c>
      <c r="K11" s="43" t="s">
        <v>277</v>
      </c>
    </row>
    <row r="12" spans="1:11" s="48" customFormat="1" ht="17.25" customHeight="1">
      <c r="A12" s="39" t="s">
        <v>309</v>
      </c>
      <c r="B12" s="115">
        <v>438882</v>
      </c>
      <c r="C12" s="116">
        <v>429182</v>
      </c>
      <c r="D12" s="116">
        <v>255384</v>
      </c>
      <c r="E12" s="116">
        <v>186146</v>
      </c>
      <c r="F12" s="116">
        <v>52992</v>
      </c>
      <c r="G12" s="116">
        <v>6878</v>
      </c>
      <c r="H12" s="116">
        <v>9368</v>
      </c>
      <c r="I12" s="229" t="s">
        <v>278</v>
      </c>
      <c r="J12" s="229" t="s">
        <v>278</v>
      </c>
      <c r="K12" s="43" t="s">
        <v>309</v>
      </c>
    </row>
    <row r="13" spans="1:11" s="48" customFormat="1" ht="17.25" customHeight="1">
      <c r="A13" s="39" t="s">
        <v>316</v>
      </c>
      <c r="B13" s="115">
        <v>388968</v>
      </c>
      <c r="C13" s="116">
        <v>369493</v>
      </c>
      <c r="D13" s="116">
        <v>225128</v>
      </c>
      <c r="E13" s="116">
        <v>145852</v>
      </c>
      <c r="F13" s="116">
        <v>64552</v>
      </c>
      <c r="G13" s="116">
        <v>7719</v>
      </c>
      <c r="H13" s="116">
        <v>7005</v>
      </c>
      <c r="I13" s="229" t="s">
        <v>301</v>
      </c>
      <c r="J13" s="229" t="s">
        <v>301</v>
      </c>
      <c r="K13" s="43" t="s">
        <v>316</v>
      </c>
    </row>
    <row r="14" spans="1:11" s="230" customFormat="1" ht="17.25" customHeight="1">
      <c r="A14" s="67" t="s">
        <v>449</v>
      </c>
      <c r="B14" s="400">
        <v>449075</v>
      </c>
      <c r="C14" s="397">
        <v>454181</v>
      </c>
      <c r="D14" s="397">
        <v>232159</v>
      </c>
      <c r="E14" s="397">
        <v>156500</v>
      </c>
      <c r="F14" s="397">
        <v>62653</v>
      </c>
      <c r="G14" s="397">
        <v>6616</v>
      </c>
      <c r="H14" s="397">
        <v>6390</v>
      </c>
      <c r="I14" s="401">
        <v>0</v>
      </c>
      <c r="J14" s="401">
        <v>0</v>
      </c>
      <c r="K14" s="68" t="s">
        <v>450</v>
      </c>
    </row>
    <row r="15" spans="1:14" ht="9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2"/>
    </row>
    <row r="16" spans="1:17" s="1" customFormat="1" ht="19.5" customHeight="1">
      <c r="A16" s="534" t="s">
        <v>220</v>
      </c>
      <c r="B16" s="537" t="s">
        <v>224</v>
      </c>
      <c r="C16" s="538"/>
      <c r="D16" s="538"/>
      <c r="E16" s="538"/>
      <c r="F16" s="538"/>
      <c r="G16" s="538"/>
      <c r="H16" s="538"/>
      <c r="I16" s="539"/>
      <c r="J16" s="166" t="s">
        <v>44</v>
      </c>
      <c r="K16" s="166" t="s">
        <v>45</v>
      </c>
      <c r="L16" s="167" t="s">
        <v>440</v>
      </c>
      <c r="M16" s="166" t="s">
        <v>46</v>
      </c>
      <c r="N16" s="4" t="s">
        <v>27</v>
      </c>
      <c r="O16" s="530" t="s">
        <v>221</v>
      </c>
      <c r="P16" s="168"/>
      <c r="Q16" s="169"/>
    </row>
    <row r="17" spans="1:17" s="1" customFormat="1" ht="19.5" customHeight="1">
      <c r="A17" s="535"/>
      <c r="B17" s="540" t="s">
        <v>223</v>
      </c>
      <c r="C17" s="541"/>
      <c r="D17" s="541"/>
      <c r="E17" s="541"/>
      <c r="F17" s="541"/>
      <c r="G17" s="542"/>
      <c r="H17" s="170" t="s">
        <v>47</v>
      </c>
      <c r="I17" s="170" t="s">
        <v>48</v>
      </c>
      <c r="J17" s="171"/>
      <c r="K17" s="171"/>
      <c r="L17" s="385" t="s">
        <v>441</v>
      </c>
      <c r="M17" s="171"/>
      <c r="N17" s="171"/>
      <c r="O17" s="531"/>
      <c r="P17" s="169"/>
      <c r="Q17" s="169"/>
    </row>
    <row r="18" spans="1:17" s="1" customFormat="1" ht="19.5" customHeight="1">
      <c r="A18" s="535"/>
      <c r="B18" s="159" t="s">
        <v>21</v>
      </c>
      <c r="C18" s="159" t="s">
        <v>29</v>
      </c>
      <c r="D18" s="166" t="s">
        <v>439</v>
      </c>
      <c r="E18" s="166" t="s">
        <v>49</v>
      </c>
      <c r="F18" s="166" t="s">
        <v>50</v>
      </c>
      <c r="G18" s="166" t="s">
        <v>51</v>
      </c>
      <c r="H18" s="171"/>
      <c r="I18" s="171"/>
      <c r="J18" s="171"/>
      <c r="K18" s="171"/>
      <c r="L18" s="172"/>
      <c r="M18" s="171" t="s">
        <v>52</v>
      </c>
      <c r="O18" s="531"/>
      <c r="P18" s="169"/>
      <c r="Q18" s="169"/>
    </row>
    <row r="19" spans="1:17" s="1" customFormat="1" ht="19.5" customHeight="1">
      <c r="A19" s="535"/>
      <c r="B19" s="160"/>
      <c r="C19" s="160" t="s">
        <v>32</v>
      </c>
      <c r="D19" s="171" t="s">
        <v>53</v>
      </c>
      <c r="E19" s="171"/>
      <c r="F19" s="173" t="s">
        <v>54</v>
      </c>
      <c r="G19" s="171"/>
      <c r="H19" s="171"/>
      <c r="I19" s="173" t="s">
        <v>55</v>
      </c>
      <c r="J19" s="171"/>
      <c r="K19" s="171"/>
      <c r="L19" s="172" t="s">
        <v>225</v>
      </c>
      <c r="M19" s="171" t="s">
        <v>56</v>
      </c>
      <c r="N19" s="171" t="s">
        <v>310</v>
      </c>
      <c r="O19" s="531"/>
      <c r="P19" s="169"/>
      <c r="Q19" s="169"/>
    </row>
    <row r="20" spans="1:17" s="1" customFormat="1" ht="19.5" customHeight="1">
      <c r="A20" s="536"/>
      <c r="B20" s="5" t="s">
        <v>35</v>
      </c>
      <c r="C20" s="163" t="s">
        <v>41</v>
      </c>
      <c r="D20" s="174" t="s">
        <v>57</v>
      </c>
      <c r="E20" s="174" t="s">
        <v>58</v>
      </c>
      <c r="F20" s="174" t="s">
        <v>59</v>
      </c>
      <c r="G20" s="174" t="s">
        <v>60</v>
      </c>
      <c r="H20" s="174" t="s">
        <v>61</v>
      </c>
      <c r="I20" s="175" t="s">
        <v>62</v>
      </c>
      <c r="J20" s="174" t="s">
        <v>63</v>
      </c>
      <c r="K20" s="174" t="s">
        <v>64</v>
      </c>
      <c r="L20" s="176" t="s">
        <v>226</v>
      </c>
      <c r="M20" s="175" t="s">
        <v>65</v>
      </c>
      <c r="N20" s="175" t="s">
        <v>311</v>
      </c>
      <c r="O20" s="532"/>
      <c r="P20" s="169"/>
      <c r="Q20" s="169"/>
    </row>
    <row r="21" spans="1:17" ht="16.5" customHeight="1">
      <c r="A21" s="90" t="s">
        <v>42</v>
      </c>
      <c r="B21" s="106">
        <v>142631968</v>
      </c>
      <c r="C21" s="106">
        <v>127017550</v>
      </c>
      <c r="D21" s="106">
        <v>2256630</v>
      </c>
      <c r="E21" s="106">
        <v>13022501</v>
      </c>
      <c r="F21" s="106">
        <v>335287</v>
      </c>
      <c r="G21" s="106">
        <v>0</v>
      </c>
      <c r="H21" s="106">
        <v>58548</v>
      </c>
      <c r="I21" s="106">
        <v>9330516</v>
      </c>
      <c r="J21" s="106">
        <v>1219</v>
      </c>
      <c r="K21" s="106">
        <v>6140971</v>
      </c>
      <c r="L21" s="106">
        <v>-10519</v>
      </c>
      <c r="M21" s="106">
        <v>923056</v>
      </c>
      <c r="N21" s="154" t="s">
        <v>203</v>
      </c>
      <c r="O21" s="94" t="s">
        <v>42</v>
      </c>
      <c r="P21" s="95"/>
      <c r="Q21" s="93"/>
    </row>
    <row r="22" spans="1:17" ht="16.5" customHeight="1">
      <c r="A22" s="90" t="s">
        <v>43</v>
      </c>
      <c r="B22" s="108">
        <v>136956</v>
      </c>
      <c r="C22" s="108">
        <v>121257</v>
      </c>
      <c r="D22" s="108">
        <v>1979</v>
      </c>
      <c r="E22" s="108">
        <v>13347</v>
      </c>
      <c r="F22" s="108">
        <v>373</v>
      </c>
      <c r="G22" s="108" t="s">
        <v>8</v>
      </c>
      <c r="H22" s="108">
        <v>166</v>
      </c>
      <c r="I22" s="108">
        <v>15901</v>
      </c>
      <c r="J22" s="108">
        <v>1</v>
      </c>
      <c r="K22" s="108">
        <v>5941</v>
      </c>
      <c r="L22" s="108">
        <v>43</v>
      </c>
      <c r="M22" s="108">
        <v>1491</v>
      </c>
      <c r="N22" s="108">
        <v>2095</v>
      </c>
      <c r="O22" s="94" t="s">
        <v>43</v>
      </c>
      <c r="P22" s="95"/>
      <c r="Q22" s="93"/>
    </row>
    <row r="23" spans="1:17" s="48" customFormat="1" ht="16.5" customHeight="1">
      <c r="A23" s="39" t="s">
        <v>277</v>
      </c>
      <c r="B23" s="116">
        <f>SUM(C23:G23)</f>
        <v>132033</v>
      </c>
      <c r="C23" s="116">
        <v>116290</v>
      </c>
      <c r="D23" s="116">
        <v>2105</v>
      </c>
      <c r="E23" s="116">
        <v>13282</v>
      </c>
      <c r="F23" s="116">
        <v>356</v>
      </c>
      <c r="G23" s="296" t="s">
        <v>278</v>
      </c>
      <c r="H23" s="116">
        <v>101</v>
      </c>
      <c r="I23" s="116">
        <v>17696</v>
      </c>
      <c r="J23" s="116">
        <v>38</v>
      </c>
      <c r="K23" s="116">
        <v>5900</v>
      </c>
      <c r="L23" s="120">
        <v>17</v>
      </c>
      <c r="M23" s="116">
        <v>2621</v>
      </c>
      <c r="N23" s="124">
        <v>7246</v>
      </c>
      <c r="O23" s="43" t="s">
        <v>277</v>
      </c>
      <c r="P23" s="44"/>
      <c r="Q23" s="44"/>
    </row>
    <row r="24" spans="1:17" s="48" customFormat="1" ht="16.5" customHeight="1">
      <c r="A24" s="39" t="s">
        <v>309</v>
      </c>
      <c r="B24" s="116">
        <v>137929</v>
      </c>
      <c r="C24" s="116">
        <v>121341</v>
      </c>
      <c r="D24" s="116">
        <v>2158</v>
      </c>
      <c r="E24" s="116">
        <v>13798</v>
      </c>
      <c r="F24" s="116">
        <v>632</v>
      </c>
      <c r="G24" s="296" t="s">
        <v>278</v>
      </c>
      <c r="H24" s="116">
        <v>82</v>
      </c>
      <c r="I24" s="116">
        <v>24522</v>
      </c>
      <c r="J24" s="116"/>
      <c r="K24" s="116">
        <v>6238</v>
      </c>
      <c r="L24" s="120">
        <v>3</v>
      </c>
      <c r="M24" s="116">
        <v>3459</v>
      </c>
      <c r="N24" s="124">
        <v>11265</v>
      </c>
      <c r="O24" s="43" t="s">
        <v>309</v>
      </c>
      <c r="P24" s="44"/>
      <c r="Q24" s="44"/>
    </row>
    <row r="25" spans="1:17" s="48" customFormat="1" ht="16.5" customHeight="1">
      <c r="A25" s="39" t="s">
        <v>316</v>
      </c>
      <c r="B25" s="116">
        <v>123973</v>
      </c>
      <c r="C25" s="116">
        <v>106874</v>
      </c>
      <c r="D25" s="116">
        <v>2443</v>
      </c>
      <c r="E25" s="116">
        <v>14229</v>
      </c>
      <c r="F25" s="116">
        <v>427</v>
      </c>
      <c r="G25" s="296" t="s">
        <v>278</v>
      </c>
      <c r="H25" s="116">
        <v>73</v>
      </c>
      <c r="I25" s="116">
        <v>20319</v>
      </c>
      <c r="J25" s="116">
        <v>4</v>
      </c>
      <c r="K25" s="116">
        <v>6198</v>
      </c>
      <c r="L25" s="120">
        <v>-2258</v>
      </c>
      <c r="M25" s="116">
        <v>3712</v>
      </c>
      <c r="N25" s="124">
        <v>11819</v>
      </c>
      <c r="O25" s="43" t="s">
        <v>316</v>
      </c>
      <c r="P25" s="44"/>
      <c r="Q25" s="44"/>
    </row>
    <row r="26" spans="1:17" s="230" customFormat="1" ht="16.5" customHeight="1">
      <c r="A26" s="67" t="s">
        <v>449</v>
      </c>
      <c r="B26" s="397">
        <v>185869</v>
      </c>
      <c r="C26" s="397">
        <v>169672</v>
      </c>
      <c r="D26" s="397">
        <v>1060</v>
      </c>
      <c r="E26" s="397">
        <v>14590</v>
      </c>
      <c r="F26" s="397">
        <v>547</v>
      </c>
      <c r="G26" s="397">
        <v>0</v>
      </c>
      <c r="H26" s="397">
        <v>75</v>
      </c>
      <c r="I26" s="397">
        <v>36078</v>
      </c>
      <c r="J26" s="397">
        <v>0</v>
      </c>
      <c r="K26" s="397">
        <v>3596</v>
      </c>
      <c r="L26" s="398">
        <v>-18382</v>
      </c>
      <c r="M26" s="397">
        <v>2639</v>
      </c>
      <c r="N26" s="399">
        <v>7041</v>
      </c>
      <c r="O26" s="68" t="s">
        <v>450</v>
      </c>
      <c r="P26" s="98"/>
      <c r="Q26" s="98"/>
    </row>
    <row r="27" spans="1:15" s="102" customFormat="1" ht="15" customHeight="1">
      <c r="A27" s="99" t="s">
        <v>201</v>
      </c>
      <c r="B27" s="100"/>
      <c r="C27" s="101"/>
      <c r="D27" s="101"/>
      <c r="E27" s="101"/>
      <c r="F27" s="101"/>
      <c r="G27" s="101"/>
      <c r="H27" s="101"/>
      <c r="I27" s="101"/>
      <c r="J27" s="101"/>
      <c r="O27" s="103" t="s">
        <v>67</v>
      </c>
    </row>
    <row r="28" s="102" customFormat="1" ht="15" customHeight="1">
      <c r="A28" s="102" t="s">
        <v>229</v>
      </c>
    </row>
    <row r="29" s="102" customFormat="1" ht="14.25" customHeight="1">
      <c r="A29" s="102" t="s">
        <v>230</v>
      </c>
    </row>
    <row r="30" ht="12.75">
      <c r="A30" s="104"/>
    </row>
  </sheetData>
  <mergeCells count="9">
    <mergeCell ref="C4:J4"/>
    <mergeCell ref="D5:J5"/>
    <mergeCell ref="A1:L1"/>
    <mergeCell ref="O16:O20"/>
    <mergeCell ref="A2:N2"/>
    <mergeCell ref="A4:A8"/>
    <mergeCell ref="A16:A20"/>
    <mergeCell ref="B16:I16"/>
    <mergeCell ref="B17:G17"/>
  </mergeCells>
  <printOptions/>
  <pageMargins left="0.35" right="0.26" top="0.984251968503937" bottom="0.71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O1">
      <selection activeCell="X27" sqref="X27"/>
    </sheetView>
  </sheetViews>
  <sheetFormatPr defaultColWidth="9.140625" defaultRowHeight="12.75"/>
  <cols>
    <col min="1" max="1" width="13.8515625" style="298" customWidth="1"/>
    <col min="2" max="2" width="11.28125" style="298" customWidth="1"/>
    <col min="3" max="3" width="9.7109375" style="298" customWidth="1"/>
    <col min="4" max="4" width="12.57421875" style="298" customWidth="1"/>
    <col min="5" max="5" width="12.7109375" style="298" customWidth="1"/>
    <col min="6" max="6" width="14.57421875" style="298" customWidth="1"/>
    <col min="7" max="7" width="9.57421875" style="298" customWidth="1"/>
    <col min="8" max="12" width="14.140625" style="298" customWidth="1"/>
    <col min="13" max="13" width="17.57421875" style="298" customWidth="1"/>
    <col min="14" max="15" width="15.421875" style="298" customWidth="1"/>
    <col min="16" max="22" width="14.140625" style="298" customWidth="1"/>
  </cols>
  <sheetData>
    <row r="1" spans="1:22" ht="22.5">
      <c r="A1" s="618" t="s">
        <v>527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9" t="s">
        <v>528</v>
      </c>
      <c r="N1" s="619"/>
      <c r="O1" s="619"/>
      <c r="P1" s="619"/>
      <c r="Q1" s="619"/>
      <c r="R1" s="619"/>
      <c r="S1" s="619"/>
      <c r="T1" s="619"/>
      <c r="U1" s="619"/>
      <c r="V1" s="619"/>
    </row>
    <row r="2" spans="1:22" ht="12.75">
      <c r="A2" s="298" t="s">
        <v>485</v>
      </c>
      <c r="C2" s="331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V2" s="332" t="s">
        <v>486</v>
      </c>
    </row>
    <row r="3" spans="1:22" ht="12.75" customHeight="1">
      <c r="A3" s="310" t="s">
        <v>487</v>
      </c>
      <c r="B3" s="503" t="s">
        <v>488</v>
      </c>
      <c r="C3" s="609" t="s">
        <v>529</v>
      </c>
      <c r="D3" s="610"/>
      <c r="E3" s="610"/>
      <c r="F3" s="611"/>
      <c r="G3" s="612" t="s">
        <v>530</v>
      </c>
      <c r="H3" s="612"/>
      <c r="I3" s="612"/>
      <c r="J3" s="612"/>
      <c r="K3" s="612"/>
      <c r="L3" s="612"/>
      <c r="M3" s="614" t="s">
        <v>530</v>
      </c>
      <c r="N3" s="614"/>
      <c r="O3" s="614"/>
      <c r="P3" s="614"/>
      <c r="Q3" s="614"/>
      <c r="R3" s="614"/>
      <c r="S3" s="614"/>
      <c r="T3" s="614"/>
      <c r="U3" s="614"/>
      <c r="V3" s="614"/>
    </row>
    <row r="4" spans="1:22" ht="24">
      <c r="A4" s="333" t="s">
        <v>531</v>
      </c>
      <c r="B4" s="620"/>
      <c r="C4" s="161"/>
      <c r="D4" s="335" t="s">
        <v>532</v>
      </c>
      <c r="E4" s="335" t="s">
        <v>533</v>
      </c>
      <c r="F4" s="366" t="s">
        <v>534</v>
      </c>
      <c r="G4" s="244"/>
      <c r="H4" s="374" t="s">
        <v>535</v>
      </c>
      <c r="I4" s="374" t="s">
        <v>536</v>
      </c>
      <c r="J4" s="374" t="s">
        <v>537</v>
      </c>
      <c r="K4" s="374" t="s">
        <v>538</v>
      </c>
      <c r="L4" s="375" t="s">
        <v>539</v>
      </c>
      <c r="M4" s="622" t="s">
        <v>540</v>
      </c>
      <c r="N4" s="374" t="s">
        <v>541</v>
      </c>
      <c r="O4" s="374" t="s">
        <v>542</v>
      </c>
      <c r="P4" s="374" t="s">
        <v>543</v>
      </c>
      <c r="Q4" s="374" t="s">
        <v>544</v>
      </c>
      <c r="R4" s="374" t="s">
        <v>545</v>
      </c>
      <c r="S4" s="374" t="s">
        <v>546</v>
      </c>
      <c r="T4" s="374" t="s">
        <v>547</v>
      </c>
      <c r="U4" s="374" t="s">
        <v>548</v>
      </c>
      <c r="V4" s="375" t="s">
        <v>549</v>
      </c>
    </row>
    <row r="5" spans="1:22" ht="12.75">
      <c r="A5" s="334"/>
      <c r="B5" s="621"/>
      <c r="C5" s="367"/>
      <c r="D5" s="368"/>
      <c r="E5" s="368"/>
      <c r="F5" s="369"/>
      <c r="G5" s="435"/>
      <c r="H5" s="368"/>
      <c r="I5" s="368"/>
      <c r="J5" s="368"/>
      <c r="K5" s="368"/>
      <c r="L5" s="441"/>
      <c r="M5" s="623"/>
      <c r="N5" s="376"/>
      <c r="O5" s="376"/>
      <c r="P5" s="376"/>
      <c r="Q5" s="376"/>
      <c r="R5" s="376"/>
      <c r="S5" s="376"/>
      <c r="T5" s="376"/>
      <c r="U5" s="376"/>
      <c r="V5" s="377"/>
    </row>
    <row r="6" spans="1:22" ht="12.75">
      <c r="A6" s="442" t="s">
        <v>550</v>
      </c>
      <c r="B6" s="426">
        <f aca="true" t="shared" si="0" ref="B6:B26">C6+G6</f>
        <v>517870</v>
      </c>
      <c r="C6" s="414">
        <f aca="true" t="shared" si="1" ref="C6:F26">SUM(D6:F6)</f>
        <v>189158</v>
      </c>
      <c r="D6" s="338">
        <v>71412</v>
      </c>
      <c r="E6" s="338">
        <v>44705</v>
      </c>
      <c r="F6" s="338">
        <v>73041</v>
      </c>
      <c r="G6" s="414">
        <f aca="true" t="shared" si="2" ref="G6:V25">SUM(H6:V6)</f>
        <v>328712</v>
      </c>
      <c r="H6" s="338">
        <v>129532</v>
      </c>
      <c r="I6" s="338">
        <v>62386</v>
      </c>
      <c r="J6" s="338">
        <v>16818</v>
      </c>
      <c r="K6" s="338">
        <v>4339</v>
      </c>
      <c r="L6" s="338">
        <v>54160</v>
      </c>
      <c r="M6" s="425">
        <v>5980</v>
      </c>
      <c r="N6" s="425">
        <v>1987</v>
      </c>
      <c r="O6" s="425">
        <v>2623</v>
      </c>
      <c r="P6" s="425">
        <v>414</v>
      </c>
      <c r="Q6" s="425">
        <v>9507</v>
      </c>
      <c r="R6" s="425">
        <v>5910</v>
      </c>
      <c r="S6" s="425">
        <v>21445</v>
      </c>
      <c r="T6" s="425">
        <v>11682</v>
      </c>
      <c r="U6" s="425">
        <v>476</v>
      </c>
      <c r="V6" s="425">
        <v>1453</v>
      </c>
    </row>
    <row r="7" spans="1:22" ht="12.75">
      <c r="A7" s="244" t="s">
        <v>551</v>
      </c>
      <c r="B7" s="426">
        <f t="shared" si="0"/>
        <v>0</v>
      </c>
      <c r="C7" s="414">
        <f t="shared" si="1"/>
        <v>0</v>
      </c>
      <c r="D7" s="414">
        <f t="shared" si="1"/>
        <v>0</v>
      </c>
      <c r="E7" s="414">
        <f t="shared" si="1"/>
        <v>0</v>
      </c>
      <c r="F7" s="414">
        <f t="shared" si="1"/>
        <v>0</v>
      </c>
      <c r="G7" s="414">
        <f t="shared" si="2"/>
        <v>0</v>
      </c>
      <c r="H7" s="414">
        <f t="shared" si="2"/>
        <v>0</v>
      </c>
      <c r="I7" s="414">
        <f t="shared" si="2"/>
        <v>0</v>
      </c>
      <c r="J7" s="414">
        <f t="shared" si="2"/>
        <v>0</v>
      </c>
      <c r="K7" s="414">
        <f t="shared" si="2"/>
        <v>0</v>
      </c>
      <c r="L7" s="414">
        <f t="shared" si="2"/>
        <v>0</v>
      </c>
      <c r="M7" s="414">
        <f t="shared" si="2"/>
        <v>0</v>
      </c>
      <c r="N7" s="414">
        <f t="shared" si="2"/>
        <v>0</v>
      </c>
      <c r="O7" s="414">
        <f t="shared" si="2"/>
        <v>0</v>
      </c>
      <c r="P7" s="414">
        <f t="shared" si="2"/>
        <v>0</v>
      </c>
      <c r="Q7" s="414">
        <f t="shared" si="2"/>
        <v>0</v>
      </c>
      <c r="R7" s="414">
        <f t="shared" si="2"/>
        <v>0</v>
      </c>
      <c r="S7" s="414">
        <f t="shared" si="2"/>
        <v>0</v>
      </c>
      <c r="T7" s="414">
        <f t="shared" si="2"/>
        <v>0</v>
      </c>
      <c r="U7" s="414">
        <f t="shared" si="2"/>
        <v>0</v>
      </c>
      <c r="V7" s="414">
        <f t="shared" si="2"/>
        <v>0</v>
      </c>
    </row>
    <row r="8" spans="1:22" ht="12.75">
      <c r="A8" s="244" t="s">
        <v>552</v>
      </c>
      <c r="B8" s="426">
        <f t="shared" si="0"/>
        <v>0</v>
      </c>
      <c r="C8" s="414">
        <f t="shared" si="1"/>
        <v>0</v>
      </c>
      <c r="D8" s="414">
        <f t="shared" si="1"/>
        <v>0</v>
      </c>
      <c r="E8" s="414">
        <f t="shared" si="1"/>
        <v>0</v>
      </c>
      <c r="F8" s="414">
        <f t="shared" si="1"/>
        <v>0</v>
      </c>
      <c r="G8" s="414">
        <f t="shared" si="2"/>
        <v>0</v>
      </c>
      <c r="H8" s="414">
        <f t="shared" si="2"/>
        <v>0</v>
      </c>
      <c r="I8" s="414">
        <f t="shared" si="2"/>
        <v>0</v>
      </c>
      <c r="J8" s="414">
        <f t="shared" si="2"/>
        <v>0</v>
      </c>
      <c r="K8" s="414">
        <f t="shared" si="2"/>
        <v>0</v>
      </c>
      <c r="L8" s="414">
        <f t="shared" si="2"/>
        <v>0</v>
      </c>
      <c r="M8" s="414">
        <f t="shared" si="2"/>
        <v>0</v>
      </c>
      <c r="N8" s="414">
        <f t="shared" si="2"/>
        <v>0</v>
      </c>
      <c r="O8" s="414">
        <f t="shared" si="2"/>
        <v>0</v>
      </c>
      <c r="P8" s="414">
        <f t="shared" si="2"/>
        <v>0</v>
      </c>
      <c r="Q8" s="414">
        <f t="shared" si="2"/>
        <v>0</v>
      </c>
      <c r="R8" s="414">
        <f t="shared" si="2"/>
        <v>0</v>
      </c>
      <c r="S8" s="414">
        <f t="shared" si="2"/>
        <v>0</v>
      </c>
      <c r="T8" s="414">
        <f t="shared" si="2"/>
        <v>0</v>
      </c>
      <c r="U8" s="414">
        <f t="shared" si="2"/>
        <v>0</v>
      </c>
      <c r="V8" s="414">
        <f t="shared" si="2"/>
        <v>0</v>
      </c>
    </row>
    <row r="9" spans="1:22" ht="12.75">
      <c r="A9" s="244" t="s">
        <v>553</v>
      </c>
      <c r="B9" s="426">
        <f t="shared" si="0"/>
        <v>0</v>
      </c>
      <c r="C9" s="414">
        <f t="shared" si="1"/>
        <v>0</v>
      </c>
      <c r="D9" s="414">
        <f t="shared" si="1"/>
        <v>0</v>
      </c>
      <c r="E9" s="414">
        <f t="shared" si="1"/>
        <v>0</v>
      </c>
      <c r="F9" s="414">
        <f t="shared" si="1"/>
        <v>0</v>
      </c>
      <c r="G9" s="414">
        <f t="shared" si="2"/>
        <v>0</v>
      </c>
      <c r="H9" s="414">
        <f t="shared" si="2"/>
        <v>0</v>
      </c>
      <c r="I9" s="414">
        <f t="shared" si="2"/>
        <v>0</v>
      </c>
      <c r="J9" s="414">
        <f t="shared" si="2"/>
        <v>0</v>
      </c>
      <c r="K9" s="414">
        <f t="shared" si="2"/>
        <v>0</v>
      </c>
      <c r="L9" s="414">
        <f t="shared" si="2"/>
        <v>0</v>
      </c>
      <c r="M9" s="414">
        <f t="shared" si="2"/>
        <v>0</v>
      </c>
      <c r="N9" s="414">
        <f t="shared" si="2"/>
        <v>0</v>
      </c>
      <c r="O9" s="414">
        <f t="shared" si="2"/>
        <v>0</v>
      </c>
      <c r="P9" s="414">
        <f t="shared" si="2"/>
        <v>0</v>
      </c>
      <c r="Q9" s="414">
        <f t="shared" si="2"/>
        <v>0</v>
      </c>
      <c r="R9" s="414">
        <f t="shared" si="2"/>
        <v>0</v>
      </c>
      <c r="S9" s="414">
        <f t="shared" si="2"/>
        <v>0</v>
      </c>
      <c r="T9" s="414">
        <f t="shared" si="2"/>
        <v>0</v>
      </c>
      <c r="U9" s="414">
        <f t="shared" si="2"/>
        <v>0</v>
      </c>
      <c r="V9" s="414">
        <f t="shared" si="2"/>
        <v>0</v>
      </c>
    </row>
    <row r="10" spans="1:22" ht="12.75">
      <c r="A10" s="244" t="s">
        <v>554</v>
      </c>
      <c r="B10" s="426">
        <f t="shared" si="0"/>
        <v>0</v>
      </c>
      <c r="C10" s="414">
        <f t="shared" si="1"/>
        <v>0</v>
      </c>
      <c r="D10" s="414">
        <f t="shared" si="1"/>
        <v>0</v>
      </c>
      <c r="E10" s="414">
        <f t="shared" si="1"/>
        <v>0</v>
      </c>
      <c r="F10" s="414">
        <f t="shared" si="1"/>
        <v>0</v>
      </c>
      <c r="G10" s="414">
        <f t="shared" si="2"/>
        <v>0</v>
      </c>
      <c r="H10" s="414">
        <f t="shared" si="2"/>
        <v>0</v>
      </c>
      <c r="I10" s="414">
        <f t="shared" si="2"/>
        <v>0</v>
      </c>
      <c r="J10" s="414">
        <f t="shared" si="2"/>
        <v>0</v>
      </c>
      <c r="K10" s="414">
        <f t="shared" si="2"/>
        <v>0</v>
      </c>
      <c r="L10" s="414">
        <f t="shared" si="2"/>
        <v>0</v>
      </c>
      <c r="M10" s="414">
        <f t="shared" si="2"/>
        <v>0</v>
      </c>
      <c r="N10" s="414">
        <f t="shared" si="2"/>
        <v>0</v>
      </c>
      <c r="O10" s="414">
        <f t="shared" si="2"/>
        <v>0</v>
      </c>
      <c r="P10" s="414">
        <f t="shared" si="2"/>
        <v>0</v>
      </c>
      <c r="Q10" s="414">
        <f t="shared" si="2"/>
        <v>0</v>
      </c>
      <c r="R10" s="414">
        <f t="shared" si="2"/>
        <v>0</v>
      </c>
      <c r="S10" s="414">
        <f t="shared" si="2"/>
        <v>0</v>
      </c>
      <c r="T10" s="414">
        <f t="shared" si="2"/>
        <v>0</v>
      </c>
      <c r="U10" s="414">
        <f t="shared" si="2"/>
        <v>0</v>
      </c>
      <c r="V10" s="414">
        <f t="shared" si="2"/>
        <v>0</v>
      </c>
    </row>
    <row r="11" spans="1:22" ht="12.75">
      <c r="A11" s="244" t="s">
        <v>555</v>
      </c>
      <c r="B11" s="426">
        <f t="shared" si="0"/>
        <v>0</v>
      </c>
      <c r="C11" s="414">
        <f t="shared" si="1"/>
        <v>0</v>
      </c>
      <c r="D11" s="414">
        <f t="shared" si="1"/>
        <v>0</v>
      </c>
      <c r="E11" s="414">
        <f t="shared" si="1"/>
        <v>0</v>
      </c>
      <c r="F11" s="414">
        <f t="shared" si="1"/>
        <v>0</v>
      </c>
      <c r="G11" s="414">
        <f t="shared" si="2"/>
        <v>0</v>
      </c>
      <c r="H11" s="414">
        <f t="shared" si="2"/>
        <v>0</v>
      </c>
      <c r="I11" s="414">
        <f t="shared" si="2"/>
        <v>0</v>
      </c>
      <c r="J11" s="414">
        <f t="shared" si="2"/>
        <v>0</v>
      </c>
      <c r="K11" s="414">
        <f t="shared" si="2"/>
        <v>0</v>
      </c>
      <c r="L11" s="414">
        <f t="shared" si="2"/>
        <v>0</v>
      </c>
      <c r="M11" s="414">
        <f t="shared" si="2"/>
        <v>0</v>
      </c>
      <c r="N11" s="414">
        <f t="shared" si="2"/>
        <v>0</v>
      </c>
      <c r="O11" s="414">
        <f t="shared" si="2"/>
        <v>0</v>
      </c>
      <c r="P11" s="414">
        <f t="shared" si="2"/>
        <v>0</v>
      </c>
      <c r="Q11" s="414">
        <f t="shared" si="2"/>
        <v>0</v>
      </c>
      <c r="R11" s="414">
        <f t="shared" si="2"/>
        <v>0</v>
      </c>
      <c r="S11" s="414">
        <f t="shared" si="2"/>
        <v>0</v>
      </c>
      <c r="T11" s="414">
        <f t="shared" si="2"/>
        <v>0</v>
      </c>
      <c r="U11" s="414">
        <f t="shared" si="2"/>
        <v>0</v>
      </c>
      <c r="V11" s="414">
        <f t="shared" si="2"/>
        <v>0</v>
      </c>
    </row>
    <row r="12" spans="1:22" ht="12.75">
      <c r="A12" s="244" t="s">
        <v>556</v>
      </c>
      <c r="B12" s="426">
        <f t="shared" si="0"/>
        <v>0</v>
      </c>
      <c r="C12" s="414">
        <f t="shared" si="1"/>
        <v>0</v>
      </c>
      <c r="D12" s="414">
        <f t="shared" si="1"/>
        <v>0</v>
      </c>
      <c r="E12" s="414">
        <f t="shared" si="1"/>
        <v>0</v>
      </c>
      <c r="F12" s="414">
        <f t="shared" si="1"/>
        <v>0</v>
      </c>
      <c r="G12" s="414">
        <f t="shared" si="2"/>
        <v>0</v>
      </c>
      <c r="H12" s="414">
        <f t="shared" si="2"/>
        <v>0</v>
      </c>
      <c r="I12" s="414">
        <f t="shared" si="2"/>
        <v>0</v>
      </c>
      <c r="J12" s="414">
        <f t="shared" si="2"/>
        <v>0</v>
      </c>
      <c r="K12" s="414">
        <f t="shared" si="2"/>
        <v>0</v>
      </c>
      <c r="L12" s="414">
        <f t="shared" si="2"/>
        <v>0</v>
      </c>
      <c r="M12" s="414">
        <f t="shared" si="2"/>
        <v>0</v>
      </c>
      <c r="N12" s="414">
        <f t="shared" si="2"/>
        <v>0</v>
      </c>
      <c r="O12" s="414">
        <f t="shared" si="2"/>
        <v>0</v>
      </c>
      <c r="P12" s="414">
        <f t="shared" si="2"/>
        <v>0</v>
      </c>
      <c r="Q12" s="414">
        <f t="shared" si="2"/>
        <v>0</v>
      </c>
      <c r="R12" s="414">
        <f t="shared" si="2"/>
        <v>0</v>
      </c>
      <c r="S12" s="414">
        <f t="shared" si="2"/>
        <v>0</v>
      </c>
      <c r="T12" s="414">
        <f t="shared" si="2"/>
        <v>0</v>
      </c>
      <c r="U12" s="414">
        <f t="shared" si="2"/>
        <v>0</v>
      </c>
      <c r="V12" s="414">
        <f t="shared" si="2"/>
        <v>0</v>
      </c>
    </row>
    <row r="13" spans="1:22" ht="12.75">
      <c r="A13" s="244" t="s">
        <v>557</v>
      </c>
      <c r="B13" s="426">
        <f t="shared" si="0"/>
        <v>0</v>
      </c>
      <c r="C13" s="414">
        <f t="shared" si="1"/>
        <v>0</v>
      </c>
      <c r="D13" s="414">
        <f t="shared" si="1"/>
        <v>0</v>
      </c>
      <c r="E13" s="414">
        <f t="shared" si="1"/>
        <v>0</v>
      </c>
      <c r="F13" s="414">
        <f t="shared" si="1"/>
        <v>0</v>
      </c>
      <c r="G13" s="414">
        <f t="shared" si="2"/>
        <v>0</v>
      </c>
      <c r="H13" s="414">
        <f t="shared" si="2"/>
        <v>0</v>
      </c>
      <c r="I13" s="414">
        <f t="shared" si="2"/>
        <v>0</v>
      </c>
      <c r="J13" s="414">
        <f t="shared" si="2"/>
        <v>0</v>
      </c>
      <c r="K13" s="414">
        <f t="shared" si="2"/>
        <v>0</v>
      </c>
      <c r="L13" s="414">
        <f t="shared" si="2"/>
        <v>0</v>
      </c>
      <c r="M13" s="414">
        <f t="shared" si="2"/>
        <v>0</v>
      </c>
      <c r="N13" s="414">
        <f t="shared" si="2"/>
        <v>0</v>
      </c>
      <c r="O13" s="414">
        <f t="shared" si="2"/>
        <v>0</v>
      </c>
      <c r="P13" s="414">
        <f t="shared" si="2"/>
        <v>0</v>
      </c>
      <c r="Q13" s="414">
        <f t="shared" si="2"/>
        <v>0</v>
      </c>
      <c r="R13" s="414">
        <f t="shared" si="2"/>
        <v>0</v>
      </c>
      <c r="S13" s="414">
        <f t="shared" si="2"/>
        <v>0</v>
      </c>
      <c r="T13" s="414">
        <f t="shared" si="2"/>
        <v>0</v>
      </c>
      <c r="U13" s="414">
        <f t="shared" si="2"/>
        <v>0</v>
      </c>
      <c r="V13" s="414">
        <f t="shared" si="2"/>
        <v>0</v>
      </c>
    </row>
    <row r="14" spans="1:22" ht="12.75">
      <c r="A14" s="244" t="s">
        <v>558</v>
      </c>
      <c r="B14" s="426">
        <f t="shared" si="0"/>
        <v>0</v>
      </c>
      <c r="C14" s="414">
        <f t="shared" si="1"/>
        <v>0</v>
      </c>
      <c r="D14" s="414">
        <f t="shared" si="1"/>
        <v>0</v>
      </c>
      <c r="E14" s="414">
        <f t="shared" si="1"/>
        <v>0</v>
      </c>
      <c r="F14" s="414">
        <f t="shared" si="1"/>
        <v>0</v>
      </c>
      <c r="G14" s="414">
        <f t="shared" si="2"/>
        <v>0</v>
      </c>
      <c r="H14" s="414">
        <f t="shared" si="2"/>
        <v>0</v>
      </c>
      <c r="I14" s="414">
        <f t="shared" si="2"/>
        <v>0</v>
      </c>
      <c r="J14" s="414">
        <f t="shared" si="2"/>
        <v>0</v>
      </c>
      <c r="K14" s="414">
        <f t="shared" si="2"/>
        <v>0</v>
      </c>
      <c r="L14" s="414">
        <f t="shared" si="2"/>
        <v>0</v>
      </c>
      <c r="M14" s="414">
        <f t="shared" si="2"/>
        <v>0</v>
      </c>
      <c r="N14" s="414">
        <f t="shared" si="2"/>
        <v>0</v>
      </c>
      <c r="O14" s="414">
        <f t="shared" si="2"/>
        <v>0</v>
      </c>
      <c r="P14" s="414">
        <f t="shared" si="2"/>
        <v>0</v>
      </c>
      <c r="Q14" s="414">
        <f t="shared" si="2"/>
        <v>0</v>
      </c>
      <c r="R14" s="414">
        <f t="shared" si="2"/>
        <v>0</v>
      </c>
      <c r="S14" s="414">
        <f t="shared" si="2"/>
        <v>0</v>
      </c>
      <c r="T14" s="414">
        <f t="shared" si="2"/>
        <v>0</v>
      </c>
      <c r="U14" s="414">
        <f t="shared" si="2"/>
        <v>0</v>
      </c>
      <c r="V14" s="414">
        <f t="shared" si="2"/>
        <v>0</v>
      </c>
    </row>
    <row r="15" spans="1:22" ht="12.75">
      <c r="A15" s="244" t="s">
        <v>559</v>
      </c>
      <c r="B15" s="426">
        <f t="shared" si="0"/>
        <v>0</v>
      </c>
      <c r="C15" s="414">
        <f t="shared" si="1"/>
        <v>0</v>
      </c>
      <c r="D15" s="414">
        <f t="shared" si="1"/>
        <v>0</v>
      </c>
      <c r="E15" s="414">
        <f t="shared" si="1"/>
        <v>0</v>
      </c>
      <c r="F15" s="414">
        <f t="shared" si="1"/>
        <v>0</v>
      </c>
      <c r="G15" s="414">
        <f t="shared" si="2"/>
        <v>0</v>
      </c>
      <c r="H15" s="414">
        <f t="shared" si="2"/>
        <v>0</v>
      </c>
      <c r="I15" s="414">
        <f t="shared" si="2"/>
        <v>0</v>
      </c>
      <c r="J15" s="414">
        <f t="shared" si="2"/>
        <v>0</v>
      </c>
      <c r="K15" s="414">
        <f t="shared" si="2"/>
        <v>0</v>
      </c>
      <c r="L15" s="414">
        <f t="shared" si="2"/>
        <v>0</v>
      </c>
      <c r="M15" s="414">
        <f t="shared" si="2"/>
        <v>0</v>
      </c>
      <c r="N15" s="414">
        <f t="shared" si="2"/>
        <v>0</v>
      </c>
      <c r="O15" s="414">
        <f t="shared" si="2"/>
        <v>0</v>
      </c>
      <c r="P15" s="414">
        <f t="shared" si="2"/>
        <v>0</v>
      </c>
      <c r="Q15" s="414">
        <f t="shared" si="2"/>
        <v>0</v>
      </c>
      <c r="R15" s="414">
        <f t="shared" si="2"/>
        <v>0</v>
      </c>
      <c r="S15" s="414">
        <f t="shared" si="2"/>
        <v>0</v>
      </c>
      <c r="T15" s="414">
        <f t="shared" si="2"/>
        <v>0</v>
      </c>
      <c r="U15" s="414">
        <f t="shared" si="2"/>
        <v>0</v>
      </c>
      <c r="V15" s="414">
        <f t="shared" si="2"/>
        <v>0</v>
      </c>
    </row>
    <row r="16" spans="1:22" ht="12.75">
      <c r="A16" s="244" t="s">
        <v>560</v>
      </c>
      <c r="B16" s="426">
        <f t="shared" si="0"/>
        <v>103376</v>
      </c>
      <c r="C16" s="414">
        <f t="shared" si="1"/>
        <v>73041</v>
      </c>
      <c r="D16" s="313">
        <v>0</v>
      </c>
      <c r="E16" s="313">
        <v>0</v>
      </c>
      <c r="F16" s="313">
        <v>73041</v>
      </c>
      <c r="G16" s="414">
        <f t="shared" si="2"/>
        <v>30335</v>
      </c>
      <c r="H16" s="313">
        <v>8890</v>
      </c>
      <c r="I16" s="313">
        <v>0</v>
      </c>
      <c r="J16" s="313">
        <v>0</v>
      </c>
      <c r="K16" s="313">
        <v>0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313">
        <v>0</v>
      </c>
      <c r="R16" s="313">
        <v>0</v>
      </c>
      <c r="S16" s="313">
        <v>21445</v>
      </c>
      <c r="T16" s="414">
        <f t="shared" si="2"/>
        <v>0</v>
      </c>
      <c r="U16" s="414">
        <f t="shared" si="2"/>
        <v>0</v>
      </c>
      <c r="V16" s="414">
        <f t="shared" si="2"/>
        <v>0</v>
      </c>
    </row>
    <row r="17" spans="1:22" ht="12.75">
      <c r="A17" s="244" t="s">
        <v>561</v>
      </c>
      <c r="B17" s="426">
        <f t="shared" si="0"/>
        <v>0</v>
      </c>
      <c r="C17" s="414">
        <f t="shared" si="1"/>
        <v>0</v>
      </c>
      <c r="D17" s="313">
        <v>0</v>
      </c>
      <c r="E17" s="313">
        <v>0</v>
      </c>
      <c r="F17" s="313">
        <v>0</v>
      </c>
      <c r="G17" s="414">
        <f t="shared" si="2"/>
        <v>0</v>
      </c>
      <c r="H17" s="313">
        <v>0</v>
      </c>
      <c r="I17" s="313">
        <v>0</v>
      </c>
      <c r="J17" s="313"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313">
        <v>0</v>
      </c>
      <c r="R17" s="313">
        <v>0</v>
      </c>
      <c r="S17" s="313">
        <v>0</v>
      </c>
      <c r="T17" s="414">
        <f t="shared" si="2"/>
        <v>0</v>
      </c>
      <c r="U17" s="414">
        <f t="shared" si="2"/>
        <v>0</v>
      </c>
      <c r="V17" s="414">
        <f t="shared" si="2"/>
        <v>0</v>
      </c>
    </row>
    <row r="18" spans="1:22" ht="12.75">
      <c r="A18" s="244" t="s">
        <v>562</v>
      </c>
      <c r="B18" s="426">
        <f t="shared" si="0"/>
        <v>6529</v>
      </c>
      <c r="C18" s="414">
        <f t="shared" si="1"/>
        <v>0</v>
      </c>
      <c r="D18" s="313">
        <v>0</v>
      </c>
      <c r="E18" s="313">
        <v>0</v>
      </c>
      <c r="F18" s="313">
        <v>0</v>
      </c>
      <c r="G18" s="414">
        <f t="shared" si="2"/>
        <v>6529</v>
      </c>
      <c r="H18" s="313">
        <v>6529</v>
      </c>
      <c r="I18" s="313">
        <v>0</v>
      </c>
      <c r="J18" s="313">
        <v>0</v>
      </c>
      <c r="K18" s="313">
        <v>0</v>
      </c>
      <c r="L18" s="313">
        <v>0</v>
      </c>
      <c r="M18" s="313">
        <v>0</v>
      </c>
      <c r="N18" s="313">
        <v>0</v>
      </c>
      <c r="O18" s="313">
        <v>0</v>
      </c>
      <c r="P18" s="313">
        <v>0</v>
      </c>
      <c r="Q18" s="313">
        <v>0</v>
      </c>
      <c r="R18" s="313">
        <v>0</v>
      </c>
      <c r="S18" s="313">
        <v>0</v>
      </c>
      <c r="T18" s="414">
        <f t="shared" si="2"/>
        <v>0</v>
      </c>
      <c r="U18" s="414">
        <f t="shared" si="2"/>
        <v>0</v>
      </c>
      <c r="V18" s="414">
        <f t="shared" si="2"/>
        <v>0</v>
      </c>
    </row>
    <row r="19" spans="1:22" ht="12.75">
      <c r="A19" s="244" t="s">
        <v>563</v>
      </c>
      <c r="B19" s="426">
        <f t="shared" si="0"/>
        <v>125609</v>
      </c>
      <c r="C19" s="414">
        <f t="shared" si="1"/>
        <v>0</v>
      </c>
      <c r="D19" s="313">
        <v>0</v>
      </c>
      <c r="E19" s="313">
        <v>0</v>
      </c>
      <c r="F19" s="313">
        <v>0</v>
      </c>
      <c r="G19" s="414">
        <f t="shared" si="2"/>
        <v>125609</v>
      </c>
      <c r="H19" s="313">
        <v>61254</v>
      </c>
      <c r="I19" s="313">
        <v>62386</v>
      </c>
      <c r="J19" s="313">
        <v>0</v>
      </c>
      <c r="K19" s="313">
        <v>0</v>
      </c>
      <c r="L19" s="313">
        <v>0</v>
      </c>
      <c r="M19" s="313">
        <v>0</v>
      </c>
      <c r="N19" s="313">
        <v>1969</v>
      </c>
      <c r="O19" s="313">
        <v>0</v>
      </c>
      <c r="P19" s="313">
        <v>0</v>
      </c>
      <c r="Q19" s="313">
        <v>0</v>
      </c>
      <c r="R19" s="313">
        <v>0</v>
      </c>
      <c r="S19" s="313">
        <v>0</v>
      </c>
      <c r="T19" s="414">
        <f t="shared" si="2"/>
        <v>0</v>
      </c>
      <c r="U19" s="414">
        <f t="shared" si="2"/>
        <v>0</v>
      </c>
      <c r="V19" s="414">
        <f t="shared" si="2"/>
        <v>0</v>
      </c>
    </row>
    <row r="20" spans="1:22" ht="12.75">
      <c r="A20" s="244" t="s">
        <v>564</v>
      </c>
      <c r="B20" s="426">
        <f t="shared" si="0"/>
        <v>54351</v>
      </c>
      <c r="C20" s="414">
        <f t="shared" si="1"/>
        <v>0</v>
      </c>
      <c r="D20" s="313">
        <v>0</v>
      </c>
      <c r="E20" s="313">
        <v>0</v>
      </c>
      <c r="F20" s="313">
        <v>0</v>
      </c>
      <c r="G20" s="414">
        <f t="shared" si="2"/>
        <v>54351</v>
      </c>
      <c r="H20" s="313">
        <v>48559</v>
      </c>
      <c r="I20" s="313">
        <v>0</v>
      </c>
      <c r="J20" s="313">
        <v>0</v>
      </c>
      <c r="K20" s="313">
        <v>4339</v>
      </c>
      <c r="L20" s="313">
        <v>0</v>
      </c>
      <c r="M20" s="313">
        <v>0</v>
      </c>
      <c r="N20" s="313">
        <v>0</v>
      </c>
      <c r="O20" s="313">
        <v>0</v>
      </c>
      <c r="P20" s="313">
        <v>0</v>
      </c>
      <c r="Q20" s="313">
        <v>0</v>
      </c>
      <c r="R20" s="313">
        <v>0</v>
      </c>
      <c r="S20" s="313">
        <v>0</v>
      </c>
      <c r="T20" s="313">
        <v>0</v>
      </c>
      <c r="U20" s="313">
        <v>0</v>
      </c>
      <c r="V20" s="313">
        <v>1453</v>
      </c>
    </row>
    <row r="21" spans="1:22" ht="12.75">
      <c r="A21" s="244" t="s">
        <v>565</v>
      </c>
      <c r="B21" s="426">
        <f t="shared" si="0"/>
        <v>7337</v>
      </c>
      <c r="C21" s="414">
        <f t="shared" si="1"/>
        <v>0</v>
      </c>
      <c r="D21" s="313">
        <v>0</v>
      </c>
      <c r="E21" s="313">
        <v>0</v>
      </c>
      <c r="F21" s="313">
        <v>0</v>
      </c>
      <c r="G21" s="414">
        <f t="shared" si="2"/>
        <v>7337</v>
      </c>
      <c r="H21" s="313">
        <v>4300</v>
      </c>
      <c r="I21" s="313">
        <v>0</v>
      </c>
      <c r="J21" s="313">
        <v>0</v>
      </c>
      <c r="K21" s="313">
        <v>0</v>
      </c>
      <c r="L21" s="313">
        <v>0</v>
      </c>
      <c r="M21" s="313">
        <v>0</v>
      </c>
      <c r="N21" s="313">
        <v>0</v>
      </c>
      <c r="O21" s="313">
        <v>2623</v>
      </c>
      <c r="P21" s="313">
        <v>414</v>
      </c>
      <c r="Q21" s="313">
        <v>0</v>
      </c>
      <c r="R21" s="313">
        <v>0</v>
      </c>
      <c r="S21" s="313">
        <v>0</v>
      </c>
      <c r="T21" s="313">
        <v>0</v>
      </c>
      <c r="U21" s="313">
        <v>0</v>
      </c>
      <c r="V21" s="313">
        <v>0</v>
      </c>
    </row>
    <row r="22" spans="1:22" ht="12.75">
      <c r="A22" s="244" t="s">
        <v>566</v>
      </c>
      <c r="B22" s="426">
        <f t="shared" si="0"/>
        <v>130442</v>
      </c>
      <c r="C22" s="414">
        <f t="shared" si="1"/>
        <v>101942</v>
      </c>
      <c r="D22" s="313">
        <v>60065</v>
      </c>
      <c r="E22" s="313">
        <v>41877</v>
      </c>
      <c r="F22" s="313"/>
      <c r="G22" s="414">
        <f t="shared" si="2"/>
        <v>28500</v>
      </c>
      <c r="H22" s="313">
        <v>0</v>
      </c>
      <c r="I22" s="313">
        <v>0</v>
      </c>
      <c r="J22" s="313">
        <v>16818</v>
      </c>
      <c r="K22" s="313">
        <v>0</v>
      </c>
      <c r="L22" s="313">
        <v>0</v>
      </c>
      <c r="M22" s="313">
        <v>0</v>
      </c>
      <c r="N22" s="313">
        <v>0</v>
      </c>
      <c r="O22" s="313">
        <v>0</v>
      </c>
      <c r="P22" s="313">
        <v>0</v>
      </c>
      <c r="Q22" s="313">
        <v>0</v>
      </c>
      <c r="R22" s="313">
        <v>0</v>
      </c>
      <c r="S22" s="313">
        <v>0</v>
      </c>
      <c r="T22" s="313">
        <v>11682</v>
      </c>
      <c r="U22" s="313">
        <v>0</v>
      </c>
      <c r="V22" s="313">
        <v>0</v>
      </c>
    </row>
    <row r="23" spans="1:22" ht="12.75">
      <c r="A23" s="244" t="s">
        <v>567</v>
      </c>
      <c r="B23" s="426">
        <f t="shared" si="0"/>
        <v>57691</v>
      </c>
      <c r="C23" s="414">
        <f t="shared" si="1"/>
        <v>0</v>
      </c>
      <c r="D23" s="313">
        <v>0</v>
      </c>
      <c r="E23" s="313">
        <v>0</v>
      </c>
      <c r="F23" s="313">
        <v>0</v>
      </c>
      <c r="G23" s="414">
        <f t="shared" si="2"/>
        <v>57691</v>
      </c>
      <c r="H23" s="313">
        <v>0</v>
      </c>
      <c r="I23" s="313">
        <v>0</v>
      </c>
      <c r="J23" s="313">
        <v>0</v>
      </c>
      <c r="K23" s="313">
        <v>0</v>
      </c>
      <c r="L23" s="313">
        <v>54160</v>
      </c>
      <c r="M23" s="313">
        <v>3055</v>
      </c>
      <c r="N23" s="313">
        <v>0</v>
      </c>
      <c r="O23" s="313">
        <v>0</v>
      </c>
      <c r="P23" s="313">
        <v>0</v>
      </c>
      <c r="Q23" s="313">
        <v>0</v>
      </c>
      <c r="R23" s="313">
        <v>0</v>
      </c>
      <c r="S23" s="313">
        <v>0</v>
      </c>
      <c r="T23" s="313">
        <v>0</v>
      </c>
      <c r="U23" s="313">
        <v>476</v>
      </c>
      <c r="V23" s="313">
        <v>0</v>
      </c>
    </row>
    <row r="24" spans="1:22" ht="12.75">
      <c r="A24" s="244" t="s">
        <v>568</v>
      </c>
      <c r="B24" s="426">
        <f t="shared" si="0"/>
        <v>14212</v>
      </c>
      <c r="C24" s="414">
        <f t="shared" si="1"/>
        <v>0</v>
      </c>
      <c r="D24" s="313">
        <v>0</v>
      </c>
      <c r="E24" s="313">
        <v>0</v>
      </c>
      <c r="F24" s="313">
        <v>0</v>
      </c>
      <c r="G24" s="414">
        <f t="shared" si="2"/>
        <v>14212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313">
        <v>2925</v>
      </c>
      <c r="N24" s="313">
        <v>0</v>
      </c>
      <c r="O24" s="313">
        <v>0</v>
      </c>
      <c r="P24" s="313">
        <v>0</v>
      </c>
      <c r="Q24" s="313">
        <v>7914</v>
      </c>
      <c r="R24" s="313">
        <v>3373</v>
      </c>
      <c r="S24" s="313">
        <v>0</v>
      </c>
      <c r="T24" s="313">
        <v>0</v>
      </c>
      <c r="U24" s="313">
        <v>0</v>
      </c>
      <c r="V24" s="313">
        <v>0</v>
      </c>
    </row>
    <row r="25" spans="1:22" ht="12.75">
      <c r="A25" s="244" t="s">
        <v>559</v>
      </c>
      <c r="B25" s="426">
        <f t="shared" si="0"/>
        <v>18323</v>
      </c>
      <c r="C25" s="414">
        <f t="shared" si="1"/>
        <v>14175</v>
      </c>
      <c r="D25" s="313">
        <v>11347</v>
      </c>
      <c r="E25" s="313">
        <v>2828</v>
      </c>
      <c r="F25" s="313">
        <v>0</v>
      </c>
      <c r="G25" s="414">
        <f t="shared" si="2"/>
        <v>4148</v>
      </c>
      <c r="H25" s="313">
        <v>0</v>
      </c>
      <c r="I25" s="313">
        <v>0</v>
      </c>
      <c r="J25" s="313">
        <v>0</v>
      </c>
      <c r="K25" s="313">
        <v>0</v>
      </c>
      <c r="L25" s="313">
        <v>0</v>
      </c>
      <c r="M25" s="313">
        <v>0</v>
      </c>
      <c r="N25" s="313">
        <v>18</v>
      </c>
      <c r="O25" s="313">
        <v>0</v>
      </c>
      <c r="P25" s="313">
        <v>0</v>
      </c>
      <c r="Q25" s="313">
        <v>1593</v>
      </c>
      <c r="R25" s="313">
        <v>2537</v>
      </c>
      <c r="S25" s="313">
        <v>0</v>
      </c>
      <c r="T25" s="313">
        <v>0</v>
      </c>
      <c r="U25" s="313">
        <v>0</v>
      </c>
      <c r="V25" s="313">
        <v>0</v>
      </c>
    </row>
    <row r="26" spans="1:22" ht="12.75">
      <c r="A26" s="246" t="s">
        <v>569</v>
      </c>
      <c r="B26" s="427">
        <f t="shared" si="0"/>
        <v>0</v>
      </c>
      <c r="C26" s="396">
        <f t="shared" si="1"/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</row>
    <row r="27" spans="1:22" ht="13.5">
      <c r="A27" s="495" t="s">
        <v>434</v>
      </c>
      <c r="B27" s="372"/>
      <c r="C27" s="372"/>
      <c r="D27" s="372"/>
      <c r="E27" s="372"/>
      <c r="F27" s="372"/>
      <c r="G27" s="372"/>
      <c r="H27" s="372"/>
      <c r="I27" s="372"/>
      <c r="J27" s="372"/>
      <c r="K27" s="604" t="s">
        <v>609</v>
      </c>
      <c r="L27" s="604"/>
      <c r="M27" s="372" t="s">
        <v>570</v>
      </c>
      <c r="N27" s="372"/>
      <c r="O27" s="372"/>
      <c r="P27" s="372"/>
      <c r="Q27" s="372"/>
      <c r="R27" s="372"/>
      <c r="S27" s="318"/>
      <c r="T27" s="318"/>
      <c r="U27" s="604" t="s">
        <v>571</v>
      </c>
      <c r="V27" s="604"/>
    </row>
    <row r="28" spans="1:22" ht="12.75">
      <c r="A28" s="606" t="s">
        <v>572</v>
      </c>
      <c r="B28" s="606"/>
      <c r="C28" s="606"/>
      <c r="D28" s="372"/>
      <c r="E28" s="372"/>
      <c r="F28" s="372"/>
      <c r="G28" s="373"/>
      <c r="H28" s="373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18"/>
      <c r="T28" s="318"/>
      <c r="U28" s="605" t="s">
        <v>573</v>
      </c>
      <c r="V28" s="605"/>
    </row>
  </sheetData>
  <mergeCells count="11">
    <mergeCell ref="K27:L27"/>
    <mergeCell ref="U27:V27"/>
    <mergeCell ref="U28:V28"/>
    <mergeCell ref="A28:C28"/>
    <mergeCell ref="A1:L1"/>
    <mergeCell ref="M1:V1"/>
    <mergeCell ref="B3:B5"/>
    <mergeCell ref="C3:F3"/>
    <mergeCell ref="G3:L3"/>
    <mergeCell ref="M3:V3"/>
    <mergeCell ref="M4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B16" sqref="B16"/>
    </sheetView>
  </sheetViews>
  <sheetFormatPr defaultColWidth="9.140625" defaultRowHeight="12.75"/>
  <cols>
    <col min="1" max="1" width="22.140625" style="9" customWidth="1"/>
    <col min="2" max="2" width="20.28125" style="9" customWidth="1"/>
    <col min="3" max="5" width="20.7109375" style="9" customWidth="1"/>
    <col min="6" max="6" width="28.140625" style="9" customWidth="1"/>
    <col min="7" max="8" width="9.140625" style="9" customWidth="1"/>
    <col min="9" max="9" width="9.28125" style="9" customWidth="1"/>
    <col min="10" max="10" width="9.140625" style="9" customWidth="1"/>
    <col min="11" max="11" width="36.140625" style="9" customWidth="1"/>
    <col min="12" max="16384" width="9.140625" style="9" customWidth="1"/>
  </cols>
  <sheetData>
    <row r="1" spans="1:6" s="10" customFormat="1" ht="32.25" customHeight="1">
      <c r="A1" s="524" t="s">
        <v>403</v>
      </c>
      <c r="B1" s="624"/>
      <c r="C1" s="624"/>
      <c r="D1" s="624"/>
      <c r="E1" s="624"/>
      <c r="F1" s="624"/>
    </row>
    <row r="2" spans="1:7" s="1" customFormat="1" ht="18" customHeight="1">
      <c r="A2" s="298" t="s">
        <v>432</v>
      </c>
      <c r="B2" s="2"/>
      <c r="C2" s="2"/>
      <c r="D2" s="2"/>
      <c r="E2" s="2"/>
      <c r="F2" s="393"/>
      <c r="G2" s="394" t="s">
        <v>457</v>
      </c>
    </row>
    <row r="3" spans="1:6" s="79" customFormat="1" ht="33" customHeight="1">
      <c r="A3" s="625" t="s">
        <v>238</v>
      </c>
      <c r="B3" s="179" t="s">
        <v>239</v>
      </c>
      <c r="C3" s="224" t="s">
        <v>240</v>
      </c>
      <c r="D3" s="179" t="s">
        <v>241</v>
      </c>
      <c r="E3" s="179" t="s">
        <v>242</v>
      </c>
      <c r="F3" s="627" t="s">
        <v>243</v>
      </c>
    </row>
    <row r="4" spans="1:6" s="79" customFormat="1" ht="33" customHeight="1">
      <c r="A4" s="626"/>
      <c r="B4" s="186" t="s">
        <v>244</v>
      </c>
      <c r="C4" s="186" t="s">
        <v>245</v>
      </c>
      <c r="D4" s="186" t="s">
        <v>246</v>
      </c>
      <c r="E4" s="186" t="s">
        <v>247</v>
      </c>
      <c r="F4" s="628"/>
    </row>
    <row r="5" spans="1:6" s="51" customFormat="1" ht="24.75" customHeight="1">
      <c r="A5" s="146" t="s">
        <v>248</v>
      </c>
      <c r="B5" s="89">
        <v>11</v>
      </c>
      <c r="C5" s="242">
        <v>147936</v>
      </c>
      <c r="D5" s="242">
        <v>155107</v>
      </c>
      <c r="E5" s="242">
        <v>95462</v>
      </c>
      <c r="F5" s="148" t="s">
        <v>249</v>
      </c>
    </row>
    <row r="6" spans="1:6" s="51" customFormat="1" ht="24.75" customHeight="1">
      <c r="A6" s="146" t="s">
        <v>250</v>
      </c>
      <c r="B6" s="89">
        <v>9</v>
      </c>
      <c r="C6" s="242">
        <v>22040</v>
      </c>
      <c r="D6" s="242">
        <v>23137</v>
      </c>
      <c r="E6" s="242">
        <v>16157</v>
      </c>
      <c r="F6" s="147" t="s">
        <v>251</v>
      </c>
    </row>
    <row r="7" spans="1:6" s="51" customFormat="1" ht="24.75" customHeight="1">
      <c r="A7" s="55" t="s">
        <v>111</v>
      </c>
      <c r="B7" s="89">
        <v>2</v>
      </c>
      <c r="C7" s="242">
        <v>191606</v>
      </c>
      <c r="D7" s="242">
        <v>193726</v>
      </c>
      <c r="E7" s="242">
        <v>99554</v>
      </c>
      <c r="F7" s="49" t="s">
        <v>111</v>
      </c>
    </row>
    <row r="8" spans="1:6" s="51" customFormat="1" ht="24.75" customHeight="1">
      <c r="A8" s="55" t="s">
        <v>66</v>
      </c>
      <c r="B8" s="238" t="s">
        <v>8</v>
      </c>
      <c r="C8" s="242">
        <v>566907</v>
      </c>
      <c r="D8" s="242">
        <v>567673</v>
      </c>
      <c r="E8" s="242">
        <v>403637</v>
      </c>
      <c r="F8" s="49" t="s">
        <v>66</v>
      </c>
    </row>
    <row r="9" spans="1:6" s="51" customFormat="1" ht="24.75" customHeight="1">
      <c r="A9" s="55" t="s">
        <v>314</v>
      </c>
      <c r="B9" s="238">
        <v>23</v>
      </c>
      <c r="C9" s="242">
        <v>579370</v>
      </c>
      <c r="D9" s="242">
        <v>593216</v>
      </c>
      <c r="E9" s="242">
        <v>467268</v>
      </c>
      <c r="F9" s="49" t="s">
        <v>314</v>
      </c>
    </row>
    <row r="10" spans="1:6" s="51" customFormat="1" ht="24.75" customHeight="1">
      <c r="A10" s="55" t="s">
        <v>453</v>
      </c>
      <c r="B10" s="238">
        <v>24</v>
      </c>
      <c r="C10" s="242">
        <v>580710</v>
      </c>
      <c r="D10" s="242">
        <v>581068</v>
      </c>
      <c r="E10" s="242">
        <v>446035</v>
      </c>
      <c r="F10" s="49" t="s">
        <v>453</v>
      </c>
    </row>
    <row r="11" spans="1:6" s="52" customFormat="1" ht="24.75" customHeight="1">
      <c r="A11" s="56" t="s">
        <v>452</v>
      </c>
      <c r="B11" s="443">
        <v>24</v>
      </c>
      <c r="C11" s="443">
        <v>564429</v>
      </c>
      <c r="D11" s="444">
        <v>570091</v>
      </c>
      <c r="E11" s="443">
        <v>481728</v>
      </c>
      <c r="F11" s="295" t="s">
        <v>454</v>
      </c>
    </row>
    <row r="12" spans="1:6" s="15" customFormat="1" ht="24.75" customHeight="1">
      <c r="A12" s="45" t="s">
        <v>252</v>
      </c>
      <c r="B12" s="240">
        <v>3</v>
      </c>
      <c r="C12" s="240">
        <v>199376</v>
      </c>
      <c r="D12" s="240">
        <v>205291</v>
      </c>
      <c r="E12" s="240">
        <v>169762</v>
      </c>
      <c r="F12" s="283" t="s">
        <v>13</v>
      </c>
    </row>
    <row r="13" spans="1:6" s="15" customFormat="1" ht="24.75" customHeight="1">
      <c r="A13" s="86" t="s">
        <v>12</v>
      </c>
      <c r="B13" s="241">
        <v>21</v>
      </c>
      <c r="C13" s="241">
        <v>365052</v>
      </c>
      <c r="D13" s="241">
        <v>364800</v>
      </c>
      <c r="E13" s="241">
        <v>311965</v>
      </c>
      <c r="F13" s="284" t="s">
        <v>14</v>
      </c>
    </row>
    <row r="14" spans="1:6" s="79" customFormat="1" ht="15.75" customHeight="1">
      <c r="A14" s="629" t="s">
        <v>253</v>
      </c>
      <c r="B14" s="630"/>
      <c r="C14" s="77"/>
      <c r="D14" s="508" t="s">
        <v>438</v>
      </c>
      <c r="E14" s="508"/>
      <c r="F14" s="508"/>
    </row>
    <row r="15" s="298" customFormat="1" ht="12.75">
      <c r="A15" s="378" t="s">
        <v>447</v>
      </c>
    </row>
    <row r="16" s="53" customFormat="1" ht="12.75"/>
    <row r="17" s="53" customFormat="1" ht="12.75"/>
    <row r="18" s="53" customFormat="1" ht="12.75"/>
    <row r="19" s="53" customFormat="1" ht="12.75"/>
    <row r="20" s="53" customFormat="1" ht="12.75"/>
    <row r="21" s="53" customFormat="1" ht="12.75"/>
    <row r="22" s="53" customFormat="1" ht="12.75"/>
    <row r="23" s="53" customFormat="1" ht="12.75"/>
    <row r="24" s="53" customFormat="1" ht="12.75"/>
    <row r="25" s="53" customFormat="1" ht="12.75"/>
    <row r="26" s="53" customFormat="1" ht="12.75"/>
    <row r="27" s="53" customFormat="1" ht="12.75"/>
    <row r="28" s="53" customFormat="1" ht="12.75"/>
    <row r="29" s="53" customFormat="1" ht="12.75"/>
    <row r="30" s="53" customFormat="1" ht="12.75"/>
    <row r="31" s="53" customFormat="1" ht="12.75"/>
    <row r="32" s="53" customFormat="1" ht="12.75"/>
    <row r="33" s="53" customFormat="1" ht="12.75"/>
    <row r="34" s="53" customFormat="1" ht="12.75"/>
    <row r="35" s="53" customFormat="1" ht="12.75"/>
    <row r="36" s="53" customFormat="1" ht="12.75"/>
    <row r="37" s="53" customFormat="1" ht="12.75"/>
    <row r="38" s="53" customFormat="1" ht="12.75"/>
    <row r="39" s="53" customFormat="1" ht="12.75"/>
    <row r="40" s="53" customFormat="1" ht="12.75"/>
    <row r="41" s="53" customFormat="1" ht="12.75"/>
    <row r="42" s="53" customFormat="1" ht="12.75"/>
    <row r="43" s="53" customFormat="1" ht="12.75"/>
    <row r="44" s="53" customFormat="1" ht="12.75"/>
    <row r="45" s="53" customFormat="1" ht="12.75"/>
    <row r="46" s="53" customFormat="1" ht="12.75"/>
    <row r="47" s="53" customFormat="1" ht="12.75"/>
    <row r="48" s="53" customFormat="1" ht="12.75"/>
    <row r="49" s="53" customFormat="1" ht="12.75"/>
    <row r="50" s="53" customFormat="1" ht="12.75"/>
    <row r="51" s="53" customFormat="1" ht="12.75"/>
    <row r="52" s="53" customFormat="1" ht="12.75"/>
    <row r="53" s="53" customFormat="1" ht="12.75"/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2.75"/>
    <row r="68" s="53" customFormat="1" ht="12.75"/>
    <row r="69" s="53" customFormat="1" ht="12.75"/>
    <row r="70" s="53" customFormat="1" ht="12.75"/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</sheetData>
  <mergeCells count="5">
    <mergeCell ref="A1:F1"/>
    <mergeCell ref="A3:A4"/>
    <mergeCell ref="F3:F4"/>
    <mergeCell ref="A14:B14"/>
    <mergeCell ref="D14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0">
      <selection activeCell="E12" sqref="E12"/>
    </sheetView>
  </sheetViews>
  <sheetFormatPr defaultColWidth="9.140625" defaultRowHeight="12.75"/>
  <cols>
    <col min="1" max="1" width="20.140625" style="91" customWidth="1"/>
    <col min="2" max="2" width="15.8515625" style="91" customWidth="1"/>
    <col min="3" max="3" width="16.7109375" style="91" customWidth="1"/>
    <col min="4" max="4" width="15.8515625" style="91" customWidth="1"/>
    <col min="5" max="6" width="12.421875" style="91" customWidth="1"/>
    <col min="7" max="7" width="13.421875" style="149" customWidth="1"/>
    <col min="8" max="8" width="38.8515625" style="91" customWidth="1"/>
    <col min="9" max="9" width="37.140625" style="91" customWidth="1"/>
    <col min="10" max="16384" width="9.140625" style="91" customWidth="1"/>
  </cols>
  <sheetData>
    <row r="1" spans="1:8" ht="32.25" customHeight="1">
      <c r="A1" s="631" t="s">
        <v>404</v>
      </c>
      <c r="B1" s="631"/>
      <c r="C1" s="631"/>
      <c r="D1" s="631"/>
      <c r="E1" s="631"/>
      <c r="F1" s="631"/>
      <c r="G1" s="631"/>
      <c r="H1" s="631"/>
    </row>
    <row r="2" spans="1:7" s="1" customFormat="1" ht="18" customHeight="1">
      <c r="A2" s="298" t="s">
        <v>432</v>
      </c>
      <c r="B2" s="2"/>
      <c r="C2" s="2"/>
      <c r="D2" s="2"/>
      <c r="E2" s="2"/>
      <c r="F2" s="393"/>
      <c r="G2" s="394" t="s">
        <v>457</v>
      </c>
    </row>
    <row r="3" spans="1:7" s="1" customFormat="1" ht="22.5" customHeight="1">
      <c r="A3" s="391"/>
      <c r="B3" s="458"/>
      <c r="C3" s="459" t="s">
        <v>574</v>
      </c>
      <c r="D3" s="458" t="s">
        <v>575</v>
      </c>
      <c r="E3" s="458"/>
      <c r="F3" s="458" t="s">
        <v>576</v>
      </c>
      <c r="G3" s="460" t="s">
        <v>577</v>
      </c>
    </row>
    <row r="4" spans="1:7" s="1" customFormat="1" ht="22.5" customHeight="1">
      <c r="A4" s="445" t="s">
        <v>578</v>
      </c>
      <c r="B4" s="440" t="s">
        <v>579</v>
      </c>
      <c r="C4" s="440" t="s">
        <v>580</v>
      </c>
      <c r="D4" s="440" t="s">
        <v>581</v>
      </c>
      <c r="E4" s="440" t="s">
        <v>582</v>
      </c>
      <c r="F4" s="440" t="s">
        <v>583</v>
      </c>
      <c r="G4" s="446" t="s">
        <v>584</v>
      </c>
    </row>
    <row r="5" spans="1:7" s="1" customFormat="1" ht="22.5" customHeight="1">
      <c r="A5" s="447" t="s">
        <v>585</v>
      </c>
      <c r="B5" s="448">
        <f aca="true" t="shared" si="0" ref="B5:G5">SUM(B6:B22)</f>
        <v>732931</v>
      </c>
      <c r="C5" s="449">
        <f t="shared" si="0"/>
        <v>729469</v>
      </c>
      <c r="D5" s="449">
        <f t="shared" si="0"/>
        <v>729324</v>
      </c>
      <c r="E5" s="450">
        <f t="shared" si="0"/>
        <v>33</v>
      </c>
      <c r="F5" s="450">
        <f t="shared" si="0"/>
        <v>111</v>
      </c>
      <c r="G5" s="450">
        <f t="shared" si="0"/>
        <v>-145</v>
      </c>
    </row>
    <row r="6" spans="1:7" ht="18" customHeight="1">
      <c r="A6" s="244" t="s">
        <v>281</v>
      </c>
      <c r="B6" s="451">
        <v>484300</v>
      </c>
      <c r="C6" s="343">
        <v>486619</v>
      </c>
      <c r="D6" s="343">
        <v>486619</v>
      </c>
      <c r="E6" s="452">
        <v>0</v>
      </c>
      <c r="F6" s="452">
        <v>0</v>
      </c>
      <c r="G6" s="453">
        <f aca="true" t="shared" si="1" ref="G6:G15">D6-C6</f>
        <v>0</v>
      </c>
    </row>
    <row r="7" spans="1:7" ht="18" customHeight="1">
      <c r="A7" s="244" t="s">
        <v>405</v>
      </c>
      <c r="B7" s="342">
        <v>8932</v>
      </c>
      <c r="C7" s="343">
        <v>8932</v>
      </c>
      <c r="D7" s="343">
        <v>8932</v>
      </c>
      <c r="E7" s="452">
        <v>0</v>
      </c>
      <c r="F7" s="452">
        <v>0</v>
      </c>
      <c r="G7" s="453">
        <f t="shared" si="1"/>
        <v>0</v>
      </c>
    </row>
    <row r="8" spans="1:7" s="16" customFormat="1" ht="18" customHeight="1">
      <c r="A8" s="244" t="s">
        <v>406</v>
      </c>
      <c r="B8" s="342">
        <v>85069</v>
      </c>
      <c r="C8" s="343">
        <v>79102</v>
      </c>
      <c r="D8" s="343">
        <v>79102</v>
      </c>
      <c r="E8" s="452"/>
      <c r="F8" s="452"/>
      <c r="G8" s="453">
        <f t="shared" si="1"/>
        <v>0</v>
      </c>
    </row>
    <row r="9" spans="1:7" s="16" customFormat="1" ht="18" customHeight="1">
      <c r="A9" s="244" t="s">
        <v>407</v>
      </c>
      <c r="B9" s="342">
        <v>7540</v>
      </c>
      <c r="C9" s="343">
        <v>7491</v>
      </c>
      <c r="D9" s="343">
        <v>7491</v>
      </c>
      <c r="E9" s="452">
        <v>0</v>
      </c>
      <c r="F9" s="452">
        <v>0</v>
      </c>
      <c r="G9" s="453">
        <f t="shared" si="1"/>
        <v>0</v>
      </c>
    </row>
    <row r="10" spans="1:7" s="16" customFormat="1" ht="18" customHeight="1">
      <c r="A10" s="244" t="s">
        <v>408</v>
      </c>
      <c r="B10" s="342">
        <v>51</v>
      </c>
      <c r="C10" s="343">
        <v>53</v>
      </c>
      <c r="D10" s="343">
        <v>53</v>
      </c>
      <c r="E10" s="452">
        <v>0</v>
      </c>
      <c r="F10" s="452">
        <v>0</v>
      </c>
      <c r="G10" s="453">
        <f t="shared" si="1"/>
        <v>0</v>
      </c>
    </row>
    <row r="11" spans="1:7" s="17" customFormat="1" ht="18" customHeight="1">
      <c r="A11" s="244" t="s">
        <v>409</v>
      </c>
      <c r="B11" s="342">
        <v>8994</v>
      </c>
      <c r="C11" s="343">
        <v>8882</v>
      </c>
      <c r="D11" s="343">
        <v>8783</v>
      </c>
      <c r="E11" s="452">
        <v>32</v>
      </c>
      <c r="F11" s="452">
        <v>66</v>
      </c>
      <c r="G11" s="453">
        <f t="shared" si="1"/>
        <v>-99</v>
      </c>
    </row>
    <row r="12" spans="1:8" ht="18" customHeight="1">
      <c r="A12" s="244" t="s">
        <v>410</v>
      </c>
      <c r="B12" s="342">
        <v>44</v>
      </c>
      <c r="C12" s="343">
        <v>44</v>
      </c>
      <c r="D12" s="343">
        <v>44</v>
      </c>
      <c r="E12" s="452">
        <v>0</v>
      </c>
      <c r="F12" s="452">
        <v>0</v>
      </c>
      <c r="G12" s="453">
        <f t="shared" si="1"/>
        <v>0</v>
      </c>
      <c r="H12" s="245"/>
    </row>
    <row r="13" spans="1:8" ht="18" customHeight="1">
      <c r="A13" s="244" t="s">
        <v>282</v>
      </c>
      <c r="B13" s="342">
        <v>115</v>
      </c>
      <c r="C13" s="343">
        <v>129</v>
      </c>
      <c r="D13" s="343">
        <v>129</v>
      </c>
      <c r="E13" s="452">
        <v>0</v>
      </c>
      <c r="F13" s="452">
        <v>0</v>
      </c>
      <c r="G13" s="453">
        <f t="shared" si="1"/>
        <v>0</v>
      </c>
      <c r="H13" s="245"/>
    </row>
    <row r="14" spans="1:8" ht="18" customHeight="1">
      <c r="A14" s="244" t="s">
        <v>411</v>
      </c>
      <c r="B14" s="342">
        <v>110</v>
      </c>
      <c r="C14" s="343">
        <v>110</v>
      </c>
      <c r="D14" s="343">
        <v>106</v>
      </c>
      <c r="E14" s="452">
        <v>0</v>
      </c>
      <c r="F14" s="452">
        <v>4</v>
      </c>
      <c r="G14" s="453">
        <f t="shared" si="1"/>
        <v>-4</v>
      </c>
      <c r="H14" s="245"/>
    </row>
    <row r="15" spans="1:8" ht="18" customHeight="1">
      <c r="A15" s="244" t="s">
        <v>412</v>
      </c>
      <c r="B15" s="342">
        <v>47</v>
      </c>
      <c r="C15" s="343">
        <v>63</v>
      </c>
      <c r="D15" s="343">
        <v>63</v>
      </c>
      <c r="E15" s="452">
        <v>0</v>
      </c>
      <c r="F15" s="452">
        <v>0</v>
      </c>
      <c r="G15" s="453">
        <f t="shared" si="1"/>
        <v>0</v>
      </c>
      <c r="H15" s="245"/>
    </row>
    <row r="16" spans="1:8" ht="18" customHeight="1">
      <c r="A16" s="244" t="s">
        <v>413</v>
      </c>
      <c r="B16" s="342">
        <v>3000</v>
      </c>
      <c r="C16" s="343">
        <v>3504</v>
      </c>
      <c r="D16" s="343">
        <v>3504</v>
      </c>
      <c r="E16" s="452">
        <v>0</v>
      </c>
      <c r="F16" s="452">
        <v>0</v>
      </c>
      <c r="G16" s="453">
        <v>0</v>
      </c>
      <c r="H16" s="245"/>
    </row>
    <row r="17" spans="1:8" ht="18" customHeight="1">
      <c r="A17" s="244" t="s">
        <v>414</v>
      </c>
      <c r="B17" s="342">
        <v>4</v>
      </c>
      <c r="C17" s="343">
        <v>21</v>
      </c>
      <c r="D17" s="343">
        <v>21</v>
      </c>
      <c r="E17" s="452">
        <v>0</v>
      </c>
      <c r="F17" s="452">
        <v>0</v>
      </c>
      <c r="G17" s="453">
        <f aca="true" t="shared" si="2" ref="G17:G22">D17-C17</f>
        <v>0</v>
      </c>
      <c r="H17" s="245"/>
    </row>
    <row r="18" spans="1:8" ht="18" customHeight="1">
      <c r="A18" s="244" t="s">
        <v>415</v>
      </c>
      <c r="B18" s="342">
        <v>161</v>
      </c>
      <c r="C18" s="343">
        <v>218</v>
      </c>
      <c r="D18" s="343">
        <v>215</v>
      </c>
      <c r="E18" s="452">
        <v>1</v>
      </c>
      <c r="F18" s="452">
        <v>2</v>
      </c>
      <c r="G18" s="453">
        <f t="shared" si="2"/>
        <v>-3</v>
      </c>
      <c r="H18" s="245"/>
    </row>
    <row r="19" spans="1:8" ht="18" customHeight="1">
      <c r="A19" s="244" t="s">
        <v>416</v>
      </c>
      <c r="B19" s="342">
        <v>0</v>
      </c>
      <c r="C19" s="343">
        <v>77</v>
      </c>
      <c r="D19" s="343">
        <v>38</v>
      </c>
      <c r="E19" s="452">
        <v>0</v>
      </c>
      <c r="F19" s="452">
        <v>39</v>
      </c>
      <c r="G19" s="453">
        <f t="shared" si="2"/>
        <v>-39</v>
      </c>
      <c r="H19" s="245"/>
    </row>
    <row r="20" spans="1:8" ht="18" customHeight="1">
      <c r="A20" s="244" t="s">
        <v>586</v>
      </c>
      <c r="B20" s="342">
        <v>33467</v>
      </c>
      <c r="C20" s="343">
        <v>33467</v>
      </c>
      <c r="D20" s="343">
        <v>33467</v>
      </c>
      <c r="E20" s="452">
        <v>0</v>
      </c>
      <c r="F20" s="452">
        <v>0</v>
      </c>
      <c r="G20" s="453">
        <f t="shared" si="2"/>
        <v>0</v>
      </c>
      <c r="H20" s="245"/>
    </row>
    <row r="21" spans="1:8" ht="18" customHeight="1">
      <c r="A21" s="244" t="s">
        <v>417</v>
      </c>
      <c r="B21" s="342">
        <v>52516</v>
      </c>
      <c r="C21" s="343">
        <v>52176</v>
      </c>
      <c r="D21" s="343">
        <v>52176</v>
      </c>
      <c r="E21" s="452">
        <v>0</v>
      </c>
      <c r="F21" s="452">
        <v>0</v>
      </c>
      <c r="G21" s="453">
        <f t="shared" si="2"/>
        <v>0</v>
      </c>
      <c r="H21" s="245"/>
    </row>
    <row r="22" spans="1:8" ht="18" customHeight="1">
      <c r="A22" s="246" t="s">
        <v>418</v>
      </c>
      <c r="B22" s="344">
        <v>48581</v>
      </c>
      <c r="C22" s="345">
        <v>48581</v>
      </c>
      <c r="D22" s="345">
        <v>48581</v>
      </c>
      <c r="E22" s="454">
        <v>0</v>
      </c>
      <c r="F22" s="454">
        <v>0</v>
      </c>
      <c r="G22" s="455">
        <f t="shared" si="2"/>
        <v>0</v>
      </c>
      <c r="H22" s="245"/>
    </row>
    <row r="23" spans="1:8" ht="18" customHeight="1">
      <c r="A23" s="346" t="s">
        <v>419</v>
      </c>
      <c r="B23" s="298"/>
      <c r="C23" s="298"/>
      <c r="D23" s="298"/>
      <c r="E23" s="456" t="s">
        <v>587</v>
      </c>
      <c r="F23" s="298"/>
      <c r="G23" s="457"/>
      <c r="H23" s="245"/>
    </row>
  </sheetData>
  <mergeCells count="1">
    <mergeCell ref="A1:H1"/>
  </mergeCells>
  <printOptions/>
  <pageMargins left="0.7480314960629921" right="0.7480314960629921" top="0.74" bottom="0.51" header="0.5118110236220472" footer="0.3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G18" sqref="G18:G19"/>
    </sheetView>
  </sheetViews>
  <sheetFormatPr defaultColWidth="9.140625" defaultRowHeight="12.75"/>
  <cols>
    <col min="1" max="1" width="16.28125" style="91" customWidth="1"/>
    <col min="2" max="2" width="15.57421875" style="91" customWidth="1"/>
    <col min="3" max="3" width="15.8515625" style="91" customWidth="1"/>
    <col min="4" max="4" width="16.28125" style="91" customWidth="1"/>
    <col min="5" max="5" width="12.57421875" style="91" customWidth="1"/>
    <col min="6" max="6" width="14.421875" style="91" customWidth="1"/>
    <col min="7" max="7" width="15.140625" style="91" customWidth="1"/>
    <col min="8" max="8" width="14.00390625" style="91" customWidth="1"/>
    <col min="9" max="9" width="13.28125" style="91" customWidth="1"/>
    <col min="10" max="10" width="23.421875" style="91" customWidth="1"/>
    <col min="11" max="16384" width="16.28125" style="91" customWidth="1"/>
  </cols>
  <sheetData>
    <row r="1" spans="1:10" ht="32.25" customHeight="1">
      <c r="A1" s="631" t="s">
        <v>443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9" s="1" customFormat="1" ht="18" customHeight="1">
      <c r="A2" s="298" t="s">
        <v>432</v>
      </c>
      <c r="B2" s="2"/>
      <c r="C2" s="2"/>
      <c r="D2" s="2"/>
      <c r="E2" s="2"/>
      <c r="F2" s="2"/>
      <c r="G2" s="2"/>
      <c r="H2" s="393"/>
      <c r="I2" s="394" t="s">
        <v>457</v>
      </c>
    </row>
    <row r="3" spans="1:9" s="79" customFormat="1" ht="22.5" customHeight="1">
      <c r="A3" s="225"/>
      <c r="B3" s="4" t="s">
        <v>254</v>
      </c>
      <c r="C3" s="643" t="s">
        <v>255</v>
      </c>
      <c r="D3" s="511"/>
      <c r="E3" s="512"/>
      <c r="F3" s="4" t="s">
        <v>256</v>
      </c>
      <c r="G3" s="4" t="s">
        <v>257</v>
      </c>
      <c r="H3" s="4" t="s">
        <v>258</v>
      </c>
      <c r="I3" s="4" t="s">
        <v>259</v>
      </c>
    </row>
    <row r="4" spans="1:9" s="79" customFormat="1" ht="20.25" customHeight="1">
      <c r="A4" s="152"/>
      <c r="B4" s="181"/>
      <c r="C4" s="494" t="s">
        <v>260</v>
      </c>
      <c r="D4" s="509"/>
      <c r="E4" s="545"/>
      <c r="F4" s="161" t="s">
        <v>261</v>
      </c>
      <c r="G4" s="181"/>
      <c r="H4" s="181"/>
      <c r="I4" s="181"/>
    </row>
    <row r="5" spans="1:9" s="79" customFormat="1" ht="21" customHeight="1">
      <c r="A5" s="152"/>
      <c r="B5" s="181"/>
      <c r="C5" s="4" t="s">
        <v>262</v>
      </c>
      <c r="D5" s="4" t="s">
        <v>263</v>
      </c>
      <c r="E5" s="226" t="s">
        <v>264</v>
      </c>
      <c r="F5" s="181"/>
      <c r="G5" s="181"/>
      <c r="H5" s="181"/>
      <c r="I5" s="181"/>
    </row>
    <row r="6" spans="1:9" s="79" customFormat="1" ht="21" customHeight="1">
      <c r="A6" s="152"/>
      <c r="B6" s="181"/>
      <c r="C6" s="184" t="s">
        <v>265</v>
      </c>
      <c r="D6" s="181" t="s">
        <v>266</v>
      </c>
      <c r="E6" s="227" t="s">
        <v>267</v>
      </c>
      <c r="F6" s="181" t="s">
        <v>135</v>
      </c>
      <c r="G6" s="181"/>
      <c r="H6" s="184" t="s">
        <v>268</v>
      </c>
      <c r="I6" s="181"/>
    </row>
    <row r="7" spans="1:9" s="79" customFormat="1" ht="21" customHeight="1">
      <c r="A7" s="228"/>
      <c r="B7" s="186" t="s">
        <v>135</v>
      </c>
      <c r="C7" s="186" t="s">
        <v>269</v>
      </c>
      <c r="D7" s="186" t="s">
        <v>270</v>
      </c>
      <c r="E7" s="157" t="s">
        <v>271</v>
      </c>
      <c r="F7" s="186" t="s">
        <v>272</v>
      </c>
      <c r="G7" s="186" t="s">
        <v>143</v>
      </c>
      <c r="H7" s="185" t="s">
        <v>273</v>
      </c>
      <c r="I7" s="186" t="s">
        <v>274</v>
      </c>
    </row>
    <row r="8" spans="1:9" s="17" customFormat="1" ht="18" customHeight="1">
      <c r="A8" s="644" t="s">
        <v>452</v>
      </c>
      <c r="B8" s="646">
        <f>SUM(B10:B31)</f>
        <v>684350</v>
      </c>
      <c r="C8" s="647">
        <f>SUM(C10:C31)</f>
        <v>48581</v>
      </c>
      <c r="D8" s="461">
        <v>321</v>
      </c>
      <c r="E8" s="461">
        <v>53</v>
      </c>
      <c r="F8" s="647">
        <f>SUM(F10:F31)</f>
        <v>732931</v>
      </c>
      <c r="G8" s="647">
        <f>SUM(G10:G31)</f>
        <v>641930</v>
      </c>
      <c r="H8" s="647">
        <f>SUM(H10:H31)</f>
        <v>34939</v>
      </c>
      <c r="I8" s="647">
        <f>SUM(I10:I31)</f>
        <v>56062</v>
      </c>
    </row>
    <row r="9" spans="1:9" s="134" customFormat="1" ht="17.25" customHeight="1">
      <c r="A9" s="645"/>
      <c r="B9" s="646"/>
      <c r="C9" s="647"/>
      <c r="D9" s="461">
        <v>-321</v>
      </c>
      <c r="E9" s="461">
        <v>-53</v>
      </c>
      <c r="F9" s="647"/>
      <c r="G9" s="647"/>
      <c r="H9" s="647"/>
      <c r="I9" s="647"/>
    </row>
    <row r="10" spans="1:9" s="134" customFormat="1" ht="17.25" customHeight="1">
      <c r="A10" s="632" t="s">
        <v>420</v>
      </c>
      <c r="B10" s="638">
        <v>345536</v>
      </c>
      <c r="C10" s="636">
        <v>13</v>
      </c>
      <c r="D10" s="641">
        <v>0</v>
      </c>
      <c r="E10" s="462"/>
      <c r="F10" s="636">
        <v>345549</v>
      </c>
      <c r="G10" s="636">
        <v>339070</v>
      </c>
      <c r="H10" s="636"/>
      <c r="I10" s="636">
        <f>F10-G10-H10</f>
        <v>6479</v>
      </c>
    </row>
    <row r="11" spans="1:9" s="134" customFormat="1" ht="17.25" customHeight="1">
      <c r="A11" s="633"/>
      <c r="B11" s="638"/>
      <c r="C11" s="636"/>
      <c r="D11" s="641"/>
      <c r="E11" s="462"/>
      <c r="F11" s="636"/>
      <c r="G11" s="636"/>
      <c r="H11" s="636"/>
      <c r="I11" s="636"/>
    </row>
    <row r="12" spans="1:9" s="134" customFormat="1" ht="17.25" customHeight="1">
      <c r="A12" s="634" t="s">
        <v>421</v>
      </c>
      <c r="B12" s="638">
        <v>66546</v>
      </c>
      <c r="C12" s="636">
        <v>1905</v>
      </c>
      <c r="D12" s="641">
        <v>0</v>
      </c>
      <c r="E12" s="462">
        <v>17</v>
      </c>
      <c r="F12" s="636">
        <v>68451</v>
      </c>
      <c r="G12" s="636">
        <v>65814</v>
      </c>
      <c r="H12" s="636">
        <v>885</v>
      </c>
      <c r="I12" s="636">
        <f>F12-G12-H12</f>
        <v>1752</v>
      </c>
    </row>
    <row r="13" spans="1:9" s="134" customFormat="1" ht="17.25" customHeight="1">
      <c r="A13" s="634"/>
      <c r="B13" s="638"/>
      <c r="C13" s="636"/>
      <c r="D13" s="641"/>
      <c r="E13" s="462">
        <v>-17</v>
      </c>
      <c r="F13" s="636"/>
      <c r="G13" s="636"/>
      <c r="H13" s="636"/>
      <c r="I13" s="636"/>
    </row>
    <row r="14" spans="1:9" s="134" customFormat="1" ht="17.25" customHeight="1">
      <c r="A14" s="632" t="s">
        <v>422</v>
      </c>
      <c r="B14" s="638">
        <v>22347</v>
      </c>
      <c r="C14" s="636">
        <v>35</v>
      </c>
      <c r="D14" s="641">
        <v>0</v>
      </c>
      <c r="E14" s="641">
        <v>0</v>
      </c>
      <c r="F14" s="636">
        <v>22382</v>
      </c>
      <c r="G14" s="636">
        <v>22009</v>
      </c>
      <c r="H14" s="636">
        <v>0</v>
      </c>
      <c r="I14" s="636">
        <f>F14-G14-H14</f>
        <v>373</v>
      </c>
    </row>
    <row r="15" spans="1:9" s="150" customFormat="1" ht="17.25" customHeight="1">
      <c r="A15" s="633"/>
      <c r="B15" s="638"/>
      <c r="C15" s="636"/>
      <c r="D15" s="641"/>
      <c r="E15" s="641"/>
      <c r="F15" s="636"/>
      <c r="G15" s="636"/>
      <c r="H15" s="636"/>
      <c r="I15" s="636"/>
    </row>
    <row r="16" spans="1:9" s="150" customFormat="1" ht="17.25" customHeight="1">
      <c r="A16" s="634" t="s">
        <v>423</v>
      </c>
      <c r="B16" s="638">
        <v>28501</v>
      </c>
      <c r="C16" s="636">
        <v>11261</v>
      </c>
      <c r="D16" s="641">
        <v>321</v>
      </c>
      <c r="E16" s="641">
        <v>0</v>
      </c>
      <c r="F16" s="636">
        <v>40083</v>
      </c>
      <c r="G16" s="636">
        <v>34997</v>
      </c>
      <c r="H16" s="636">
        <v>3026</v>
      </c>
      <c r="I16" s="636">
        <f>F16-G16-H16</f>
        <v>2060</v>
      </c>
    </row>
    <row r="17" spans="1:9" s="150" customFormat="1" ht="17.25" customHeight="1">
      <c r="A17" s="634"/>
      <c r="B17" s="638"/>
      <c r="C17" s="636"/>
      <c r="D17" s="641"/>
      <c r="E17" s="641"/>
      <c r="F17" s="636"/>
      <c r="G17" s="636"/>
      <c r="H17" s="636"/>
      <c r="I17" s="636"/>
    </row>
    <row r="18" spans="1:9" s="150" customFormat="1" ht="17.25" customHeight="1">
      <c r="A18" s="632" t="s">
        <v>424</v>
      </c>
      <c r="B18" s="638">
        <v>69931</v>
      </c>
      <c r="C18" s="636">
        <v>0</v>
      </c>
      <c r="D18" s="641">
        <v>0</v>
      </c>
      <c r="E18" s="641">
        <v>0</v>
      </c>
      <c r="F18" s="636">
        <v>69931</v>
      </c>
      <c r="G18" s="636">
        <v>69595</v>
      </c>
      <c r="H18" s="636">
        <v>0</v>
      </c>
      <c r="I18" s="636">
        <f>F18-G18-H18</f>
        <v>336</v>
      </c>
    </row>
    <row r="19" spans="1:9" s="150" customFormat="1" ht="17.25" customHeight="1">
      <c r="A19" s="633"/>
      <c r="B19" s="638"/>
      <c r="C19" s="636"/>
      <c r="D19" s="641"/>
      <c r="E19" s="641"/>
      <c r="F19" s="636"/>
      <c r="G19" s="636"/>
      <c r="H19" s="636"/>
      <c r="I19" s="636"/>
    </row>
    <row r="20" spans="1:9" s="150" customFormat="1" ht="17.25" customHeight="1">
      <c r="A20" s="634" t="s">
        <v>425</v>
      </c>
      <c r="B20" s="638">
        <v>90459</v>
      </c>
      <c r="C20" s="636">
        <v>33185</v>
      </c>
      <c r="D20" s="641">
        <v>0</v>
      </c>
      <c r="E20" s="641">
        <v>0</v>
      </c>
      <c r="F20" s="636">
        <v>123644</v>
      </c>
      <c r="G20" s="636">
        <v>91009</v>
      </c>
      <c r="H20" s="636">
        <v>27310</v>
      </c>
      <c r="I20" s="636">
        <f>F20-G20-H20</f>
        <v>5325</v>
      </c>
    </row>
    <row r="21" spans="1:9" s="150" customFormat="1" ht="17.25" customHeight="1">
      <c r="A21" s="634"/>
      <c r="B21" s="638"/>
      <c r="C21" s="636"/>
      <c r="D21" s="641"/>
      <c r="E21" s="641"/>
      <c r="F21" s="636"/>
      <c r="G21" s="636"/>
      <c r="H21" s="636"/>
      <c r="I21" s="636"/>
    </row>
    <row r="22" spans="1:9" s="150" customFormat="1" ht="17.25" customHeight="1">
      <c r="A22" s="632" t="s">
        <v>283</v>
      </c>
      <c r="B22" s="638">
        <v>2410</v>
      </c>
      <c r="C22" s="636">
        <v>0</v>
      </c>
      <c r="D22" s="641">
        <v>0</v>
      </c>
      <c r="E22" s="641">
        <v>0</v>
      </c>
      <c r="F22" s="636">
        <v>2410</v>
      </c>
      <c r="G22" s="636">
        <v>2253</v>
      </c>
      <c r="H22" s="636">
        <v>33</v>
      </c>
      <c r="I22" s="636">
        <f>F22-G22-H22</f>
        <v>124</v>
      </c>
    </row>
    <row r="23" spans="1:9" s="150" customFormat="1" ht="17.25" customHeight="1">
      <c r="A23" s="633"/>
      <c r="B23" s="638"/>
      <c r="C23" s="636"/>
      <c r="D23" s="641"/>
      <c r="E23" s="641"/>
      <c r="F23" s="636"/>
      <c r="G23" s="636"/>
      <c r="H23" s="636"/>
      <c r="I23" s="636"/>
    </row>
    <row r="24" spans="1:9" ht="18" customHeight="1">
      <c r="A24" s="634" t="s">
        <v>426</v>
      </c>
      <c r="B24" s="638">
        <v>53</v>
      </c>
      <c r="C24" s="636">
        <v>0</v>
      </c>
      <c r="D24" s="641">
        <v>0</v>
      </c>
      <c r="E24" s="463">
        <v>36</v>
      </c>
      <c r="F24" s="636">
        <v>53</v>
      </c>
      <c r="G24" s="636">
        <v>29</v>
      </c>
      <c r="H24" s="636">
        <v>16</v>
      </c>
      <c r="I24" s="636">
        <f>F24-G24-H24</f>
        <v>8</v>
      </c>
    </row>
    <row r="25" spans="1:9" ht="12.75">
      <c r="A25" s="634"/>
      <c r="B25" s="638"/>
      <c r="C25" s="636"/>
      <c r="D25" s="641"/>
      <c r="E25" s="463">
        <v>-36</v>
      </c>
      <c r="F25" s="636"/>
      <c r="G25" s="636"/>
      <c r="H25" s="636"/>
      <c r="I25" s="636"/>
    </row>
    <row r="26" spans="1:9" ht="12.75">
      <c r="A26" s="632" t="s">
        <v>427</v>
      </c>
      <c r="B26" s="638">
        <v>8386</v>
      </c>
      <c r="C26" s="636">
        <v>532</v>
      </c>
      <c r="D26" s="641">
        <v>0</v>
      </c>
      <c r="E26" s="641">
        <v>0</v>
      </c>
      <c r="F26" s="636">
        <v>8918</v>
      </c>
      <c r="G26" s="636">
        <v>7097</v>
      </c>
      <c r="H26" s="636">
        <v>1359</v>
      </c>
      <c r="I26" s="636">
        <f>F26-G26-H26</f>
        <v>462</v>
      </c>
    </row>
    <row r="27" spans="1:9" ht="12.75">
      <c r="A27" s="633"/>
      <c r="B27" s="638"/>
      <c r="C27" s="636"/>
      <c r="D27" s="641"/>
      <c r="E27" s="641"/>
      <c r="F27" s="636"/>
      <c r="G27" s="636"/>
      <c r="H27" s="636"/>
      <c r="I27" s="636"/>
    </row>
    <row r="28" spans="1:9" ht="12.75">
      <c r="A28" s="634" t="s">
        <v>428</v>
      </c>
      <c r="B28" s="638">
        <v>11571</v>
      </c>
      <c r="C28" s="636">
        <v>1650</v>
      </c>
      <c r="D28" s="640">
        <v>0</v>
      </c>
      <c r="E28" s="641">
        <v>0</v>
      </c>
      <c r="F28" s="636">
        <v>13221</v>
      </c>
      <c r="G28" s="636">
        <v>10057</v>
      </c>
      <c r="H28" s="636">
        <v>2310</v>
      </c>
      <c r="I28" s="636">
        <f>F28-G28-H28</f>
        <v>854</v>
      </c>
    </row>
    <row r="29" spans="1:9" ht="12.75">
      <c r="A29" s="634"/>
      <c r="B29" s="638"/>
      <c r="C29" s="636"/>
      <c r="D29" s="641"/>
      <c r="E29" s="641"/>
      <c r="F29" s="636"/>
      <c r="G29" s="636"/>
      <c r="H29" s="636"/>
      <c r="I29" s="636"/>
    </row>
    <row r="30" spans="1:9" ht="12.75">
      <c r="A30" s="632" t="s">
        <v>429</v>
      </c>
      <c r="B30" s="638">
        <v>38610</v>
      </c>
      <c r="C30" s="636">
        <v>0</v>
      </c>
      <c r="D30" s="462"/>
      <c r="E30" s="641">
        <v>0</v>
      </c>
      <c r="F30" s="636">
        <v>38289</v>
      </c>
      <c r="G30" s="636">
        <v>0</v>
      </c>
      <c r="H30" s="636">
        <v>0</v>
      </c>
      <c r="I30" s="636">
        <f>F30-G30-H30</f>
        <v>38289</v>
      </c>
    </row>
    <row r="31" spans="1:9" ht="12.75">
      <c r="A31" s="635"/>
      <c r="B31" s="639"/>
      <c r="C31" s="637"/>
      <c r="D31" s="464">
        <v>-321</v>
      </c>
      <c r="E31" s="642"/>
      <c r="F31" s="637"/>
      <c r="G31" s="637"/>
      <c r="H31" s="637"/>
      <c r="I31" s="637"/>
    </row>
    <row r="32" spans="1:6" ht="12.75">
      <c r="A32" s="346" t="s">
        <v>419</v>
      </c>
      <c r="F32" s="91" t="s">
        <v>437</v>
      </c>
    </row>
  </sheetData>
  <mergeCells count="105">
    <mergeCell ref="E16:E17"/>
    <mergeCell ref="E18:E19"/>
    <mergeCell ref="E20:E21"/>
    <mergeCell ref="E22:E23"/>
    <mergeCell ref="A1:J1"/>
    <mergeCell ref="C3:E3"/>
    <mergeCell ref="C4:E4"/>
    <mergeCell ref="A8:A9"/>
    <mergeCell ref="B8:B9"/>
    <mergeCell ref="C8:C9"/>
    <mergeCell ref="F8:F9"/>
    <mergeCell ref="G8:G9"/>
    <mergeCell ref="H8:H9"/>
    <mergeCell ref="I8:I9"/>
    <mergeCell ref="B10:B11"/>
    <mergeCell ref="C10:C11"/>
    <mergeCell ref="D10:D11"/>
    <mergeCell ref="F10:F11"/>
    <mergeCell ref="G10:G11"/>
    <mergeCell ref="H10:H11"/>
    <mergeCell ref="I10:I11"/>
    <mergeCell ref="G14:G15"/>
    <mergeCell ref="H14:H15"/>
    <mergeCell ref="I14:I15"/>
    <mergeCell ref="G12:G13"/>
    <mergeCell ref="H12:H13"/>
    <mergeCell ref="I12:I13"/>
    <mergeCell ref="B12:B13"/>
    <mergeCell ref="C12:C13"/>
    <mergeCell ref="D12:D13"/>
    <mergeCell ref="F12:F13"/>
    <mergeCell ref="B14:B15"/>
    <mergeCell ref="C14:C15"/>
    <mergeCell ref="D14:D15"/>
    <mergeCell ref="F14:F15"/>
    <mergeCell ref="E14:E15"/>
    <mergeCell ref="G18:G19"/>
    <mergeCell ref="H18:H19"/>
    <mergeCell ref="I18:I19"/>
    <mergeCell ref="B16:B17"/>
    <mergeCell ref="C16:C17"/>
    <mergeCell ref="D16:D17"/>
    <mergeCell ref="F16:F17"/>
    <mergeCell ref="G16:G17"/>
    <mergeCell ref="H16:H17"/>
    <mergeCell ref="I16:I17"/>
    <mergeCell ref="B18:B19"/>
    <mergeCell ref="C18:C19"/>
    <mergeCell ref="D18:D19"/>
    <mergeCell ref="F18:F19"/>
    <mergeCell ref="G22:G23"/>
    <mergeCell ref="H22:H23"/>
    <mergeCell ref="I22:I23"/>
    <mergeCell ref="B20:B21"/>
    <mergeCell ref="C20:C21"/>
    <mergeCell ref="D20:D21"/>
    <mergeCell ref="F20:F21"/>
    <mergeCell ref="G20:G21"/>
    <mergeCell ref="H20:H21"/>
    <mergeCell ref="I20:I21"/>
    <mergeCell ref="B22:B23"/>
    <mergeCell ref="C22:C23"/>
    <mergeCell ref="D22:D23"/>
    <mergeCell ref="F22:F23"/>
    <mergeCell ref="G26:G27"/>
    <mergeCell ref="H26:H27"/>
    <mergeCell ref="I26:I27"/>
    <mergeCell ref="B24:B25"/>
    <mergeCell ref="C24:C25"/>
    <mergeCell ref="D24:D25"/>
    <mergeCell ref="F24:F25"/>
    <mergeCell ref="G24:G25"/>
    <mergeCell ref="H24:H25"/>
    <mergeCell ref="I24:I25"/>
    <mergeCell ref="B26:B27"/>
    <mergeCell ref="C26:C27"/>
    <mergeCell ref="D26:D27"/>
    <mergeCell ref="F26:F27"/>
    <mergeCell ref="E26:E27"/>
    <mergeCell ref="B30:B31"/>
    <mergeCell ref="C30:C31"/>
    <mergeCell ref="F28:F29"/>
    <mergeCell ref="B28:B29"/>
    <mergeCell ref="C28:C29"/>
    <mergeCell ref="D28:D29"/>
    <mergeCell ref="F30:F31"/>
    <mergeCell ref="E28:E29"/>
    <mergeCell ref="E30:E31"/>
    <mergeCell ref="G28:G29"/>
    <mergeCell ref="H28:H29"/>
    <mergeCell ref="I28:I29"/>
    <mergeCell ref="G30:G31"/>
    <mergeCell ref="H30:H31"/>
    <mergeCell ref="I30:I31"/>
    <mergeCell ref="A10:A11"/>
    <mergeCell ref="A12:A13"/>
    <mergeCell ref="A14:A15"/>
    <mergeCell ref="A16:A17"/>
    <mergeCell ref="A26:A27"/>
    <mergeCell ref="A28:A29"/>
    <mergeCell ref="A30:A31"/>
    <mergeCell ref="A18:A19"/>
    <mergeCell ref="A20:A21"/>
    <mergeCell ref="A22:A23"/>
    <mergeCell ref="A24:A25"/>
  </mergeCells>
  <printOptions/>
  <pageMargins left="0.7480314960629921" right="0.7480314960629921" top="0.41" bottom="0.25" header="0.24" footer="0.17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B4">
      <selection activeCell="L10" sqref="L10"/>
    </sheetView>
  </sheetViews>
  <sheetFormatPr defaultColWidth="9.140625" defaultRowHeight="12.75"/>
  <cols>
    <col min="1" max="1" width="13.28125" style="247" customWidth="1"/>
    <col min="2" max="2" width="8.7109375" style="247" customWidth="1"/>
    <col min="3" max="3" width="2.8515625" style="247" customWidth="1"/>
    <col min="4" max="4" width="6.8515625" style="247" customWidth="1"/>
    <col min="5" max="5" width="14.8515625" style="247" customWidth="1"/>
    <col min="6" max="6" width="7.421875" style="247" customWidth="1"/>
    <col min="7" max="7" width="2.00390625" style="247" customWidth="1"/>
    <col min="8" max="8" width="7.421875" style="247" customWidth="1"/>
    <col min="9" max="9" width="15.8515625" style="247" customWidth="1"/>
    <col min="10" max="11" width="5.8515625" style="247" customWidth="1"/>
    <col min="12" max="12" width="12.8515625" style="247" customWidth="1"/>
    <col min="13" max="13" width="8.57421875" style="247" customWidth="1"/>
    <col min="14" max="14" width="6.140625" style="247" customWidth="1"/>
    <col min="15" max="15" width="12.28125" style="247" customWidth="1"/>
    <col min="16" max="16" width="13.421875" style="247" customWidth="1"/>
  </cols>
  <sheetData>
    <row r="1" spans="1:16" ht="42" customHeight="1">
      <c r="A1" s="650" t="s">
        <v>442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</row>
    <row r="2" spans="1:16" ht="13.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12.75">
      <c r="A3" s="298" t="s">
        <v>432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393"/>
      <c r="P3" s="394" t="s">
        <v>457</v>
      </c>
    </row>
    <row r="4" spans="1:16" ht="25.5" customHeight="1">
      <c r="A4" s="249"/>
      <c r="B4" s="250" t="s">
        <v>285</v>
      </c>
      <c r="C4" s="251"/>
      <c r="D4" s="251"/>
      <c r="E4" s="252"/>
      <c r="F4" s="652" t="s">
        <v>286</v>
      </c>
      <c r="G4" s="653"/>
      <c r="H4" s="653"/>
      <c r="I4" s="654"/>
      <c r="J4" s="652" t="s">
        <v>287</v>
      </c>
      <c r="K4" s="653"/>
      <c r="L4" s="654"/>
      <c r="M4" s="652" t="s">
        <v>288</v>
      </c>
      <c r="N4" s="653"/>
      <c r="O4" s="654"/>
      <c r="P4" s="253"/>
    </row>
    <row r="5" spans="1:16" ht="25.5" customHeight="1">
      <c r="A5" s="254" t="s">
        <v>289</v>
      </c>
      <c r="B5" s="255" t="s">
        <v>290</v>
      </c>
      <c r="C5" s="255"/>
      <c r="D5" s="255"/>
      <c r="E5" s="256"/>
      <c r="F5" s="648" t="s">
        <v>291</v>
      </c>
      <c r="G5" s="660"/>
      <c r="H5" s="660"/>
      <c r="I5" s="649"/>
      <c r="J5" s="648" t="s">
        <v>292</v>
      </c>
      <c r="K5" s="660"/>
      <c r="L5" s="649"/>
      <c r="M5" s="655" t="s">
        <v>293</v>
      </c>
      <c r="N5" s="656"/>
      <c r="O5" s="657"/>
      <c r="P5" s="257" t="s">
        <v>294</v>
      </c>
    </row>
    <row r="6" spans="1:16" ht="25.5" customHeight="1">
      <c r="A6" s="254" t="s">
        <v>295</v>
      </c>
      <c r="B6" s="258" t="s">
        <v>296</v>
      </c>
      <c r="C6" s="251"/>
      <c r="D6" s="252"/>
      <c r="E6" s="259" t="s">
        <v>297</v>
      </c>
      <c r="F6" s="652" t="s">
        <v>296</v>
      </c>
      <c r="G6" s="653"/>
      <c r="H6" s="654"/>
      <c r="I6" s="259" t="s">
        <v>297</v>
      </c>
      <c r="J6" s="652" t="s">
        <v>296</v>
      </c>
      <c r="K6" s="654"/>
      <c r="L6" s="259" t="s">
        <v>297</v>
      </c>
      <c r="M6" s="652" t="s">
        <v>296</v>
      </c>
      <c r="N6" s="654"/>
      <c r="O6" s="259" t="s">
        <v>297</v>
      </c>
      <c r="P6" s="257" t="s">
        <v>298</v>
      </c>
    </row>
    <row r="7" spans="1:16" ht="25.5" customHeight="1">
      <c r="A7" s="260"/>
      <c r="B7" s="261" t="s">
        <v>299</v>
      </c>
      <c r="C7" s="261"/>
      <c r="D7" s="262"/>
      <c r="E7" s="263" t="s">
        <v>300</v>
      </c>
      <c r="F7" s="648" t="s">
        <v>299</v>
      </c>
      <c r="G7" s="660"/>
      <c r="H7" s="649"/>
      <c r="I7" s="263" t="s">
        <v>300</v>
      </c>
      <c r="J7" s="648" t="s">
        <v>299</v>
      </c>
      <c r="K7" s="649"/>
      <c r="L7" s="263" t="s">
        <v>300</v>
      </c>
      <c r="M7" s="648" t="s">
        <v>299</v>
      </c>
      <c r="N7" s="649"/>
      <c r="O7" s="263" t="s">
        <v>300</v>
      </c>
      <c r="P7" s="264"/>
    </row>
    <row r="8" spans="1:16" ht="25.5" customHeight="1">
      <c r="A8" s="265" t="s">
        <v>279</v>
      </c>
      <c r="B8" s="314">
        <v>86432</v>
      </c>
      <c r="C8" s="268"/>
      <c r="D8" s="269" t="s">
        <v>448</v>
      </c>
      <c r="E8" s="269">
        <v>3056041594</v>
      </c>
      <c r="F8" s="269">
        <v>73278</v>
      </c>
      <c r="G8" s="269"/>
      <c r="H8" s="269" t="s">
        <v>301</v>
      </c>
      <c r="I8" s="270">
        <v>2486888493</v>
      </c>
      <c r="J8" s="271">
        <v>906</v>
      </c>
      <c r="K8" s="269"/>
      <c r="L8" s="272">
        <v>47343550</v>
      </c>
      <c r="M8" s="273">
        <v>12248</v>
      </c>
      <c r="N8" s="269"/>
      <c r="O8" s="274">
        <v>521809551</v>
      </c>
      <c r="P8" s="266" t="s">
        <v>279</v>
      </c>
    </row>
    <row r="9" spans="1:16" ht="25.5" customHeight="1">
      <c r="A9" s="265" t="s">
        <v>309</v>
      </c>
      <c r="B9" s="314">
        <v>93654</v>
      </c>
      <c r="C9" s="268"/>
      <c r="D9" s="269" t="s">
        <v>315</v>
      </c>
      <c r="E9" s="269">
        <v>3342225815</v>
      </c>
      <c r="F9" s="269">
        <v>80449</v>
      </c>
      <c r="G9" s="269"/>
      <c r="H9" s="269" t="s">
        <v>301</v>
      </c>
      <c r="I9" s="270">
        <v>2767248496</v>
      </c>
      <c r="J9" s="271">
        <v>1023</v>
      </c>
      <c r="K9" s="269"/>
      <c r="L9" s="272">
        <v>53827370</v>
      </c>
      <c r="M9" s="273">
        <v>12175</v>
      </c>
      <c r="N9" s="269"/>
      <c r="O9" s="274">
        <v>521149949</v>
      </c>
      <c r="P9" s="266" t="s">
        <v>309</v>
      </c>
    </row>
    <row r="10" spans="1:16" ht="25.5" customHeight="1">
      <c r="A10" s="265" t="s">
        <v>316</v>
      </c>
      <c r="B10" s="314">
        <v>100064</v>
      </c>
      <c r="C10" s="268"/>
      <c r="D10" s="269"/>
      <c r="E10" s="269">
        <v>3542549256</v>
      </c>
      <c r="F10" s="269">
        <v>86654</v>
      </c>
      <c r="G10" s="269"/>
      <c r="H10" s="269" t="s">
        <v>301</v>
      </c>
      <c r="I10" s="270">
        <v>2957114558</v>
      </c>
      <c r="J10" s="271">
        <v>1070</v>
      </c>
      <c r="K10" s="269"/>
      <c r="L10" s="272">
        <v>53362644</v>
      </c>
      <c r="M10" s="273">
        <v>12340</v>
      </c>
      <c r="N10" s="269"/>
      <c r="O10" s="274">
        <v>532072054</v>
      </c>
      <c r="P10" s="266" t="s">
        <v>316</v>
      </c>
    </row>
    <row r="11" spans="1:16" ht="25.5" customHeight="1">
      <c r="A11" s="481" t="s">
        <v>459</v>
      </c>
      <c r="B11" s="465">
        <f>SUM(B13:B21)</f>
        <v>104004</v>
      </c>
      <c r="C11" s="466"/>
      <c r="D11" s="467"/>
      <c r="E11" s="468">
        <f>SUM(E13:E21)</f>
        <v>3871993</v>
      </c>
      <c r="F11" s="468">
        <f>SUM(F13:F21)</f>
        <v>91658</v>
      </c>
      <c r="G11" s="468"/>
      <c r="H11" s="269" t="s">
        <v>301</v>
      </c>
      <c r="I11" s="468">
        <f>SUM(I13:I21)</f>
        <v>3338033</v>
      </c>
      <c r="J11" s="348">
        <v>0</v>
      </c>
      <c r="K11" s="468"/>
      <c r="L11" s="271">
        <v>0</v>
      </c>
      <c r="M11" s="468">
        <f>SUM(M13:M21)</f>
        <v>12346</v>
      </c>
      <c r="N11" s="468"/>
      <c r="O11" s="468">
        <f>SUM(O13:O21)</f>
        <v>533960</v>
      </c>
      <c r="P11" s="482" t="s">
        <v>459</v>
      </c>
    </row>
    <row r="12" spans="1:16" ht="8.25" customHeight="1">
      <c r="A12" s="481"/>
      <c r="B12" s="465"/>
      <c r="C12" s="466"/>
      <c r="D12" s="467"/>
      <c r="E12" s="468"/>
      <c r="F12" s="468"/>
      <c r="G12" s="468"/>
      <c r="H12" s="467"/>
      <c r="I12" s="468"/>
      <c r="J12" s="468"/>
      <c r="K12" s="468"/>
      <c r="L12" s="491"/>
      <c r="M12" s="468"/>
      <c r="N12" s="468"/>
      <c r="O12" s="469"/>
      <c r="P12" s="482"/>
    </row>
    <row r="13" spans="1:16" ht="25.5" customHeight="1">
      <c r="A13" s="275" t="s">
        <v>589</v>
      </c>
      <c r="B13" s="470">
        <f>SUM(F13,J13,M13)</f>
        <v>101772</v>
      </c>
      <c r="C13" s="471"/>
      <c r="D13" s="472">
        <f>SUM(G13,K13,N13)</f>
        <v>124853</v>
      </c>
      <c r="E13" s="350">
        <f>SUM(I13,L13,O13)</f>
        <v>2834836</v>
      </c>
      <c r="F13" s="350">
        <v>89662</v>
      </c>
      <c r="G13" s="658">
        <v>65474</v>
      </c>
      <c r="H13" s="658"/>
      <c r="I13" s="350">
        <v>2442828</v>
      </c>
      <c r="J13" s="348">
        <v>0</v>
      </c>
      <c r="K13" s="348"/>
      <c r="L13" s="271">
        <v>0</v>
      </c>
      <c r="M13" s="350">
        <v>12110</v>
      </c>
      <c r="N13" s="472">
        <v>59379</v>
      </c>
      <c r="O13" s="473">
        <v>392008</v>
      </c>
      <c r="P13" s="267" t="s">
        <v>590</v>
      </c>
    </row>
    <row r="14" spans="1:16" ht="21.75" customHeight="1">
      <c r="A14" s="275" t="s">
        <v>591</v>
      </c>
      <c r="B14" s="470">
        <f>SUM(F14,J14,M14)</f>
        <v>2127</v>
      </c>
      <c r="C14" s="471"/>
      <c r="D14" s="472">
        <f>SUM(G14,K14,N14)</f>
        <v>1036736</v>
      </c>
      <c r="E14" s="350">
        <f>SUM(I14,L14,O14)</f>
        <v>877830</v>
      </c>
      <c r="F14" s="350">
        <v>1903</v>
      </c>
      <c r="G14" s="658">
        <v>1020628</v>
      </c>
      <c r="H14" s="658"/>
      <c r="I14" s="350">
        <v>871667</v>
      </c>
      <c r="J14" s="348">
        <v>0</v>
      </c>
      <c r="K14" s="472"/>
      <c r="L14" s="271">
        <v>0</v>
      </c>
      <c r="M14" s="348">
        <v>224</v>
      </c>
      <c r="N14" s="472">
        <v>16108</v>
      </c>
      <c r="O14" s="474">
        <v>6163</v>
      </c>
      <c r="P14" s="267" t="s">
        <v>592</v>
      </c>
    </row>
    <row r="15" spans="1:16" ht="21.75" customHeight="1">
      <c r="A15" s="483" t="s">
        <v>593</v>
      </c>
      <c r="B15" s="475">
        <v>0</v>
      </c>
      <c r="C15" s="471"/>
      <c r="D15" s="472"/>
      <c r="E15" s="476">
        <v>0</v>
      </c>
      <c r="F15" s="348">
        <v>0</v>
      </c>
      <c r="G15" s="350"/>
      <c r="H15" s="348"/>
      <c r="I15" s="348">
        <v>0</v>
      </c>
      <c r="J15" s="348">
        <v>0</v>
      </c>
      <c r="K15" s="348"/>
      <c r="L15" s="271">
        <v>0</v>
      </c>
      <c r="M15" s="348">
        <v>0</v>
      </c>
      <c r="N15" s="472"/>
      <c r="O15" s="348">
        <v>0</v>
      </c>
      <c r="P15" s="267"/>
    </row>
    <row r="16" spans="1:16" ht="21.75" customHeight="1">
      <c r="A16" s="275" t="s">
        <v>594</v>
      </c>
      <c r="B16" s="470">
        <f aca="true" t="shared" si="0" ref="B16:B21">SUM(F16,J16,M16)</f>
        <v>28</v>
      </c>
      <c r="C16" s="471"/>
      <c r="D16" s="348"/>
      <c r="E16" s="350">
        <f aca="true" t="shared" si="1" ref="E16:E21">SUM(I16,L16,O16)</f>
        <v>12729</v>
      </c>
      <c r="F16" s="350">
        <v>28</v>
      </c>
      <c r="G16" s="350"/>
      <c r="H16" s="348">
        <v>0</v>
      </c>
      <c r="I16" s="350">
        <v>12729</v>
      </c>
      <c r="J16" s="348">
        <v>0</v>
      </c>
      <c r="K16" s="348"/>
      <c r="L16" s="271">
        <v>0</v>
      </c>
      <c r="M16" s="348">
        <v>0</v>
      </c>
      <c r="N16" s="348"/>
      <c r="O16" s="474">
        <v>0</v>
      </c>
      <c r="P16" s="267" t="s">
        <v>595</v>
      </c>
    </row>
    <row r="17" spans="1:16" ht="21.75" customHeight="1">
      <c r="A17" s="275" t="s">
        <v>596</v>
      </c>
      <c r="B17" s="470">
        <f t="shared" si="0"/>
        <v>38</v>
      </c>
      <c r="C17" s="471"/>
      <c r="D17" s="348"/>
      <c r="E17" s="350">
        <f t="shared" si="1"/>
        <v>156</v>
      </c>
      <c r="F17" s="350">
        <v>38</v>
      </c>
      <c r="G17" s="350"/>
      <c r="H17" s="348">
        <v>0</v>
      </c>
      <c r="I17" s="350">
        <v>156</v>
      </c>
      <c r="J17" s="348">
        <v>0</v>
      </c>
      <c r="K17" s="348"/>
      <c r="L17" s="271">
        <v>0</v>
      </c>
      <c r="M17" s="348">
        <v>0</v>
      </c>
      <c r="N17" s="348"/>
      <c r="O17" s="474">
        <v>0</v>
      </c>
      <c r="P17" s="349" t="s">
        <v>597</v>
      </c>
    </row>
    <row r="18" spans="1:16" ht="21.75" customHeight="1">
      <c r="A18" s="275" t="s">
        <v>598</v>
      </c>
      <c r="B18" s="470">
        <f t="shared" si="0"/>
        <v>19</v>
      </c>
      <c r="C18" s="471"/>
      <c r="D18" s="348"/>
      <c r="E18" s="350">
        <f t="shared" si="1"/>
        <v>9375</v>
      </c>
      <c r="F18" s="350">
        <v>17</v>
      </c>
      <c r="G18" s="350"/>
      <c r="H18" s="348">
        <v>0</v>
      </c>
      <c r="I18" s="350">
        <v>9182</v>
      </c>
      <c r="J18" s="348">
        <v>0</v>
      </c>
      <c r="K18" s="348"/>
      <c r="L18" s="271">
        <v>0</v>
      </c>
      <c r="M18" s="348">
        <v>2</v>
      </c>
      <c r="N18" s="348"/>
      <c r="O18" s="474">
        <v>193</v>
      </c>
      <c r="P18" s="267" t="s">
        <v>599</v>
      </c>
    </row>
    <row r="19" spans="1:16" ht="12.75">
      <c r="A19" s="275" t="s">
        <v>600</v>
      </c>
      <c r="B19" s="470">
        <f t="shared" si="0"/>
        <v>10</v>
      </c>
      <c r="C19" s="471"/>
      <c r="D19" s="472">
        <f>SUM(G19,K19,N19)</f>
        <v>27158</v>
      </c>
      <c r="E19" s="350">
        <f t="shared" si="1"/>
        <v>135596</v>
      </c>
      <c r="F19" s="348">
        <v>0</v>
      </c>
      <c r="G19" s="350"/>
      <c r="H19" s="348">
        <v>0</v>
      </c>
      <c r="I19" s="348">
        <v>0</v>
      </c>
      <c r="J19" s="348">
        <v>0</v>
      </c>
      <c r="K19" s="348"/>
      <c r="L19" s="271">
        <v>0</v>
      </c>
      <c r="M19" s="348">
        <v>10</v>
      </c>
      <c r="N19" s="472">
        <v>27158</v>
      </c>
      <c r="O19" s="474">
        <v>135596</v>
      </c>
      <c r="P19" s="267" t="s">
        <v>601</v>
      </c>
    </row>
    <row r="20" spans="1:16" ht="12.75">
      <c r="A20" s="483" t="s">
        <v>602</v>
      </c>
      <c r="B20" s="475">
        <f t="shared" si="0"/>
        <v>0</v>
      </c>
      <c r="C20" s="471"/>
      <c r="D20" s="472"/>
      <c r="E20" s="476">
        <f t="shared" si="1"/>
        <v>0</v>
      </c>
      <c r="F20" s="348">
        <v>0</v>
      </c>
      <c r="G20" s="350"/>
      <c r="H20" s="348"/>
      <c r="I20" s="348">
        <v>0</v>
      </c>
      <c r="J20" s="348">
        <v>0</v>
      </c>
      <c r="K20" s="348"/>
      <c r="L20" s="271">
        <v>0</v>
      </c>
      <c r="M20" s="348">
        <v>0</v>
      </c>
      <c r="N20" s="472"/>
      <c r="O20" s="348">
        <v>0</v>
      </c>
      <c r="P20" s="267"/>
    </row>
    <row r="21" spans="1:16" ht="12.75">
      <c r="A21" s="351" t="s">
        <v>603</v>
      </c>
      <c r="B21" s="477">
        <f t="shared" si="0"/>
        <v>10</v>
      </c>
      <c r="C21" s="478"/>
      <c r="D21" s="479">
        <f>SUM(G21,K21,N21)</f>
        <v>3005</v>
      </c>
      <c r="E21" s="480">
        <f t="shared" si="1"/>
        <v>1471</v>
      </c>
      <c r="F21" s="276">
        <v>10</v>
      </c>
      <c r="G21" s="659">
        <v>3005</v>
      </c>
      <c r="H21" s="659"/>
      <c r="I21" s="276">
        <v>1471</v>
      </c>
      <c r="J21" s="276">
        <v>0</v>
      </c>
      <c r="K21" s="276"/>
      <c r="L21" s="277">
        <v>0</v>
      </c>
      <c r="M21" s="276">
        <v>0</v>
      </c>
      <c r="N21" s="479"/>
      <c r="O21" s="276">
        <v>0</v>
      </c>
      <c r="P21" s="278" t="s">
        <v>604</v>
      </c>
    </row>
    <row r="22" spans="1:16" s="298" customFormat="1" ht="18" customHeight="1">
      <c r="A22" s="279" t="s">
        <v>307</v>
      </c>
      <c r="B22" s="300"/>
      <c r="C22" s="352"/>
      <c r="D22" s="352"/>
      <c r="E22" s="353" t="s">
        <v>588</v>
      </c>
      <c r="F22" s="352"/>
      <c r="G22" s="300"/>
      <c r="H22" s="281"/>
      <c r="I22" s="281"/>
      <c r="J22" s="281"/>
      <c r="K22" s="281"/>
      <c r="L22" s="300"/>
      <c r="M22" s="300"/>
      <c r="N22" s="300"/>
      <c r="O22" s="300"/>
      <c r="P22" s="281" t="s">
        <v>610</v>
      </c>
    </row>
    <row r="23" spans="1:5" s="247" customFormat="1" ht="12.75">
      <c r="A23" s="354" t="s">
        <v>605</v>
      </c>
      <c r="E23" s="355" t="s">
        <v>588</v>
      </c>
    </row>
    <row r="24" s="247" customFormat="1" ht="12.75">
      <c r="A24" s="247" t="s">
        <v>606</v>
      </c>
    </row>
    <row r="25" s="247" customFormat="1" ht="12.75">
      <c r="A25" s="247" t="s">
        <v>607</v>
      </c>
    </row>
  </sheetData>
  <mergeCells count="16">
    <mergeCell ref="G14:H14"/>
    <mergeCell ref="G21:H21"/>
    <mergeCell ref="F5:I5"/>
    <mergeCell ref="J5:L5"/>
    <mergeCell ref="G13:H13"/>
    <mergeCell ref="F7:H7"/>
    <mergeCell ref="J7:K7"/>
    <mergeCell ref="M7:N7"/>
    <mergeCell ref="A1:P1"/>
    <mergeCell ref="F4:I4"/>
    <mergeCell ref="J4:L4"/>
    <mergeCell ref="M4:O4"/>
    <mergeCell ref="M5:O5"/>
    <mergeCell ref="F6:H6"/>
    <mergeCell ref="J6:K6"/>
    <mergeCell ref="M6:N6"/>
  </mergeCells>
  <printOptions/>
  <pageMargins left="0.32" right="0.21" top="1" bottom="0.69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7">
      <selection activeCell="F19" sqref="F19"/>
    </sheetView>
  </sheetViews>
  <sheetFormatPr defaultColWidth="9.140625" defaultRowHeight="12.75"/>
  <cols>
    <col min="1" max="1" width="14.57421875" style="9" customWidth="1"/>
    <col min="2" max="6" width="20.140625" style="9" customWidth="1"/>
    <col min="7" max="7" width="18.00390625" style="9" customWidth="1"/>
    <col min="8" max="9" width="16.28125" style="9" customWidth="1"/>
    <col min="10" max="10" width="19.8515625" style="9" customWidth="1"/>
    <col min="11" max="11" width="14.7109375" style="9" bestFit="1" customWidth="1"/>
    <col min="12" max="12" width="19.140625" style="9" customWidth="1"/>
    <col min="13" max="13" width="8.421875" style="9" customWidth="1"/>
    <col min="14" max="16384" width="10.00390625" style="9" customWidth="1"/>
  </cols>
  <sheetData>
    <row r="1" spans="1:9" s="10" customFormat="1" ht="32.25" customHeight="1">
      <c r="A1" s="543" t="s">
        <v>68</v>
      </c>
      <c r="B1" s="543"/>
      <c r="C1" s="543"/>
      <c r="D1" s="543"/>
      <c r="E1" s="543"/>
      <c r="F1" s="543"/>
      <c r="G1" s="543"/>
      <c r="H1" s="543"/>
      <c r="I1" s="543"/>
    </row>
    <row r="2" spans="1:8" s="8" customFormat="1" ht="18" customHeight="1">
      <c r="A2" s="177" t="s">
        <v>69</v>
      </c>
      <c r="B2" s="178"/>
      <c r="C2" s="178"/>
      <c r="D2" s="178"/>
      <c r="E2" s="178"/>
      <c r="G2" s="3" t="s">
        <v>456</v>
      </c>
      <c r="H2" s="178"/>
    </row>
    <row r="3" spans="1:7" s="79" customFormat="1" ht="24.75" customHeight="1">
      <c r="A3" s="534" t="s">
        <v>83</v>
      </c>
      <c r="B3" s="336" t="s">
        <v>84</v>
      </c>
      <c r="C3" s="179" t="s">
        <v>85</v>
      </c>
      <c r="D3" s="180" t="s">
        <v>86</v>
      </c>
      <c r="E3" s="179" t="s">
        <v>87</v>
      </c>
      <c r="F3" s="179" t="s">
        <v>88</v>
      </c>
      <c r="G3" s="546" t="s">
        <v>70</v>
      </c>
    </row>
    <row r="4" spans="1:7" s="79" customFormat="1" ht="24.75" customHeight="1">
      <c r="A4" s="544"/>
      <c r="C4" s="181" t="s">
        <v>89</v>
      </c>
      <c r="D4" s="181"/>
      <c r="E4" s="181" t="s">
        <v>90</v>
      </c>
      <c r="F4" s="181"/>
      <c r="G4" s="547"/>
    </row>
    <row r="5" spans="1:7" s="79" customFormat="1" ht="24.75" customHeight="1">
      <c r="A5" s="544"/>
      <c r="B5" s="182"/>
      <c r="C5" s="181" t="s">
        <v>73</v>
      </c>
      <c r="D5" s="181" t="s">
        <v>74</v>
      </c>
      <c r="E5" s="184" t="s">
        <v>75</v>
      </c>
      <c r="F5" s="181" t="s">
        <v>74</v>
      </c>
      <c r="G5" s="547"/>
    </row>
    <row r="6" spans="1:7" s="79" customFormat="1" ht="24.75" customHeight="1">
      <c r="A6" s="545"/>
      <c r="B6" s="157" t="s">
        <v>71</v>
      </c>
      <c r="C6" s="185" t="s">
        <v>77</v>
      </c>
      <c r="D6" s="186" t="s">
        <v>78</v>
      </c>
      <c r="E6" s="186" t="s">
        <v>79</v>
      </c>
      <c r="F6" s="186" t="s">
        <v>80</v>
      </c>
      <c r="G6" s="548"/>
    </row>
    <row r="7" spans="1:7" s="15" customFormat="1" ht="30.75" customHeight="1">
      <c r="A7" s="11" t="s">
        <v>228</v>
      </c>
      <c r="B7" s="12">
        <v>189515</v>
      </c>
      <c r="C7" s="13">
        <v>296068</v>
      </c>
      <c r="D7" s="12">
        <v>640106</v>
      </c>
      <c r="E7" s="13">
        <v>105459</v>
      </c>
      <c r="F7" s="14">
        <v>1797049</v>
      </c>
      <c r="G7" s="110" t="s">
        <v>204</v>
      </c>
    </row>
    <row r="8" spans="1:7" s="15" customFormat="1" ht="30.75" customHeight="1">
      <c r="A8" s="11" t="s">
        <v>81</v>
      </c>
      <c r="B8" s="12">
        <v>120360</v>
      </c>
      <c r="C8" s="13">
        <v>101915</v>
      </c>
      <c r="D8" s="12">
        <v>1180984</v>
      </c>
      <c r="E8" s="13">
        <v>37961</v>
      </c>
      <c r="F8" s="14">
        <v>3170622</v>
      </c>
      <c r="G8" s="109" t="s">
        <v>227</v>
      </c>
    </row>
    <row r="9" spans="1:7" s="16" customFormat="1" ht="30.75" customHeight="1">
      <c r="A9" s="39" t="s">
        <v>82</v>
      </c>
      <c r="B9" s="40">
        <v>307497</v>
      </c>
      <c r="C9" s="40">
        <v>400701</v>
      </c>
      <c r="D9" s="41">
        <f>(B9*1000000)/C9</f>
        <v>767397.6356435347</v>
      </c>
      <c r="E9" s="40">
        <v>147047</v>
      </c>
      <c r="F9" s="42">
        <f>(B9*1000000)/E9</f>
        <v>2091147.7282773536</v>
      </c>
      <c r="G9" s="50" t="s">
        <v>205</v>
      </c>
    </row>
    <row r="10" spans="1:7" s="16" customFormat="1" ht="30.75" customHeight="1">
      <c r="A10" s="39" t="s">
        <v>66</v>
      </c>
      <c r="B10" s="40">
        <v>326139</v>
      </c>
      <c r="C10" s="40">
        <v>403601</v>
      </c>
      <c r="D10" s="41">
        <v>808073</v>
      </c>
      <c r="E10" s="40">
        <v>150379</v>
      </c>
      <c r="F10" s="41">
        <v>2168780</v>
      </c>
      <c r="G10" s="231" t="s">
        <v>66</v>
      </c>
    </row>
    <row r="11" spans="1:7" s="16" customFormat="1" ht="30.75" customHeight="1">
      <c r="A11" s="39" t="s">
        <v>309</v>
      </c>
      <c r="B11" s="40">
        <v>266204</v>
      </c>
      <c r="C11" s="40">
        <v>405458</v>
      </c>
      <c r="D11" s="41">
        <v>656551.3567373193</v>
      </c>
      <c r="E11" s="40">
        <v>153042</v>
      </c>
      <c r="F11" s="41">
        <v>1739417.9375596242</v>
      </c>
      <c r="G11" s="231" t="s">
        <v>309</v>
      </c>
    </row>
    <row r="12" spans="1:7" s="16" customFormat="1" ht="30.75" customHeight="1">
      <c r="A12" s="39" t="s">
        <v>316</v>
      </c>
      <c r="B12" s="40">
        <v>268460</v>
      </c>
      <c r="C12" s="40">
        <v>407498</v>
      </c>
      <c r="D12" s="41">
        <v>658800.7793903283</v>
      </c>
      <c r="E12" s="40">
        <v>155398</v>
      </c>
      <c r="F12" s="41">
        <v>1727564.0613135304</v>
      </c>
      <c r="G12" s="231" t="s">
        <v>316</v>
      </c>
    </row>
    <row r="13" spans="1:7" s="297" customFormat="1" ht="28.5" customHeight="1">
      <c r="A13" s="301" t="s">
        <v>449</v>
      </c>
      <c r="B13" s="484">
        <v>249514</v>
      </c>
      <c r="C13" s="484">
        <v>410378</v>
      </c>
      <c r="D13" s="485">
        <f>B13/C13*1000000</f>
        <v>608010.1759840926</v>
      </c>
      <c r="E13" s="484">
        <v>157704</v>
      </c>
      <c r="F13" s="485">
        <f>B13/E13*1000000</f>
        <v>1582166.5905747476</v>
      </c>
      <c r="G13" s="302" t="s">
        <v>450</v>
      </c>
    </row>
    <row r="14" spans="1:7" s="298" customFormat="1" ht="12.75">
      <c r="A14" s="7" t="s">
        <v>307</v>
      </c>
      <c r="B14" s="300"/>
      <c r="G14" s="281" t="s">
        <v>308</v>
      </c>
    </row>
    <row r="15" s="298" customFormat="1" ht="12.75">
      <c r="A15" s="299" t="s">
        <v>304</v>
      </c>
    </row>
  </sheetData>
  <mergeCells count="3">
    <mergeCell ref="A1:I1"/>
    <mergeCell ref="A3:A6"/>
    <mergeCell ref="G3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7">
      <selection activeCell="D14" sqref="D14"/>
    </sheetView>
  </sheetViews>
  <sheetFormatPr defaultColWidth="9.140625" defaultRowHeight="12.75"/>
  <cols>
    <col min="1" max="1" width="14.140625" style="9" customWidth="1"/>
    <col min="2" max="2" width="13.57421875" style="9" customWidth="1"/>
    <col min="3" max="3" width="14.00390625" style="9" customWidth="1"/>
    <col min="4" max="4" width="13.8515625" style="9" customWidth="1"/>
    <col min="5" max="12" width="13.140625" style="9" customWidth="1"/>
    <col min="13" max="13" width="15.7109375" style="9" customWidth="1"/>
    <col min="14" max="16384" width="10.00390625" style="9" customWidth="1"/>
  </cols>
  <sheetData>
    <row r="1" spans="1:14" s="10" customFormat="1" ht="32.25" customHeight="1">
      <c r="A1" s="524" t="s">
        <v>93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20"/>
    </row>
    <row r="2" spans="1:14" s="1" customFormat="1" ht="18" customHeight="1">
      <c r="A2" s="392" t="s">
        <v>455</v>
      </c>
      <c r="B2" s="8"/>
      <c r="C2" s="169"/>
      <c r="D2" s="169"/>
      <c r="E2" s="2"/>
      <c r="F2" s="2"/>
      <c r="G2" s="2"/>
      <c r="H2" s="2"/>
      <c r="I2" s="2"/>
      <c r="J2" s="2"/>
      <c r="K2" s="2"/>
      <c r="L2" s="393"/>
      <c r="M2" s="394" t="s">
        <v>457</v>
      </c>
      <c r="N2" s="395" t="s">
        <v>91</v>
      </c>
    </row>
    <row r="3" spans="1:13" s="79" customFormat="1" ht="21.75" customHeight="1">
      <c r="A3" s="507" t="s">
        <v>96</v>
      </c>
      <c r="B3" s="510" t="s">
        <v>97</v>
      </c>
      <c r="C3" s="511"/>
      <c r="D3" s="512"/>
      <c r="E3" s="187" t="s">
        <v>98</v>
      </c>
      <c r="F3" s="188"/>
      <c r="G3" s="188"/>
      <c r="H3" s="188"/>
      <c r="I3" s="188"/>
      <c r="J3" s="188"/>
      <c r="K3" s="188"/>
      <c r="L3" s="188"/>
      <c r="M3" s="513" t="s">
        <v>95</v>
      </c>
    </row>
    <row r="4" spans="1:13" s="79" customFormat="1" ht="21.75" customHeight="1">
      <c r="A4" s="508"/>
      <c r="B4" s="189"/>
      <c r="C4" s="503" t="s">
        <v>99</v>
      </c>
      <c r="D4" s="503" t="s">
        <v>100</v>
      </c>
      <c r="E4" s="187" t="s">
        <v>101</v>
      </c>
      <c r="F4" s="188"/>
      <c r="G4" s="188"/>
      <c r="H4" s="190"/>
      <c r="I4" s="191" t="s">
        <v>102</v>
      </c>
      <c r="J4" s="188"/>
      <c r="K4" s="188"/>
      <c r="L4" s="188"/>
      <c r="M4" s="514"/>
    </row>
    <row r="5" spans="1:13" s="79" customFormat="1" ht="31.5" customHeight="1">
      <c r="A5" s="509"/>
      <c r="B5" s="157" t="s">
        <v>92</v>
      </c>
      <c r="C5" s="504"/>
      <c r="D5" s="504"/>
      <c r="E5" s="192" t="s">
        <v>103</v>
      </c>
      <c r="F5" s="193" t="s">
        <v>104</v>
      </c>
      <c r="G5" s="193" t="s">
        <v>105</v>
      </c>
      <c r="H5" s="193" t="s">
        <v>106</v>
      </c>
      <c r="I5" s="193" t="s">
        <v>107</v>
      </c>
      <c r="J5" s="193" t="s">
        <v>108</v>
      </c>
      <c r="K5" s="193" t="s">
        <v>109</v>
      </c>
      <c r="L5" s="193" t="s">
        <v>110</v>
      </c>
      <c r="M5" s="515"/>
    </row>
    <row r="6" spans="1:13" s="15" customFormat="1" ht="18" customHeight="1">
      <c r="A6" s="11" t="s">
        <v>228</v>
      </c>
      <c r="B6" s="112">
        <v>189515624</v>
      </c>
      <c r="C6" s="112">
        <v>94353647</v>
      </c>
      <c r="D6" s="112">
        <v>95161977</v>
      </c>
      <c r="E6" s="112">
        <v>31285884</v>
      </c>
      <c r="F6" s="112">
        <v>35876671</v>
      </c>
      <c r="G6" s="112">
        <v>486107</v>
      </c>
      <c r="H6" s="113">
        <v>0</v>
      </c>
      <c r="I6" s="112">
        <v>22068503</v>
      </c>
      <c r="J6" s="112">
        <v>6100832</v>
      </c>
      <c r="K6" s="112">
        <v>10851652</v>
      </c>
      <c r="L6" s="112">
        <v>11830187</v>
      </c>
      <c r="M6" s="110" t="s">
        <v>204</v>
      </c>
    </row>
    <row r="7" spans="1:13" s="15" customFormat="1" ht="18" customHeight="1">
      <c r="A7" s="11" t="s">
        <v>81</v>
      </c>
      <c r="B7" s="112">
        <v>120360169</v>
      </c>
      <c r="C7" s="112">
        <v>97735533</v>
      </c>
      <c r="D7" s="112">
        <v>22624636</v>
      </c>
      <c r="E7" s="112">
        <v>16501052</v>
      </c>
      <c r="F7" s="112">
        <v>11234598</v>
      </c>
      <c r="G7" s="112">
        <v>97056</v>
      </c>
      <c r="H7" s="114">
        <v>39121175</v>
      </c>
      <c r="I7" s="112">
        <v>3699960</v>
      </c>
      <c r="J7" s="112">
        <v>919599</v>
      </c>
      <c r="K7" s="112">
        <v>2778011</v>
      </c>
      <c r="L7" s="112">
        <v>2528080</v>
      </c>
      <c r="M7" s="109" t="s">
        <v>227</v>
      </c>
    </row>
    <row r="8" spans="1:13" s="16" customFormat="1" ht="18" customHeight="1">
      <c r="A8" s="44" t="s">
        <v>111</v>
      </c>
      <c r="B8" s="115">
        <f>SUM(C8:D8)</f>
        <v>307496941</v>
      </c>
      <c r="C8" s="116">
        <f>SUM(E8:H8,F19:H19,K19)</f>
        <v>190843034</v>
      </c>
      <c r="D8" s="116">
        <f>SUM(I8:L8,B19:E19,I19:J19,L19)</f>
        <v>116653907</v>
      </c>
      <c r="E8" s="116">
        <v>55856588</v>
      </c>
      <c r="F8" s="116">
        <v>42520862</v>
      </c>
      <c r="G8" s="116">
        <v>578771</v>
      </c>
      <c r="H8" s="116">
        <v>37666571</v>
      </c>
      <c r="I8" s="116">
        <v>25601587</v>
      </c>
      <c r="J8" s="116">
        <v>22339000</v>
      </c>
      <c r="K8" s="116">
        <v>14296728</v>
      </c>
      <c r="L8" s="116">
        <v>16662935</v>
      </c>
      <c r="M8" s="43" t="s">
        <v>111</v>
      </c>
    </row>
    <row r="9" spans="1:13" s="16" customFormat="1" ht="18" customHeight="1">
      <c r="A9" s="44" t="s">
        <v>66</v>
      </c>
      <c r="B9" s="115">
        <f>SUM(C9:D9)</f>
        <v>326139063</v>
      </c>
      <c r="C9" s="116">
        <f>SUM(E9:H9,F20:H20,K20)</f>
        <v>194367204</v>
      </c>
      <c r="D9" s="116">
        <f>SUM(I9:L9,C20,D20,E20,I20,J20,L20)-2190</f>
        <v>131771859</v>
      </c>
      <c r="E9" s="116">
        <v>55727145</v>
      </c>
      <c r="F9" s="116">
        <v>52083302</v>
      </c>
      <c r="G9" s="116">
        <v>605824</v>
      </c>
      <c r="H9" s="116">
        <v>30811336</v>
      </c>
      <c r="I9" s="116">
        <v>27365770</v>
      </c>
      <c r="J9" s="116">
        <v>26416341</v>
      </c>
      <c r="K9" s="116">
        <v>16063169</v>
      </c>
      <c r="L9" s="116">
        <v>20418787</v>
      </c>
      <c r="M9" s="43" t="s">
        <v>66</v>
      </c>
    </row>
    <row r="10" spans="1:13" s="16" customFormat="1" ht="18" customHeight="1">
      <c r="A10" s="44" t="s">
        <v>309</v>
      </c>
      <c r="B10" s="115">
        <v>266204211</v>
      </c>
      <c r="C10" s="116">
        <v>171477084</v>
      </c>
      <c r="D10" s="116">
        <v>94727127</v>
      </c>
      <c r="E10" s="116">
        <v>46848099</v>
      </c>
      <c r="F10" s="116">
        <v>44785789</v>
      </c>
      <c r="G10" s="116">
        <v>619033</v>
      </c>
      <c r="H10" s="116">
        <v>36080628</v>
      </c>
      <c r="I10" s="116">
        <v>32891363</v>
      </c>
      <c r="J10" s="116">
        <v>28741167</v>
      </c>
      <c r="K10" s="116">
        <v>17721580</v>
      </c>
      <c r="L10" s="408">
        <v>0</v>
      </c>
      <c r="M10" s="43" t="s">
        <v>309</v>
      </c>
    </row>
    <row r="11" spans="1:13" s="16" customFormat="1" ht="18" customHeight="1">
      <c r="A11" s="44" t="s">
        <v>316</v>
      </c>
      <c r="B11" s="115">
        <v>268460065</v>
      </c>
      <c r="C11" s="116">
        <v>166686907</v>
      </c>
      <c r="D11" s="116">
        <v>101773158</v>
      </c>
      <c r="E11" s="116">
        <v>38739139</v>
      </c>
      <c r="F11" s="116">
        <v>39805525</v>
      </c>
      <c r="G11" s="116">
        <v>592104</v>
      </c>
      <c r="H11" s="116">
        <v>41414372</v>
      </c>
      <c r="I11" s="116">
        <v>35811120</v>
      </c>
      <c r="J11" s="116">
        <v>30928577</v>
      </c>
      <c r="K11" s="116">
        <v>19168762</v>
      </c>
      <c r="L11" s="408">
        <v>0</v>
      </c>
      <c r="M11" s="43" t="s">
        <v>316</v>
      </c>
    </row>
    <row r="12" spans="1:13" s="221" customFormat="1" ht="18" customHeight="1">
      <c r="A12" s="66" t="s">
        <v>449</v>
      </c>
      <c r="B12" s="406">
        <v>249514300</v>
      </c>
      <c r="C12" s="404">
        <v>148497203</v>
      </c>
      <c r="D12" s="404">
        <v>101017097</v>
      </c>
      <c r="E12" s="407">
        <v>34454940</v>
      </c>
      <c r="F12" s="403">
        <v>35812204</v>
      </c>
      <c r="G12" s="403">
        <v>589883</v>
      </c>
      <c r="H12" s="403">
        <v>39401116</v>
      </c>
      <c r="I12" s="403">
        <v>33604815</v>
      </c>
      <c r="J12" s="403">
        <v>31046436</v>
      </c>
      <c r="K12" s="403">
        <v>20943482</v>
      </c>
      <c r="L12" s="409">
        <v>0</v>
      </c>
      <c r="M12" s="68" t="s">
        <v>312</v>
      </c>
    </row>
    <row r="13" spans="1:17" s="15" customFormat="1" ht="1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18"/>
      <c r="P13" s="18"/>
      <c r="Q13" s="18"/>
    </row>
    <row r="14" spans="1:13" s="15" customFormat="1" ht="26.25" customHeight="1">
      <c r="A14" s="549" t="s">
        <v>112</v>
      </c>
      <c r="B14" s="69"/>
      <c r="C14" s="70" t="s">
        <v>113</v>
      </c>
      <c r="D14" s="71"/>
      <c r="E14" s="72"/>
      <c r="F14" s="25" t="s">
        <v>114</v>
      </c>
      <c r="G14" s="26"/>
      <c r="H14" s="73"/>
      <c r="I14" s="26"/>
      <c r="J14" s="26"/>
      <c r="K14" s="74" t="s">
        <v>115</v>
      </c>
      <c r="L14" s="75"/>
      <c r="M14" s="518" t="s">
        <v>116</v>
      </c>
    </row>
    <row r="15" spans="1:13" s="15" customFormat="1" ht="19.5" customHeight="1">
      <c r="A15" s="516"/>
      <c r="B15" s="18"/>
      <c r="C15" s="31" t="s">
        <v>117</v>
      </c>
      <c r="D15" s="32"/>
      <c r="E15" s="33"/>
      <c r="F15" s="34" t="s">
        <v>118</v>
      </c>
      <c r="G15" s="27"/>
      <c r="H15" s="35"/>
      <c r="I15" s="28" t="s">
        <v>117</v>
      </c>
      <c r="J15" s="27"/>
      <c r="K15" s="521" t="s">
        <v>119</v>
      </c>
      <c r="L15" s="523" t="s">
        <v>120</v>
      </c>
      <c r="M15" s="519"/>
    </row>
    <row r="16" spans="1:13" s="15" customFormat="1" ht="41.25" customHeight="1">
      <c r="A16" s="517"/>
      <c r="B16" s="30" t="s">
        <v>121</v>
      </c>
      <c r="C16" s="36" t="s">
        <v>122</v>
      </c>
      <c r="D16" s="30" t="s">
        <v>123</v>
      </c>
      <c r="E16" s="30" t="s">
        <v>124</v>
      </c>
      <c r="F16" s="37" t="s">
        <v>125</v>
      </c>
      <c r="G16" s="37" t="s">
        <v>126</v>
      </c>
      <c r="H16" s="38" t="s">
        <v>127</v>
      </c>
      <c r="I16" s="29" t="s">
        <v>128</v>
      </c>
      <c r="J16" s="30" t="s">
        <v>129</v>
      </c>
      <c r="K16" s="522"/>
      <c r="L16" s="522"/>
      <c r="M16" s="520"/>
    </row>
    <row r="17" spans="1:13" s="15" customFormat="1" ht="18" customHeight="1">
      <c r="A17" s="11" t="s">
        <v>228</v>
      </c>
      <c r="B17" s="111">
        <v>12506554</v>
      </c>
      <c r="C17" s="22">
        <v>0</v>
      </c>
      <c r="D17" s="112">
        <v>21071057</v>
      </c>
      <c r="E17" s="22">
        <v>0</v>
      </c>
      <c r="F17" s="22">
        <v>0</v>
      </c>
      <c r="G17" s="112">
        <v>2548547</v>
      </c>
      <c r="H17" s="112">
        <v>22855013</v>
      </c>
      <c r="I17" s="112">
        <v>1652872</v>
      </c>
      <c r="J17" s="112">
        <v>7290850</v>
      </c>
      <c r="K17" s="118">
        <v>1301425</v>
      </c>
      <c r="L17" s="119">
        <v>1789470</v>
      </c>
      <c r="M17" s="110" t="s">
        <v>204</v>
      </c>
    </row>
    <row r="18" spans="1:13" s="15" customFormat="1" ht="18" customHeight="1">
      <c r="A18" s="11" t="s">
        <v>81</v>
      </c>
      <c r="B18" s="111">
        <v>5061622</v>
      </c>
      <c r="C18" s="22">
        <v>0</v>
      </c>
      <c r="D18" s="112">
        <v>5197638</v>
      </c>
      <c r="E18" s="114">
        <v>1226116</v>
      </c>
      <c r="F18" s="114">
        <v>92727</v>
      </c>
      <c r="G18" s="112">
        <v>352924</v>
      </c>
      <c r="H18" s="112">
        <v>29886113</v>
      </c>
      <c r="I18" s="112">
        <v>226820</v>
      </c>
      <c r="J18" s="112">
        <v>733958</v>
      </c>
      <c r="K18" s="118">
        <v>469888</v>
      </c>
      <c r="L18" s="119">
        <v>252832</v>
      </c>
      <c r="M18" s="109" t="s">
        <v>227</v>
      </c>
    </row>
    <row r="19" spans="1:13" s="16" customFormat="1" ht="18" customHeight="1">
      <c r="A19" s="39" t="s">
        <v>111</v>
      </c>
      <c r="B19" s="117">
        <v>-44944</v>
      </c>
      <c r="C19" s="40">
        <v>0</v>
      </c>
      <c r="D19" s="120">
        <v>24082455</v>
      </c>
      <c r="E19" s="120">
        <v>1245696</v>
      </c>
      <c r="F19" s="120">
        <v>96757</v>
      </c>
      <c r="G19" s="120">
        <v>2911742</v>
      </c>
      <c r="H19" s="120">
        <v>49579411</v>
      </c>
      <c r="I19" s="120">
        <v>2001278</v>
      </c>
      <c r="J19" s="120">
        <v>8266589</v>
      </c>
      <c r="K19" s="120">
        <v>1632332</v>
      </c>
      <c r="L19" s="121">
        <v>2202583</v>
      </c>
      <c r="M19" s="43" t="s">
        <v>111</v>
      </c>
    </row>
    <row r="20" spans="1:13" s="16" customFormat="1" ht="18" customHeight="1">
      <c r="A20" s="39" t="s">
        <v>66</v>
      </c>
      <c r="B20" s="117">
        <v>-2190</v>
      </c>
      <c r="C20" s="40">
        <v>0</v>
      </c>
      <c r="D20" s="120">
        <v>26588616</v>
      </c>
      <c r="E20" s="120">
        <v>1334637</v>
      </c>
      <c r="F20" s="120">
        <v>166439</v>
      </c>
      <c r="G20" s="120">
        <v>3379431</v>
      </c>
      <c r="H20" s="120">
        <v>49807976</v>
      </c>
      <c r="I20" s="120">
        <v>2194145</v>
      </c>
      <c r="J20" s="120">
        <v>9119324</v>
      </c>
      <c r="K20" s="120">
        <v>1785751</v>
      </c>
      <c r="L20" s="121">
        <v>2273260</v>
      </c>
      <c r="M20" s="43" t="s">
        <v>66</v>
      </c>
    </row>
    <row r="21" spans="1:13" s="16" customFormat="1" ht="18" customHeight="1">
      <c r="A21" s="39" t="s">
        <v>309</v>
      </c>
      <c r="B21" s="117">
        <v>46094</v>
      </c>
      <c r="C21" s="40">
        <v>0</v>
      </c>
      <c r="D21" s="40">
        <v>0</v>
      </c>
      <c r="E21" s="120">
        <v>1464209</v>
      </c>
      <c r="F21" s="120">
        <v>132408</v>
      </c>
      <c r="G21" s="120">
        <v>3553039</v>
      </c>
      <c r="H21" s="120">
        <v>38566309</v>
      </c>
      <c r="I21" s="120">
        <v>2353185</v>
      </c>
      <c r="J21" s="120">
        <v>9765813</v>
      </c>
      <c r="K21" s="120">
        <v>891779</v>
      </c>
      <c r="L21" s="121">
        <v>1743716</v>
      </c>
      <c r="M21" s="43" t="s">
        <v>309</v>
      </c>
    </row>
    <row r="22" spans="1:13" s="16" customFormat="1" ht="18" customHeight="1">
      <c r="A22" s="39" t="s">
        <v>316</v>
      </c>
      <c r="B22" s="117">
        <v>7510</v>
      </c>
      <c r="C22" s="40">
        <v>0</v>
      </c>
      <c r="D22" s="40">
        <v>0</v>
      </c>
      <c r="E22" s="120">
        <v>1394262</v>
      </c>
      <c r="F22" s="120">
        <v>143976</v>
      </c>
      <c r="G22" s="120">
        <v>3754745</v>
      </c>
      <c r="H22" s="120">
        <v>41871643</v>
      </c>
      <c r="I22" s="120">
        <v>2553264</v>
      </c>
      <c r="J22" s="120">
        <v>10468585</v>
      </c>
      <c r="K22" s="120">
        <v>365403</v>
      </c>
      <c r="L22" s="121">
        <v>1441078</v>
      </c>
      <c r="M22" s="43" t="s">
        <v>316</v>
      </c>
    </row>
    <row r="23" spans="1:13" s="221" customFormat="1" ht="18" customHeight="1">
      <c r="A23" s="67" t="s">
        <v>449</v>
      </c>
      <c r="B23" s="402">
        <v>29</v>
      </c>
      <c r="C23" s="403">
        <v>0</v>
      </c>
      <c r="D23" s="403">
        <v>0</v>
      </c>
      <c r="E23" s="403">
        <v>1374886</v>
      </c>
      <c r="F23" s="403">
        <v>181678</v>
      </c>
      <c r="G23" s="403">
        <v>3658693</v>
      </c>
      <c r="H23" s="403">
        <v>33497259</v>
      </c>
      <c r="I23" s="403">
        <v>2601195</v>
      </c>
      <c r="J23" s="404">
        <v>10867006</v>
      </c>
      <c r="K23" s="404">
        <v>901430</v>
      </c>
      <c r="L23" s="405">
        <v>579248</v>
      </c>
      <c r="M23" s="68" t="s">
        <v>450</v>
      </c>
    </row>
    <row r="24" spans="1:13" s="64" customFormat="1" ht="18" customHeight="1">
      <c r="A24" s="61" t="s">
        <v>211</v>
      </c>
      <c r="B24" s="62"/>
      <c r="C24" s="63"/>
      <c r="D24" s="63"/>
      <c r="E24" s="63"/>
      <c r="F24" s="63"/>
      <c r="H24" s="65"/>
      <c r="M24" s="65" t="s">
        <v>212</v>
      </c>
    </row>
    <row r="25" spans="1:14" s="1" customFormat="1" ht="12.75">
      <c r="A25" s="76" t="s">
        <v>444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mergeCells count="10">
    <mergeCell ref="A1:M1"/>
    <mergeCell ref="A3:A5"/>
    <mergeCell ref="B3:D3"/>
    <mergeCell ref="M3:M5"/>
    <mergeCell ref="C4:C5"/>
    <mergeCell ref="D4:D5"/>
    <mergeCell ref="A14:A16"/>
    <mergeCell ref="M14:M16"/>
    <mergeCell ref="K15:K16"/>
    <mergeCell ref="L15:L16"/>
  </mergeCells>
  <conditionalFormatting sqref="E12">
    <cfRule type="cellIs" priority="1" dxfId="0" operator="lessThan" stopIfTrue="1">
      <formula>0</formula>
    </cfRule>
  </conditionalFormatting>
  <printOptions/>
  <pageMargins left="0.3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G28" sqref="G28"/>
    </sheetView>
  </sheetViews>
  <sheetFormatPr defaultColWidth="9.140625" defaultRowHeight="12.75"/>
  <cols>
    <col min="1" max="1" width="14.140625" style="9" customWidth="1"/>
    <col min="2" max="7" width="17.140625" style="9" customWidth="1"/>
    <col min="8" max="8" width="15.7109375" style="9" customWidth="1"/>
    <col min="9" max="10" width="17.7109375" style="9" customWidth="1"/>
    <col min="11" max="11" width="19.00390625" style="9" customWidth="1"/>
    <col min="12" max="13" width="17.7109375" style="9" customWidth="1"/>
    <col min="14" max="14" width="14.57421875" style="9" customWidth="1"/>
    <col min="15" max="16384" width="10.00390625" style="9" customWidth="1"/>
  </cols>
  <sheetData>
    <row r="1" spans="1:8" s="10" customFormat="1" ht="32.25" customHeight="1">
      <c r="A1" s="524" t="s">
        <v>130</v>
      </c>
      <c r="B1" s="524"/>
      <c r="C1" s="524"/>
      <c r="D1" s="524"/>
      <c r="E1" s="524"/>
      <c r="F1" s="524"/>
      <c r="G1" s="524"/>
      <c r="H1" s="524"/>
    </row>
    <row r="2" spans="1:9" s="1" customFormat="1" ht="14.25" customHeight="1">
      <c r="A2" s="493" t="s">
        <v>458</v>
      </c>
      <c r="B2" s="493"/>
      <c r="C2" s="2"/>
      <c r="D2" s="2"/>
      <c r="E2" s="2"/>
      <c r="F2" s="2"/>
      <c r="G2" s="393"/>
      <c r="H2" s="394" t="s">
        <v>457</v>
      </c>
      <c r="I2" s="2"/>
    </row>
    <row r="3" spans="1:9" s="79" customFormat="1" ht="13.5" customHeight="1">
      <c r="A3" s="534" t="s">
        <v>131</v>
      </c>
      <c r="B3" s="510" t="s">
        <v>132</v>
      </c>
      <c r="C3" s="511"/>
      <c r="D3" s="512"/>
      <c r="E3" s="510" t="s">
        <v>133</v>
      </c>
      <c r="F3" s="511"/>
      <c r="G3" s="512"/>
      <c r="H3" s="546" t="s">
        <v>134</v>
      </c>
      <c r="I3" s="77"/>
    </row>
    <row r="4" spans="1:9" s="79" customFormat="1" ht="13.5" customHeight="1">
      <c r="A4" s="544"/>
      <c r="B4" s="548" t="s">
        <v>135</v>
      </c>
      <c r="C4" s="509"/>
      <c r="D4" s="545"/>
      <c r="E4" s="494" t="s">
        <v>136</v>
      </c>
      <c r="F4" s="509"/>
      <c r="G4" s="545"/>
      <c r="H4" s="547"/>
      <c r="I4" s="77"/>
    </row>
    <row r="5" spans="1:9" s="79" customFormat="1" ht="13.5" customHeight="1">
      <c r="A5" s="544"/>
      <c r="B5" s="182" t="s">
        <v>72</v>
      </c>
      <c r="C5" s="183" t="s">
        <v>137</v>
      </c>
      <c r="D5" s="183" t="s">
        <v>138</v>
      </c>
      <c r="E5" s="182" t="s">
        <v>72</v>
      </c>
      <c r="F5" s="183" t="s">
        <v>137</v>
      </c>
      <c r="G5" s="183" t="s">
        <v>138</v>
      </c>
      <c r="H5" s="547"/>
      <c r="I5" s="77"/>
    </row>
    <row r="6" spans="1:9" s="79" customFormat="1" ht="13.5" customHeight="1">
      <c r="A6" s="545"/>
      <c r="B6" s="157" t="s">
        <v>76</v>
      </c>
      <c r="C6" s="185" t="s">
        <v>139</v>
      </c>
      <c r="D6" s="185" t="s">
        <v>140</v>
      </c>
      <c r="E6" s="157" t="s">
        <v>76</v>
      </c>
      <c r="F6" s="185" t="s">
        <v>139</v>
      </c>
      <c r="G6" s="185" t="s">
        <v>140</v>
      </c>
      <c r="H6" s="548"/>
      <c r="I6" s="77"/>
    </row>
    <row r="7" spans="1:9" s="15" customFormat="1" ht="13.5" customHeight="1">
      <c r="A7" s="11" t="s">
        <v>228</v>
      </c>
      <c r="B7" s="122">
        <f>SUM(C7:D7)</f>
        <v>581332847</v>
      </c>
      <c r="C7" s="123">
        <v>433396478</v>
      </c>
      <c r="D7" s="123">
        <v>147936369</v>
      </c>
      <c r="E7" s="122">
        <f>SUM(F7:G7)</f>
        <v>579624121</v>
      </c>
      <c r="F7" s="123">
        <v>424516254</v>
      </c>
      <c r="G7" s="123">
        <v>155107867</v>
      </c>
      <c r="H7" s="110" t="s">
        <v>204</v>
      </c>
      <c r="I7" s="19"/>
    </row>
    <row r="8" spans="1:9" s="15" customFormat="1" ht="13.5" customHeight="1">
      <c r="A8" s="11" t="s">
        <v>81</v>
      </c>
      <c r="B8" s="122">
        <f>SUM(C8:D8)</f>
        <v>368776739</v>
      </c>
      <c r="C8" s="123">
        <v>346736255</v>
      </c>
      <c r="D8" s="123">
        <v>22040484</v>
      </c>
      <c r="E8" s="122">
        <f>SUM(F8:G8)</f>
        <v>372230363</v>
      </c>
      <c r="F8" s="123">
        <v>349092482</v>
      </c>
      <c r="G8" s="123">
        <v>23137881</v>
      </c>
      <c r="H8" s="109" t="s">
        <v>227</v>
      </c>
      <c r="I8" s="19"/>
    </row>
    <row r="9" spans="1:9" s="16" customFormat="1" ht="13.5" customHeight="1">
      <c r="A9" s="39" t="s">
        <v>82</v>
      </c>
      <c r="B9" s="124">
        <f>SUM(C9:D9)</f>
        <v>980387299</v>
      </c>
      <c r="C9" s="124">
        <v>788780831</v>
      </c>
      <c r="D9" s="124">
        <v>191606468</v>
      </c>
      <c r="E9" s="124">
        <f>SUM(F9:G9)</f>
        <v>984043561</v>
      </c>
      <c r="F9" s="124">
        <v>790317020</v>
      </c>
      <c r="G9" s="124">
        <v>193726541</v>
      </c>
      <c r="H9" s="43" t="s">
        <v>82</v>
      </c>
      <c r="I9" s="48"/>
    </row>
    <row r="10" spans="1:9" s="16" customFormat="1" ht="13.5" customHeight="1">
      <c r="A10" s="39" t="s">
        <v>66</v>
      </c>
      <c r="B10" s="124">
        <f>SUM(C10:D10)</f>
        <v>3058682688</v>
      </c>
      <c r="C10" s="124">
        <v>2491774869</v>
      </c>
      <c r="D10" s="124">
        <v>566907819</v>
      </c>
      <c r="E10" s="124">
        <f>SUM(F10:G10)</f>
        <v>2721481990</v>
      </c>
      <c r="F10" s="124">
        <v>2153808564</v>
      </c>
      <c r="G10" s="124">
        <v>567673426</v>
      </c>
      <c r="H10" s="43" t="s">
        <v>66</v>
      </c>
      <c r="I10" s="48"/>
    </row>
    <row r="11" spans="1:9" s="16" customFormat="1" ht="13.5" customHeight="1">
      <c r="A11" s="39" t="s">
        <v>309</v>
      </c>
      <c r="B11" s="124">
        <v>2970867563</v>
      </c>
      <c r="C11" s="124">
        <v>2391497358</v>
      </c>
      <c r="D11" s="124">
        <v>579370205</v>
      </c>
      <c r="E11" s="124">
        <v>3031198835</v>
      </c>
      <c r="F11" s="124">
        <v>2437982622</v>
      </c>
      <c r="G11" s="124">
        <v>593216213</v>
      </c>
      <c r="H11" s="43" t="s">
        <v>309</v>
      </c>
      <c r="I11" s="48"/>
    </row>
    <row r="12" spans="1:9" s="16" customFormat="1" ht="13.5" customHeight="1">
      <c r="A12" s="39" t="s">
        <v>316</v>
      </c>
      <c r="B12" s="124">
        <v>3251232127</v>
      </c>
      <c r="C12" s="124">
        <v>2670522947</v>
      </c>
      <c r="D12" s="124">
        <v>580709180</v>
      </c>
      <c r="E12" s="124">
        <v>3280276329</v>
      </c>
      <c r="F12" s="124">
        <v>2699207908</v>
      </c>
      <c r="G12" s="124">
        <v>581068421</v>
      </c>
      <c r="H12" s="43" t="s">
        <v>316</v>
      </c>
      <c r="I12" s="48"/>
    </row>
    <row r="13" spans="1:9" s="221" customFormat="1" ht="13.5" customHeight="1">
      <c r="A13" s="67" t="s">
        <v>459</v>
      </c>
      <c r="B13" s="379">
        <f>C13+D13</f>
        <v>3427162195</v>
      </c>
      <c r="C13" s="379">
        <v>2862733032</v>
      </c>
      <c r="D13" s="379">
        <v>564429163</v>
      </c>
      <c r="E13" s="379">
        <v>3451570019</v>
      </c>
      <c r="F13" s="379">
        <v>2881478528</v>
      </c>
      <c r="G13" s="379">
        <v>570091491</v>
      </c>
      <c r="H13" s="68" t="s">
        <v>459</v>
      </c>
      <c r="I13" s="230"/>
    </row>
    <row r="14" spans="1:9" s="15" customFormat="1" ht="10.5" customHeight="1">
      <c r="A14" s="19"/>
      <c r="B14" s="47"/>
      <c r="C14" s="47"/>
      <c r="D14" s="47"/>
      <c r="E14" s="47"/>
      <c r="F14" s="47"/>
      <c r="G14" s="47"/>
      <c r="H14" s="19"/>
      <c r="I14" s="19"/>
    </row>
    <row r="15" spans="1:9" s="79" customFormat="1" ht="13.5" customHeight="1">
      <c r="A15" s="534" t="s">
        <v>131</v>
      </c>
      <c r="B15" s="497" t="s">
        <v>141</v>
      </c>
      <c r="C15" s="498"/>
      <c r="D15" s="499"/>
      <c r="E15" s="497" t="s">
        <v>142</v>
      </c>
      <c r="F15" s="498"/>
      <c r="G15" s="499"/>
      <c r="H15" s="546" t="s">
        <v>134</v>
      </c>
      <c r="I15" s="77"/>
    </row>
    <row r="16" spans="1:9" s="79" customFormat="1" ht="13.5" customHeight="1">
      <c r="A16" s="544"/>
      <c r="B16" s="500" t="s">
        <v>143</v>
      </c>
      <c r="C16" s="501"/>
      <c r="D16" s="502"/>
      <c r="E16" s="492" t="s">
        <v>144</v>
      </c>
      <c r="F16" s="501"/>
      <c r="G16" s="502"/>
      <c r="H16" s="547"/>
      <c r="I16" s="77"/>
    </row>
    <row r="17" spans="1:9" s="79" customFormat="1" ht="13.5" customHeight="1">
      <c r="A17" s="544"/>
      <c r="B17" s="194" t="s">
        <v>72</v>
      </c>
      <c r="C17" s="195" t="s">
        <v>137</v>
      </c>
      <c r="D17" s="195" t="s">
        <v>138</v>
      </c>
      <c r="E17" s="194" t="s">
        <v>72</v>
      </c>
      <c r="F17" s="195" t="s">
        <v>137</v>
      </c>
      <c r="G17" s="195" t="s">
        <v>138</v>
      </c>
      <c r="H17" s="547"/>
      <c r="I17" s="77"/>
    </row>
    <row r="18" spans="1:9" s="79" customFormat="1" ht="13.5" customHeight="1">
      <c r="A18" s="545"/>
      <c r="B18" s="157" t="s">
        <v>76</v>
      </c>
      <c r="C18" s="185" t="s">
        <v>139</v>
      </c>
      <c r="D18" s="185" t="s">
        <v>140</v>
      </c>
      <c r="E18" s="157" t="s">
        <v>76</v>
      </c>
      <c r="F18" s="185" t="s">
        <v>139</v>
      </c>
      <c r="G18" s="185" t="s">
        <v>140</v>
      </c>
      <c r="H18" s="548"/>
      <c r="I18" s="77"/>
    </row>
    <row r="19" spans="1:9" s="15" customFormat="1" ht="13.5" customHeight="1">
      <c r="A19" s="11" t="s">
        <v>228</v>
      </c>
      <c r="B19" s="122">
        <f>SUM(C19:D19)</f>
        <v>426609105</v>
      </c>
      <c r="C19" s="123">
        <v>331146881</v>
      </c>
      <c r="D19" s="123">
        <v>95462224</v>
      </c>
      <c r="E19" s="122">
        <f>SUM(F19:G19)</f>
        <v>153015016</v>
      </c>
      <c r="F19" s="123">
        <v>93369373</v>
      </c>
      <c r="G19" s="125">
        <v>59645643</v>
      </c>
      <c r="H19" s="110" t="s">
        <v>204</v>
      </c>
      <c r="I19" s="19"/>
    </row>
    <row r="20" spans="1:9" s="15" customFormat="1" ht="13.5" customHeight="1">
      <c r="A20" s="11" t="s">
        <v>81</v>
      </c>
      <c r="B20" s="122">
        <f>SUM(C20:D20)</f>
        <v>306803308</v>
      </c>
      <c r="C20" s="123">
        <v>290645404</v>
      </c>
      <c r="D20" s="123">
        <v>16157904</v>
      </c>
      <c r="E20" s="122">
        <f>SUM(F20:G20)</f>
        <v>13263911</v>
      </c>
      <c r="F20" s="123">
        <v>7660426</v>
      </c>
      <c r="G20" s="125">
        <v>5603485</v>
      </c>
      <c r="H20" s="109" t="s">
        <v>227</v>
      </c>
      <c r="I20" s="19"/>
    </row>
    <row r="21" spans="1:9" s="16" customFormat="1" ht="13.5" customHeight="1">
      <c r="A21" s="39" t="s">
        <v>82</v>
      </c>
      <c r="B21" s="126">
        <f>SUM(C21:D21)</f>
        <v>750553542</v>
      </c>
      <c r="C21" s="124">
        <v>650998991</v>
      </c>
      <c r="D21" s="124">
        <v>99554551</v>
      </c>
      <c r="E21" s="124">
        <f>SUM(F21:G21)</f>
        <v>233490019</v>
      </c>
      <c r="F21" s="124">
        <f>F9-C21</f>
        <v>139318029</v>
      </c>
      <c r="G21" s="124">
        <f>G9-D21</f>
        <v>94171990</v>
      </c>
      <c r="H21" s="43" t="s">
        <v>82</v>
      </c>
      <c r="I21" s="48"/>
    </row>
    <row r="22" spans="1:9" s="16" customFormat="1" ht="13.5" customHeight="1">
      <c r="A22" s="39" t="s">
        <v>66</v>
      </c>
      <c r="B22" s="151">
        <f>SUM(C22:D22)</f>
        <v>2256980171</v>
      </c>
      <c r="C22" s="124">
        <v>1853342636</v>
      </c>
      <c r="D22" s="124">
        <v>403637535</v>
      </c>
      <c r="E22" s="124">
        <f>SUM(F22:G22)</f>
        <v>464501819</v>
      </c>
      <c r="F22" s="124">
        <v>300465928</v>
      </c>
      <c r="G22" s="232">
        <v>164035891</v>
      </c>
      <c r="H22" s="44" t="s">
        <v>66</v>
      </c>
      <c r="I22" s="48"/>
    </row>
    <row r="23" spans="1:9" s="16" customFormat="1" ht="13.5" customHeight="1">
      <c r="A23" s="39" t="s">
        <v>309</v>
      </c>
      <c r="B23" s="151">
        <v>2354441950</v>
      </c>
      <c r="C23" s="124">
        <v>1887173563</v>
      </c>
      <c r="D23" s="124">
        <v>467268387</v>
      </c>
      <c r="E23" s="124">
        <v>674686771</v>
      </c>
      <c r="F23" s="124">
        <v>550809058</v>
      </c>
      <c r="G23" s="124">
        <v>123877713</v>
      </c>
      <c r="H23" s="43" t="s">
        <v>309</v>
      </c>
      <c r="I23" s="48"/>
    </row>
    <row r="24" spans="1:9" s="16" customFormat="1" ht="13.5" customHeight="1">
      <c r="A24" s="39" t="s">
        <v>316</v>
      </c>
      <c r="B24" s="151">
        <v>2569301882</v>
      </c>
      <c r="C24" s="124">
        <v>2123266420</v>
      </c>
      <c r="D24" s="124">
        <v>446035462</v>
      </c>
      <c r="E24" s="124">
        <v>710974447</v>
      </c>
      <c r="F24" s="124">
        <v>575941487</v>
      </c>
      <c r="G24" s="124">
        <v>135032960</v>
      </c>
      <c r="H24" s="43" t="s">
        <v>316</v>
      </c>
      <c r="I24" s="48"/>
    </row>
    <row r="25" spans="1:9" s="221" customFormat="1" ht="13.5" customHeight="1">
      <c r="A25" s="67" t="s">
        <v>460</v>
      </c>
      <c r="B25" s="379">
        <f>C25+D25</f>
        <v>3050033737</v>
      </c>
      <c r="C25" s="379">
        <v>2568305549</v>
      </c>
      <c r="D25" s="379">
        <v>481728188</v>
      </c>
      <c r="E25" s="379">
        <f>F25+G25</f>
        <v>401536282</v>
      </c>
      <c r="F25" s="379">
        <v>313172978</v>
      </c>
      <c r="G25" s="379">
        <v>88363304</v>
      </c>
      <c r="H25" s="68" t="s">
        <v>460</v>
      </c>
      <c r="I25" s="230"/>
    </row>
    <row r="26" spans="1:9" s="64" customFormat="1" ht="13.5" customHeight="1">
      <c r="A26" s="505" t="s">
        <v>6</v>
      </c>
      <c r="B26" s="506"/>
      <c r="C26" s="63"/>
      <c r="D26" s="63"/>
      <c r="E26" s="63"/>
      <c r="F26" s="496" t="s">
        <v>7</v>
      </c>
      <c r="G26" s="506"/>
      <c r="H26" s="506"/>
      <c r="I26" s="88"/>
    </row>
    <row r="27" s="59" customFormat="1" ht="12.75">
      <c r="A27" s="59" t="s">
        <v>445</v>
      </c>
    </row>
    <row r="28" s="46" customFormat="1" ht="13.5"/>
    <row r="29" s="46" customFormat="1" ht="13.5"/>
    <row r="30" s="46" customFormat="1" ht="13.5"/>
    <row r="31" s="46" customFormat="1" ht="13.5"/>
    <row r="32" s="46" customFormat="1" ht="13.5"/>
    <row r="33" s="46" customFormat="1" ht="13.5"/>
    <row r="34" s="46" customFormat="1" ht="13.5"/>
    <row r="35" s="46" customFormat="1" ht="13.5"/>
    <row r="36" s="46" customFormat="1" ht="13.5"/>
  </sheetData>
  <mergeCells count="16">
    <mergeCell ref="A1:H1"/>
    <mergeCell ref="A2:B2"/>
    <mergeCell ref="A3:A6"/>
    <mergeCell ref="B3:D3"/>
    <mergeCell ref="E3:G3"/>
    <mergeCell ref="H3:H6"/>
    <mergeCell ref="B4:D4"/>
    <mergeCell ref="E4:G4"/>
    <mergeCell ref="A26:B26"/>
    <mergeCell ref="F26:H26"/>
    <mergeCell ref="A15:A18"/>
    <mergeCell ref="B15:D15"/>
    <mergeCell ref="E15:G15"/>
    <mergeCell ref="H15:H18"/>
    <mergeCell ref="B16:D16"/>
    <mergeCell ref="E16:G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0">
      <selection activeCell="M30" sqref="M30"/>
    </sheetView>
  </sheetViews>
  <sheetFormatPr defaultColWidth="9.140625" defaultRowHeight="12.75"/>
  <cols>
    <col min="1" max="1" width="9.57421875" style="139" customWidth="1"/>
    <col min="2" max="2" width="13.140625" style="139" customWidth="1"/>
    <col min="3" max="3" width="10.7109375" style="139" customWidth="1"/>
    <col min="4" max="4" width="10.8515625" style="139" customWidth="1"/>
    <col min="5" max="5" width="9.8515625" style="139" customWidth="1"/>
    <col min="6" max="6" width="9.7109375" style="139" customWidth="1"/>
    <col min="7" max="8" width="10.28125" style="139" customWidth="1"/>
    <col min="9" max="9" width="10.7109375" style="139" customWidth="1"/>
    <col min="10" max="10" width="10.8515625" style="139" customWidth="1"/>
    <col min="11" max="14" width="10.7109375" style="139" customWidth="1"/>
    <col min="15" max="15" width="9.7109375" style="139" customWidth="1"/>
    <col min="16" max="17" width="10.00390625" style="139" customWidth="1"/>
    <col min="18" max="16384" width="9.140625" style="139" customWidth="1"/>
  </cols>
  <sheetData>
    <row r="1" spans="1:15" s="127" customFormat="1" ht="32.25" customHeight="1">
      <c r="A1" s="550" t="s">
        <v>178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</row>
    <row r="2" spans="1:15" s="196" customFormat="1" ht="15" customHeight="1">
      <c r="A2" s="572" t="s">
        <v>209</v>
      </c>
      <c r="B2" s="572"/>
      <c r="N2" s="573" t="s">
        <v>210</v>
      </c>
      <c r="O2" s="573"/>
    </row>
    <row r="3" spans="1:15" s="198" customFormat="1" ht="17.25" customHeight="1">
      <c r="A3" s="581" t="s">
        <v>181</v>
      </c>
      <c r="B3" s="197" t="s">
        <v>145</v>
      </c>
      <c r="C3" s="197" t="s">
        <v>146</v>
      </c>
      <c r="D3" s="561" t="s">
        <v>182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74" t="s">
        <v>94</v>
      </c>
    </row>
    <row r="4" spans="1:15" s="196" customFormat="1" ht="15" customHeight="1">
      <c r="A4" s="582"/>
      <c r="B4" s="199"/>
      <c r="C4" s="200"/>
      <c r="D4" s="555"/>
      <c r="E4" s="577" t="s">
        <v>183</v>
      </c>
      <c r="F4" s="578"/>
      <c r="G4" s="578"/>
      <c r="H4" s="578"/>
      <c r="I4" s="578"/>
      <c r="J4" s="578"/>
      <c r="K4" s="579"/>
      <c r="L4" s="577" t="s">
        <v>184</v>
      </c>
      <c r="M4" s="578"/>
      <c r="N4" s="578"/>
      <c r="O4" s="575"/>
    </row>
    <row r="5" spans="1:15" s="196" customFormat="1" ht="15" customHeight="1">
      <c r="A5" s="582"/>
      <c r="B5" s="202"/>
      <c r="C5" s="200"/>
      <c r="D5" s="555"/>
      <c r="E5" s="553" t="s">
        <v>147</v>
      </c>
      <c r="F5" s="554"/>
      <c r="G5" s="554"/>
      <c r="H5" s="554"/>
      <c r="I5" s="554"/>
      <c r="J5" s="554"/>
      <c r="K5" s="580"/>
      <c r="L5" s="553" t="s">
        <v>148</v>
      </c>
      <c r="M5" s="554"/>
      <c r="N5" s="554"/>
      <c r="O5" s="575"/>
    </row>
    <row r="6" spans="1:15" s="206" customFormat="1" ht="15" customHeight="1">
      <c r="A6" s="582"/>
      <c r="B6" s="202"/>
      <c r="C6" s="202"/>
      <c r="D6" s="555"/>
      <c r="E6" s="555"/>
      <c r="F6" s="204" t="s">
        <v>185</v>
      </c>
      <c r="G6" s="205" t="s">
        <v>149</v>
      </c>
      <c r="H6" s="205" t="s">
        <v>150</v>
      </c>
      <c r="I6" s="205" t="s">
        <v>151</v>
      </c>
      <c r="J6" s="205" t="s">
        <v>152</v>
      </c>
      <c r="K6" s="205" t="s">
        <v>186</v>
      </c>
      <c r="L6" s="555"/>
      <c r="M6" s="205" t="s">
        <v>187</v>
      </c>
      <c r="N6" s="201" t="s">
        <v>188</v>
      </c>
      <c r="O6" s="514"/>
    </row>
    <row r="7" spans="1:15" s="206" customFormat="1" ht="15" customHeight="1">
      <c r="A7" s="582"/>
      <c r="B7" s="202"/>
      <c r="C7" s="200"/>
      <c r="D7" s="555"/>
      <c r="E7" s="555"/>
      <c r="F7" s="207" t="s">
        <v>189</v>
      </c>
      <c r="G7" s="207" t="s">
        <v>153</v>
      </c>
      <c r="H7" s="207" t="s">
        <v>153</v>
      </c>
      <c r="I7" s="200" t="s">
        <v>190</v>
      </c>
      <c r="J7" s="200" t="s">
        <v>190</v>
      </c>
      <c r="K7" s="200" t="s">
        <v>190</v>
      </c>
      <c r="L7" s="555"/>
      <c r="M7" s="207" t="s">
        <v>189</v>
      </c>
      <c r="N7" s="208" t="s">
        <v>191</v>
      </c>
      <c r="O7" s="514"/>
    </row>
    <row r="8" spans="1:15" s="196" customFormat="1" ht="27" customHeight="1">
      <c r="A8" s="583"/>
      <c r="B8" s="209" t="s">
        <v>92</v>
      </c>
      <c r="C8" s="209" t="s">
        <v>231</v>
      </c>
      <c r="D8" s="556"/>
      <c r="E8" s="556"/>
      <c r="F8" s="209" t="s">
        <v>154</v>
      </c>
      <c r="G8" s="209" t="s">
        <v>155</v>
      </c>
      <c r="H8" s="209" t="s">
        <v>156</v>
      </c>
      <c r="I8" s="209" t="s">
        <v>157</v>
      </c>
      <c r="J8" s="209" t="s">
        <v>192</v>
      </c>
      <c r="K8" s="209" t="s">
        <v>158</v>
      </c>
      <c r="L8" s="556"/>
      <c r="M8" s="209" t="s">
        <v>159</v>
      </c>
      <c r="N8" s="210" t="s">
        <v>160</v>
      </c>
      <c r="O8" s="576"/>
    </row>
    <row r="9" spans="1:15" s="133" customFormat="1" ht="18.75" customHeight="1">
      <c r="A9" s="131" t="s">
        <v>42</v>
      </c>
      <c r="B9" s="140">
        <v>1866031</v>
      </c>
      <c r="C9" s="140">
        <v>391819</v>
      </c>
      <c r="D9" s="140">
        <v>143046</v>
      </c>
      <c r="E9" s="141">
        <v>59580</v>
      </c>
      <c r="F9" s="141">
        <v>2410</v>
      </c>
      <c r="G9" s="141">
        <v>13180</v>
      </c>
      <c r="H9" s="141">
        <v>13601</v>
      </c>
      <c r="I9" s="141">
        <v>6376</v>
      </c>
      <c r="J9" s="141">
        <v>8993</v>
      </c>
      <c r="K9" s="141">
        <v>15020</v>
      </c>
      <c r="L9" s="140">
        <v>83466</v>
      </c>
      <c r="M9" s="141">
        <v>10765</v>
      </c>
      <c r="N9" s="141">
        <v>34858</v>
      </c>
      <c r="O9" s="132" t="s">
        <v>42</v>
      </c>
    </row>
    <row r="10" spans="1:15" s="16" customFormat="1" ht="18.75" customHeight="1">
      <c r="A10" s="39" t="s">
        <v>179</v>
      </c>
      <c r="B10" s="124">
        <v>1991290</v>
      </c>
      <c r="C10" s="124">
        <v>399012</v>
      </c>
      <c r="D10" s="124">
        <v>184807</v>
      </c>
      <c r="E10" s="142">
        <v>70872</v>
      </c>
      <c r="F10" s="142">
        <v>3393</v>
      </c>
      <c r="G10" s="142">
        <v>17606</v>
      </c>
      <c r="H10" s="142">
        <v>11432</v>
      </c>
      <c r="I10" s="142">
        <v>16793</v>
      </c>
      <c r="J10" s="142">
        <v>8385</v>
      </c>
      <c r="K10" s="142">
        <v>13263</v>
      </c>
      <c r="L10" s="124">
        <v>113935</v>
      </c>
      <c r="M10" s="142">
        <v>20155</v>
      </c>
      <c r="N10" s="142">
        <v>61378</v>
      </c>
      <c r="O10" s="43" t="s">
        <v>179</v>
      </c>
    </row>
    <row r="11" spans="1:15" s="16" customFormat="1" ht="18.75" customHeight="1">
      <c r="A11" s="39" t="s">
        <v>66</v>
      </c>
      <c r="B11" s="124">
        <f>SUM(C11,D11,I24:N24)</f>
        <v>2243432</v>
      </c>
      <c r="C11" s="124">
        <v>413244</v>
      </c>
      <c r="D11" s="124">
        <f>SUM(E11,L11)</f>
        <v>214879</v>
      </c>
      <c r="E11" s="142">
        <f>SUM(F11:K11)</f>
        <v>71165</v>
      </c>
      <c r="F11" s="142">
        <v>3361</v>
      </c>
      <c r="G11" s="142">
        <v>18665</v>
      </c>
      <c r="H11" s="142">
        <v>12153</v>
      </c>
      <c r="I11" s="142">
        <v>15145</v>
      </c>
      <c r="J11" s="142">
        <v>6381</v>
      </c>
      <c r="K11" s="142">
        <v>15460</v>
      </c>
      <c r="L11" s="142">
        <f>SUM(M11:N11,B24:H24)</f>
        <v>143714</v>
      </c>
      <c r="M11" s="142">
        <v>44846</v>
      </c>
      <c r="N11" s="142">
        <v>62248</v>
      </c>
      <c r="O11" s="43" t="s">
        <v>66</v>
      </c>
    </row>
    <row r="12" spans="1:15" s="16" customFormat="1" ht="18.75" customHeight="1">
      <c r="A12" s="39" t="s">
        <v>309</v>
      </c>
      <c r="B12" s="124">
        <v>2102296</v>
      </c>
      <c r="C12" s="124">
        <v>418032</v>
      </c>
      <c r="D12" s="124">
        <v>198066</v>
      </c>
      <c r="E12" s="142">
        <v>64554</v>
      </c>
      <c r="F12" s="142">
        <v>225</v>
      </c>
      <c r="G12" s="142">
        <v>15251</v>
      </c>
      <c r="H12" s="142">
        <v>13365</v>
      </c>
      <c r="I12" s="142">
        <v>13877</v>
      </c>
      <c r="J12" s="142">
        <v>1836</v>
      </c>
      <c r="K12" s="142">
        <v>20000</v>
      </c>
      <c r="L12" s="142">
        <v>133512</v>
      </c>
      <c r="M12" s="142">
        <v>397</v>
      </c>
      <c r="N12" s="142">
        <v>5103</v>
      </c>
      <c r="O12" s="43" t="s">
        <v>309</v>
      </c>
    </row>
    <row r="13" spans="1:15" s="16" customFormat="1" ht="18.75" customHeight="1">
      <c r="A13" s="39" t="s">
        <v>316</v>
      </c>
      <c r="B13" s="124">
        <v>2215074</v>
      </c>
      <c r="C13" s="124">
        <v>444750</v>
      </c>
      <c r="D13" s="124">
        <v>186375</v>
      </c>
      <c r="E13" s="142">
        <v>71210</v>
      </c>
      <c r="F13" s="142">
        <v>263</v>
      </c>
      <c r="G13" s="142">
        <v>15506</v>
      </c>
      <c r="H13" s="142">
        <v>13353</v>
      </c>
      <c r="I13" s="142">
        <v>13568</v>
      </c>
      <c r="J13" s="142">
        <v>1520</v>
      </c>
      <c r="K13" s="142">
        <v>27000</v>
      </c>
      <c r="L13" s="142">
        <v>115165</v>
      </c>
      <c r="M13" s="142">
        <v>387</v>
      </c>
      <c r="N13" s="142">
        <v>98175</v>
      </c>
      <c r="O13" s="43" t="s">
        <v>316</v>
      </c>
    </row>
    <row r="14" spans="1:15" s="221" customFormat="1" ht="18.75" customHeight="1">
      <c r="A14" s="67" t="s">
        <v>461</v>
      </c>
      <c r="B14" s="282">
        <v>2398131</v>
      </c>
      <c r="C14" s="282">
        <v>412134</v>
      </c>
      <c r="D14" s="282">
        <v>209929</v>
      </c>
      <c r="E14" s="282">
        <v>80700</v>
      </c>
      <c r="F14" s="282">
        <v>237</v>
      </c>
      <c r="G14" s="282">
        <v>16871</v>
      </c>
      <c r="H14" s="282">
        <v>13613</v>
      </c>
      <c r="I14" s="282">
        <v>17712</v>
      </c>
      <c r="J14" s="282">
        <v>2267</v>
      </c>
      <c r="K14" s="282">
        <v>30000</v>
      </c>
      <c r="L14" s="282">
        <v>129229</v>
      </c>
      <c r="M14" s="282">
        <v>350</v>
      </c>
      <c r="N14" s="282">
        <v>105084</v>
      </c>
      <c r="O14" s="68" t="s">
        <v>461</v>
      </c>
    </row>
    <row r="15" s="130" customFormat="1" ht="13.5" customHeight="1"/>
    <row r="16" spans="1:15" s="79" customFormat="1" ht="19.5" customHeight="1">
      <c r="A16" s="557" t="s">
        <v>193</v>
      </c>
      <c r="B16" s="561" t="s">
        <v>182</v>
      </c>
      <c r="C16" s="562"/>
      <c r="D16" s="562"/>
      <c r="E16" s="562"/>
      <c r="F16" s="562"/>
      <c r="G16" s="562"/>
      <c r="H16" s="563"/>
      <c r="I16" s="197" t="s">
        <v>180</v>
      </c>
      <c r="J16" s="211" t="s">
        <v>194</v>
      </c>
      <c r="K16" s="212" t="s">
        <v>195</v>
      </c>
      <c r="L16" s="212" t="s">
        <v>313</v>
      </c>
      <c r="M16" s="197" t="s">
        <v>161</v>
      </c>
      <c r="N16" s="197" t="s">
        <v>162</v>
      </c>
      <c r="O16" s="564" t="s">
        <v>94</v>
      </c>
    </row>
    <row r="17" spans="1:15" s="196" customFormat="1" ht="15" customHeight="1">
      <c r="A17" s="558"/>
      <c r="B17" s="568" t="s">
        <v>184</v>
      </c>
      <c r="C17" s="569"/>
      <c r="D17" s="569"/>
      <c r="E17" s="569"/>
      <c r="F17" s="569"/>
      <c r="G17" s="569"/>
      <c r="H17" s="213"/>
      <c r="I17" s="200"/>
      <c r="J17" s="214"/>
      <c r="K17" s="200"/>
      <c r="L17" s="200"/>
      <c r="M17" s="200"/>
      <c r="N17" s="200"/>
      <c r="O17" s="565"/>
    </row>
    <row r="18" spans="1:15" s="196" customFormat="1" ht="15" customHeight="1">
      <c r="A18" s="559"/>
      <c r="B18" s="570" t="s">
        <v>148</v>
      </c>
      <c r="C18" s="571"/>
      <c r="D18" s="571"/>
      <c r="E18" s="571"/>
      <c r="F18" s="571"/>
      <c r="G18" s="571"/>
      <c r="H18" s="203"/>
      <c r="I18" s="202"/>
      <c r="J18" s="214"/>
      <c r="K18" s="202"/>
      <c r="L18" s="202"/>
      <c r="M18" s="202"/>
      <c r="N18" s="202"/>
      <c r="O18" s="565"/>
    </row>
    <row r="19" spans="1:15" s="206" customFormat="1" ht="15" customHeight="1">
      <c r="A19" s="559"/>
      <c r="B19" s="205" t="s">
        <v>163</v>
      </c>
      <c r="C19" s="205" t="s">
        <v>164</v>
      </c>
      <c r="D19" s="204" t="s">
        <v>232</v>
      </c>
      <c r="E19" s="205" t="s">
        <v>165</v>
      </c>
      <c r="F19" s="205" t="s">
        <v>166</v>
      </c>
      <c r="G19" s="205" t="s">
        <v>167</v>
      </c>
      <c r="H19" s="205" t="s">
        <v>196</v>
      </c>
      <c r="I19" s="215"/>
      <c r="J19" s="216"/>
      <c r="K19" s="215"/>
      <c r="L19" s="215"/>
      <c r="M19" s="215"/>
      <c r="N19" s="215"/>
      <c r="O19" s="566"/>
    </row>
    <row r="20" spans="1:15" s="196" customFormat="1" ht="15" customHeight="1">
      <c r="A20" s="558"/>
      <c r="B20" s="200"/>
      <c r="C20" s="200"/>
      <c r="D20" s="217" t="s">
        <v>233</v>
      </c>
      <c r="E20" s="207" t="s">
        <v>153</v>
      </c>
      <c r="F20" s="200"/>
      <c r="G20" s="200"/>
      <c r="H20" s="200" t="s">
        <v>190</v>
      </c>
      <c r="I20" s="202"/>
      <c r="J20" s="214"/>
      <c r="K20" s="202"/>
      <c r="L20" s="202"/>
      <c r="M20" s="202"/>
      <c r="N20" s="202"/>
      <c r="O20" s="565"/>
    </row>
    <row r="21" spans="1:15" s="196" customFormat="1" ht="24.75" customHeight="1">
      <c r="A21" s="560"/>
      <c r="B21" s="209" t="s">
        <v>168</v>
      </c>
      <c r="C21" s="209" t="s">
        <v>169</v>
      </c>
      <c r="D21" s="209" t="s">
        <v>170</v>
      </c>
      <c r="E21" s="209" t="s">
        <v>171</v>
      </c>
      <c r="F21" s="209" t="s">
        <v>172</v>
      </c>
      <c r="G21" s="209" t="s">
        <v>234</v>
      </c>
      <c r="H21" s="209" t="s">
        <v>173</v>
      </c>
      <c r="I21" s="209" t="s">
        <v>174</v>
      </c>
      <c r="J21" s="218"/>
      <c r="K21" s="209" t="s">
        <v>175</v>
      </c>
      <c r="L21" s="209"/>
      <c r="M21" s="209" t="s">
        <v>176</v>
      </c>
      <c r="N21" s="209" t="s">
        <v>177</v>
      </c>
      <c r="O21" s="567"/>
    </row>
    <row r="22" spans="1:15" s="133" customFormat="1" ht="18.75" customHeight="1">
      <c r="A22" s="131" t="s">
        <v>42</v>
      </c>
      <c r="B22" s="135">
        <v>1056</v>
      </c>
      <c r="C22" s="135">
        <v>6314</v>
      </c>
      <c r="D22" s="135">
        <v>0</v>
      </c>
      <c r="E22" s="135">
        <v>1787</v>
      </c>
      <c r="F22" s="135">
        <v>18250</v>
      </c>
      <c r="G22" s="135">
        <v>9756</v>
      </c>
      <c r="H22" s="135">
        <v>680</v>
      </c>
      <c r="I22" s="135">
        <v>403547</v>
      </c>
      <c r="J22" s="135">
        <v>104271</v>
      </c>
      <c r="K22" s="135">
        <v>46002</v>
      </c>
      <c r="L22" s="135">
        <v>0</v>
      </c>
      <c r="M22" s="136">
        <v>722446</v>
      </c>
      <c r="N22" s="137">
        <v>54900</v>
      </c>
      <c r="O22" s="132" t="s">
        <v>42</v>
      </c>
    </row>
    <row r="23" spans="1:15" s="133" customFormat="1" ht="18.75" customHeight="1">
      <c r="A23" s="39" t="s">
        <v>197</v>
      </c>
      <c r="B23" s="135">
        <v>943</v>
      </c>
      <c r="C23" s="135">
        <v>8626</v>
      </c>
      <c r="D23" s="135">
        <v>0</v>
      </c>
      <c r="E23" s="135">
        <v>2900</v>
      </c>
      <c r="F23" s="135">
        <v>9697</v>
      </c>
      <c r="G23" s="135">
        <v>6868</v>
      </c>
      <c r="H23" s="135">
        <v>3368</v>
      </c>
      <c r="I23" s="135">
        <v>576605</v>
      </c>
      <c r="J23" s="135">
        <v>0</v>
      </c>
      <c r="K23" s="135">
        <v>50267</v>
      </c>
      <c r="L23" s="135">
        <v>0</v>
      </c>
      <c r="M23" s="136">
        <v>743163</v>
      </c>
      <c r="N23" s="137">
        <v>37436</v>
      </c>
      <c r="O23" s="43" t="s">
        <v>197</v>
      </c>
    </row>
    <row r="24" spans="1:15" s="233" customFormat="1" ht="18.75" customHeight="1">
      <c r="A24" s="39" t="s">
        <v>66</v>
      </c>
      <c r="B24" s="234">
        <v>14428</v>
      </c>
      <c r="C24" s="235">
        <v>8146</v>
      </c>
      <c r="D24" s="235">
        <v>0</v>
      </c>
      <c r="E24" s="235">
        <v>1771</v>
      </c>
      <c r="F24" s="235">
        <v>7635</v>
      </c>
      <c r="G24" s="235">
        <v>4215</v>
      </c>
      <c r="H24" s="235">
        <v>425</v>
      </c>
      <c r="I24" s="235">
        <v>620462</v>
      </c>
      <c r="J24" s="235">
        <v>0</v>
      </c>
      <c r="K24" s="235">
        <v>22512</v>
      </c>
      <c r="L24" s="235">
        <v>0</v>
      </c>
      <c r="M24" s="234">
        <v>924825</v>
      </c>
      <c r="N24" s="236">
        <v>47510</v>
      </c>
      <c r="O24" s="43" t="s">
        <v>66</v>
      </c>
    </row>
    <row r="25" spans="1:15" s="233" customFormat="1" ht="18.75" customHeight="1">
      <c r="A25" s="39" t="s">
        <v>309</v>
      </c>
      <c r="B25" s="234">
        <v>106373</v>
      </c>
      <c r="C25" s="235">
        <v>6847</v>
      </c>
      <c r="D25" s="135">
        <v>0</v>
      </c>
      <c r="E25" s="235">
        <v>911</v>
      </c>
      <c r="F25" s="235">
        <v>2323</v>
      </c>
      <c r="G25" s="235">
        <v>10747</v>
      </c>
      <c r="H25" s="235">
        <v>811</v>
      </c>
      <c r="I25" s="235">
        <v>716115</v>
      </c>
      <c r="J25" s="235">
        <v>0</v>
      </c>
      <c r="K25" s="235">
        <v>0</v>
      </c>
      <c r="L25" s="135">
        <v>0</v>
      </c>
      <c r="M25" s="234">
        <v>689336</v>
      </c>
      <c r="N25" s="236">
        <v>80747</v>
      </c>
      <c r="O25" s="43" t="s">
        <v>309</v>
      </c>
    </row>
    <row r="26" spans="1:15" s="233" customFormat="1" ht="18.75" customHeight="1">
      <c r="A26" s="39" t="s">
        <v>316</v>
      </c>
      <c r="B26" s="234">
        <v>2071</v>
      </c>
      <c r="C26" s="235">
        <v>6725</v>
      </c>
      <c r="D26" s="135">
        <v>0</v>
      </c>
      <c r="E26" s="235">
        <v>1000</v>
      </c>
      <c r="F26" s="235">
        <v>3988</v>
      </c>
      <c r="G26" s="235">
        <v>2544</v>
      </c>
      <c r="H26" s="235">
        <v>275</v>
      </c>
      <c r="I26" s="235">
        <v>886764</v>
      </c>
      <c r="J26" s="235">
        <v>0</v>
      </c>
      <c r="K26" s="235">
        <v>0</v>
      </c>
      <c r="L26" s="135">
        <v>0</v>
      </c>
      <c r="M26" s="234">
        <v>638585</v>
      </c>
      <c r="N26" s="236">
        <v>58600</v>
      </c>
      <c r="O26" s="43" t="s">
        <v>316</v>
      </c>
    </row>
    <row r="27" spans="1:15" s="237" customFormat="1" ht="18.75" customHeight="1">
      <c r="A27" s="67" t="s">
        <v>450</v>
      </c>
      <c r="B27" s="410">
        <v>4518</v>
      </c>
      <c r="C27" s="410">
        <v>7755</v>
      </c>
      <c r="D27" s="411">
        <v>0</v>
      </c>
      <c r="E27" s="410">
        <v>1070</v>
      </c>
      <c r="F27" s="410">
        <v>5731</v>
      </c>
      <c r="G27" s="410">
        <v>4364</v>
      </c>
      <c r="H27" s="410">
        <v>357</v>
      </c>
      <c r="I27" s="410">
        <v>797777</v>
      </c>
      <c r="J27" s="410">
        <v>0</v>
      </c>
      <c r="K27" s="410">
        <v>0</v>
      </c>
      <c r="L27" s="413"/>
      <c r="M27" s="410">
        <v>748910</v>
      </c>
      <c r="N27" s="412">
        <v>229381</v>
      </c>
      <c r="O27" s="68" t="s">
        <v>450</v>
      </c>
    </row>
    <row r="28" spans="1:14" s="128" customFormat="1" ht="15.75" customHeight="1">
      <c r="A28" s="551" t="s">
        <v>208</v>
      </c>
      <c r="B28" s="552"/>
      <c r="C28" s="552"/>
      <c r="D28" s="130"/>
      <c r="E28" s="130"/>
      <c r="F28" s="130"/>
      <c r="G28" s="130"/>
      <c r="H28" s="130"/>
      <c r="I28" s="130"/>
      <c r="J28" s="130"/>
      <c r="K28" s="130"/>
      <c r="L28" s="130"/>
      <c r="N28" s="138" t="s">
        <v>207</v>
      </c>
    </row>
    <row r="29" spans="1:14" s="128" customFormat="1" ht="11.25" customHeight="1">
      <c r="A29" s="143" t="s">
        <v>236</v>
      </c>
      <c r="B29" s="144"/>
      <c r="C29" s="144"/>
      <c r="D29" s="144"/>
      <c r="L29" s="145"/>
      <c r="N29" s="145" t="s">
        <v>235</v>
      </c>
    </row>
    <row r="30" s="128" customFormat="1" ht="11.25" customHeight="1">
      <c r="A30" s="128" t="s">
        <v>431</v>
      </c>
    </row>
  </sheetData>
  <mergeCells count="19">
    <mergeCell ref="A2:B2"/>
    <mergeCell ref="N2:O2"/>
    <mergeCell ref="D3:N3"/>
    <mergeCell ref="O3:O8"/>
    <mergeCell ref="D4:D8"/>
    <mergeCell ref="E4:K4"/>
    <mergeCell ref="L4:N4"/>
    <mergeCell ref="E5:K5"/>
    <mergeCell ref="A3:A8"/>
    <mergeCell ref="A1:O1"/>
    <mergeCell ref="A28:C28"/>
    <mergeCell ref="L5:N5"/>
    <mergeCell ref="E6:E8"/>
    <mergeCell ref="L6:L8"/>
    <mergeCell ref="A16:A21"/>
    <mergeCell ref="B16:H16"/>
    <mergeCell ref="O16:O21"/>
    <mergeCell ref="B17:G17"/>
    <mergeCell ref="B18:G18"/>
  </mergeCells>
  <printOptions/>
  <pageMargins left="0.47" right="0.39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5">
      <selection activeCell="C17" sqref="C17"/>
    </sheetView>
  </sheetViews>
  <sheetFormatPr defaultColWidth="11.421875" defaultRowHeight="12.75"/>
  <cols>
    <col min="1" max="1" width="19.57421875" style="1" customWidth="1"/>
    <col min="2" max="2" width="23.00390625" style="1" customWidth="1"/>
    <col min="3" max="3" width="17.7109375" style="1" customWidth="1"/>
    <col min="4" max="4" width="22.421875" style="1" customWidth="1"/>
    <col min="5" max="5" width="17.7109375" style="1" customWidth="1"/>
    <col min="6" max="6" width="14.00390625" style="1" customWidth="1"/>
    <col min="7" max="7" width="24.7109375" style="1" customWidth="1"/>
    <col min="8" max="16384" width="11.421875" style="1" customWidth="1"/>
  </cols>
  <sheetData>
    <row r="1" spans="1:7" ht="32.25" customHeight="1">
      <c r="A1" s="533" t="s">
        <v>198</v>
      </c>
      <c r="B1" s="533"/>
      <c r="C1" s="533"/>
      <c r="D1" s="533"/>
      <c r="E1" s="533"/>
      <c r="F1" s="533"/>
      <c r="G1" s="533"/>
    </row>
    <row r="2" spans="1:7" ht="18" customHeight="1">
      <c r="A2" s="1" t="s">
        <v>199</v>
      </c>
      <c r="F2" s="2"/>
      <c r="G2" s="58" t="s">
        <v>200</v>
      </c>
    </row>
    <row r="3" spans="1:7" s="21" customFormat="1" ht="18.75" customHeight="1">
      <c r="A3" s="584" t="s">
        <v>213</v>
      </c>
      <c r="B3" s="589" t="s">
        <v>218</v>
      </c>
      <c r="C3" s="590"/>
      <c r="D3" s="589" t="s">
        <v>217</v>
      </c>
      <c r="E3" s="590"/>
      <c r="F3" s="586" t="s">
        <v>219</v>
      </c>
      <c r="G3" s="587" t="s">
        <v>214</v>
      </c>
    </row>
    <row r="4" spans="1:7" s="21" customFormat="1" ht="32.25" customHeight="1">
      <c r="A4" s="585"/>
      <c r="B4" s="80" t="s">
        <v>215</v>
      </c>
      <c r="C4" s="83" t="s">
        <v>216</v>
      </c>
      <c r="D4" s="80" t="s">
        <v>215</v>
      </c>
      <c r="E4" s="83" t="s">
        <v>216</v>
      </c>
      <c r="F4" s="585"/>
      <c r="G4" s="588"/>
    </row>
    <row r="5" spans="1:7" s="16" customFormat="1" ht="12" customHeight="1">
      <c r="A5" s="293" t="s">
        <v>228</v>
      </c>
      <c r="B5" s="287">
        <v>433396</v>
      </c>
      <c r="C5" s="288">
        <v>100</v>
      </c>
      <c r="D5" s="289">
        <v>424516</v>
      </c>
      <c r="E5" s="290">
        <v>100</v>
      </c>
      <c r="F5" s="285">
        <v>102.1</v>
      </c>
      <c r="G5" s="220" t="s">
        <v>204</v>
      </c>
    </row>
    <row r="6" spans="1:7" s="16" customFormat="1" ht="12" customHeight="1">
      <c r="A6" s="294" t="s">
        <v>206</v>
      </c>
      <c r="B6" s="287">
        <v>346736</v>
      </c>
      <c r="C6" s="288">
        <v>100</v>
      </c>
      <c r="D6" s="289">
        <v>349092</v>
      </c>
      <c r="E6" s="290">
        <v>100</v>
      </c>
      <c r="F6" s="285">
        <v>100.7</v>
      </c>
      <c r="G6" s="219" t="s">
        <v>227</v>
      </c>
    </row>
    <row r="7" spans="1:7" s="16" customFormat="1" ht="12" customHeight="1">
      <c r="A7" s="155" t="s">
        <v>43</v>
      </c>
      <c r="B7" s="287">
        <v>788780</v>
      </c>
      <c r="C7" s="291">
        <v>100.00115333016645</v>
      </c>
      <c r="D7" s="289">
        <v>790317</v>
      </c>
      <c r="E7" s="292">
        <v>100</v>
      </c>
      <c r="F7" s="285">
        <v>100.19475485960434</v>
      </c>
      <c r="G7" s="43" t="s">
        <v>43</v>
      </c>
    </row>
    <row r="8" spans="1:7" s="16" customFormat="1" ht="12" customHeight="1">
      <c r="A8" s="44" t="s">
        <v>302</v>
      </c>
      <c r="B8" s="287">
        <v>2491774</v>
      </c>
      <c r="C8" s="288">
        <v>100</v>
      </c>
      <c r="D8" s="289">
        <v>2153808</v>
      </c>
      <c r="E8" s="292">
        <v>100</v>
      </c>
      <c r="F8" s="286">
        <v>86.44</v>
      </c>
      <c r="G8" s="43" t="s">
        <v>303</v>
      </c>
    </row>
    <row r="9" spans="1:7" s="16" customFormat="1" ht="12" customHeight="1">
      <c r="A9" s="44" t="s">
        <v>314</v>
      </c>
      <c r="B9" s="287">
        <v>2391497</v>
      </c>
      <c r="C9" s="288">
        <v>100</v>
      </c>
      <c r="D9" s="289">
        <v>2437982</v>
      </c>
      <c r="E9" s="292">
        <v>100</v>
      </c>
      <c r="F9" s="312">
        <v>101.94</v>
      </c>
      <c r="G9" s="43" t="s">
        <v>314</v>
      </c>
    </row>
    <row r="10" spans="1:7" s="16" customFormat="1" ht="12" customHeight="1">
      <c r="A10" s="44" t="s">
        <v>316</v>
      </c>
      <c r="B10" s="287">
        <v>2670523</v>
      </c>
      <c r="C10" s="288">
        <v>100</v>
      </c>
      <c r="D10" s="289">
        <v>2699208</v>
      </c>
      <c r="E10" s="292">
        <v>100</v>
      </c>
      <c r="F10" s="312">
        <v>101.07417201580814</v>
      </c>
      <c r="G10" s="43" t="s">
        <v>316</v>
      </c>
    </row>
    <row r="11" spans="1:7" s="16" customFormat="1" ht="12" customHeight="1">
      <c r="A11" s="243" t="s">
        <v>449</v>
      </c>
      <c r="B11" s="417">
        <v>2862733</v>
      </c>
      <c r="C11" s="417">
        <v>100</v>
      </c>
      <c r="D11" s="304">
        <v>2881478</v>
      </c>
      <c r="E11" s="418">
        <v>100</v>
      </c>
      <c r="F11" s="419">
        <v>100.65479386306721</v>
      </c>
      <c r="G11" s="233" t="s">
        <v>484</v>
      </c>
    </row>
    <row r="12" spans="1:7" s="17" customFormat="1" ht="12" customHeight="1">
      <c r="A12" s="315" t="s">
        <v>317</v>
      </c>
      <c r="B12" s="417">
        <v>412134</v>
      </c>
      <c r="C12" s="304">
        <v>14.39652248393406</v>
      </c>
      <c r="D12" s="304">
        <v>414551</v>
      </c>
      <c r="E12" s="418">
        <v>14.386748744914938</v>
      </c>
      <c r="F12" s="305" t="s">
        <v>483</v>
      </c>
      <c r="G12" s="347" t="s">
        <v>462</v>
      </c>
    </row>
    <row r="13" spans="1:7" s="16" customFormat="1" ht="12" customHeight="1">
      <c r="A13" s="315" t="s">
        <v>318</v>
      </c>
      <c r="B13" s="417">
        <v>673031</v>
      </c>
      <c r="C13" s="304">
        <v>23.510086340570357</v>
      </c>
      <c r="D13" s="304">
        <v>680651</v>
      </c>
      <c r="E13" s="418">
        <v>23.62159280758</v>
      </c>
      <c r="F13" s="305" t="s">
        <v>483</v>
      </c>
      <c r="G13" s="347"/>
    </row>
    <row r="14" spans="1:7" s="16" customFormat="1" ht="12" customHeight="1">
      <c r="A14" s="315" t="s">
        <v>319</v>
      </c>
      <c r="B14" s="417">
        <v>237</v>
      </c>
      <c r="C14" s="304">
        <v>0.008278802109732203</v>
      </c>
      <c r="D14" s="304">
        <v>257</v>
      </c>
      <c r="E14" s="418">
        <v>0.008919033912457427</v>
      </c>
      <c r="F14" s="305" t="s">
        <v>483</v>
      </c>
      <c r="G14" s="347" t="s">
        <v>463</v>
      </c>
    </row>
    <row r="15" spans="1:7" s="16" customFormat="1" ht="12" customHeight="1">
      <c r="A15" s="315" t="s">
        <v>320</v>
      </c>
      <c r="B15" s="417">
        <v>16871</v>
      </c>
      <c r="C15" s="304">
        <v>0.5893319425877299</v>
      </c>
      <c r="D15" s="304">
        <v>18205</v>
      </c>
      <c r="E15" s="418">
        <v>0.6317938224758266</v>
      </c>
      <c r="F15" s="305" t="s">
        <v>483</v>
      </c>
      <c r="G15" s="347" t="s">
        <v>464</v>
      </c>
    </row>
    <row r="16" spans="1:7" s="16" customFormat="1" ht="12" customHeight="1">
      <c r="A16" s="315" t="s">
        <v>321</v>
      </c>
      <c r="B16" s="417">
        <v>13613</v>
      </c>
      <c r="C16" s="304">
        <v>0.4755246123197657</v>
      </c>
      <c r="D16" s="304">
        <v>14308</v>
      </c>
      <c r="E16" s="418">
        <v>0.4965507284803146</v>
      </c>
      <c r="F16" s="305" t="s">
        <v>483</v>
      </c>
      <c r="G16" s="347" t="s">
        <v>465</v>
      </c>
    </row>
    <row r="17" spans="1:7" s="16" customFormat="1" ht="12" customHeight="1">
      <c r="A17" s="315" t="s">
        <v>322</v>
      </c>
      <c r="B17" s="417">
        <v>17712</v>
      </c>
      <c r="C17" s="304">
        <v>0.6187094639982142</v>
      </c>
      <c r="D17" s="304">
        <v>17978</v>
      </c>
      <c r="E17" s="418">
        <v>0.6239159209266911</v>
      </c>
      <c r="F17" s="305" t="s">
        <v>483</v>
      </c>
      <c r="G17" s="347" t="s">
        <v>466</v>
      </c>
    </row>
    <row r="18" spans="1:7" s="16" customFormat="1" ht="12" customHeight="1">
      <c r="A18" s="315" t="s">
        <v>323</v>
      </c>
      <c r="B18" s="417">
        <v>2267</v>
      </c>
      <c r="C18" s="304">
        <v>0.0791900606867633</v>
      </c>
      <c r="D18" s="304">
        <v>1848</v>
      </c>
      <c r="E18" s="418">
        <v>0.06413375358062773</v>
      </c>
      <c r="F18" s="305" t="s">
        <v>483</v>
      </c>
      <c r="G18" s="347" t="s">
        <v>467</v>
      </c>
    </row>
    <row r="19" spans="1:7" s="16" customFormat="1" ht="12" customHeight="1">
      <c r="A19" s="315" t="s">
        <v>324</v>
      </c>
      <c r="B19" s="417">
        <v>30000</v>
      </c>
      <c r="C19" s="304">
        <v>1.047949634143317</v>
      </c>
      <c r="D19" s="304">
        <v>30410</v>
      </c>
      <c r="E19" s="418">
        <v>1.0553611722872775</v>
      </c>
      <c r="F19" s="305" t="s">
        <v>483</v>
      </c>
      <c r="G19" s="347" t="s">
        <v>468</v>
      </c>
    </row>
    <row r="20" spans="1:7" s="16" customFormat="1" ht="12" customHeight="1">
      <c r="A20" s="315" t="s">
        <v>325</v>
      </c>
      <c r="B20" s="417">
        <v>350</v>
      </c>
      <c r="C20" s="304">
        <v>0.012226079065005363</v>
      </c>
      <c r="D20" s="304">
        <v>420</v>
      </c>
      <c r="E20" s="418">
        <v>0.014575853086506298</v>
      </c>
      <c r="F20" s="305" t="s">
        <v>483</v>
      </c>
      <c r="G20" s="415" t="s">
        <v>469</v>
      </c>
    </row>
    <row r="21" spans="1:7" s="16" customFormat="1" ht="12" customHeight="1">
      <c r="A21" s="315" t="s">
        <v>326</v>
      </c>
      <c r="B21" s="417">
        <v>105084</v>
      </c>
      <c r="C21" s="304">
        <v>3.6707579784772104</v>
      </c>
      <c r="D21" s="304">
        <v>105084</v>
      </c>
      <c r="E21" s="418">
        <v>3.6468784422438763</v>
      </c>
      <c r="F21" s="305" t="s">
        <v>483</v>
      </c>
      <c r="G21" s="347" t="s">
        <v>470</v>
      </c>
    </row>
    <row r="22" spans="1:7" s="16" customFormat="1" ht="12" customHeight="1">
      <c r="A22" s="315" t="s">
        <v>327</v>
      </c>
      <c r="B22" s="417">
        <v>470857</v>
      </c>
      <c r="C22" s="304">
        <v>16.44781402946066</v>
      </c>
      <c r="D22" s="304">
        <v>470857</v>
      </c>
      <c r="E22" s="418">
        <v>16.34081537322166</v>
      </c>
      <c r="F22" s="305" t="s">
        <v>483</v>
      </c>
      <c r="G22" s="415" t="s">
        <v>471</v>
      </c>
    </row>
    <row r="23" spans="1:7" s="16" customFormat="1" ht="12" customHeight="1">
      <c r="A23" s="315" t="s">
        <v>328</v>
      </c>
      <c r="B23" s="417">
        <v>4518</v>
      </c>
      <c r="C23" s="304">
        <v>0.1578212149019835</v>
      </c>
      <c r="D23" s="304">
        <v>4518</v>
      </c>
      <c r="E23" s="418">
        <v>0.1567945339162749</v>
      </c>
      <c r="F23" s="305" t="s">
        <v>483</v>
      </c>
      <c r="G23" s="415" t="s">
        <v>472</v>
      </c>
    </row>
    <row r="24" spans="1:7" s="16" customFormat="1" ht="9.75" customHeight="1">
      <c r="A24" s="315" t="s">
        <v>329</v>
      </c>
      <c r="B24" s="417">
        <v>0</v>
      </c>
      <c r="C24" s="304">
        <v>0</v>
      </c>
      <c r="D24" s="304">
        <v>0</v>
      </c>
      <c r="E24" s="418">
        <v>0</v>
      </c>
      <c r="F24" s="305" t="s">
        <v>483</v>
      </c>
      <c r="G24" s="347" t="s">
        <v>473</v>
      </c>
    </row>
    <row r="25" spans="1:7" s="16" customFormat="1" ht="12" customHeight="1">
      <c r="A25" s="315" t="s">
        <v>330</v>
      </c>
      <c r="B25" s="417">
        <v>1070</v>
      </c>
      <c r="C25" s="304">
        <v>0.03737687028444497</v>
      </c>
      <c r="D25" s="304">
        <v>1224</v>
      </c>
      <c r="E25" s="418">
        <v>0.04247820042353265</v>
      </c>
      <c r="F25" s="305" t="s">
        <v>483</v>
      </c>
      <c r="G25" s="347" t="s">
        <v>474</v>
      </c>
    </row>
    <row r="26" spans="1:7" s="16" customFormat="1" ht="12" customHeight="1">
      <c r="A26" s="315" t="s">
        <v>331</v>
      </c>
      <c r="B26" s="417">
        <v>5731</v>
      </c>
      <c r="C26" s="304">
        <v>0.20019331177584498</v>
      </c>
      <c r="D26" s="304">
        <v>6005</v>
      </c>
      <c r="E26" s="418">
        <v>0.20839999472492937</v>
      </c>
      <c r="F26" s="305" t="s">
        <v>483</v>
      </c>
      <c r="G26" s="347" t="s">
        <v>475</v>
      </c>
    </row>
    <row r="27" spans="1:7" s="16" customFormat="1" ht="12" customHeight="1">
      <c r="A27" s="315" t="s">
        <v>332</v>
      </c>
      <c r="B27" s="417">
        <v>4364</v>
      </c>
      <c r="C27" s="304">
        <v>0.15244174011338116</v>
      </c>
      <c r="D27" s="304">
        <v>8624</v>
      </c>
      <c r="E27" s="418">
        <v>0.2992908500429294</v>
      </c>
      <c r="F27" s="305" t="s">
        <v>483</v>
      </c>
      <c r="G27" s="347" t="s">
        <v>476</v>
      </c>
    </row>
    <row r="28" spans="1:7" s="16" customFormat="1" ht="12" customHeight="1">
      <c r="A28" s="315" t="s">
        <v>333</v>
      </c>
      <c r="B28" s="417">
        <v>357</v>
      </c>
      <c r="C28" s="304">
        <v>0.012470600646305471</v>
      </c>
      <c r="D28" s="304">
        <v>913</v>
      </c>
      <c r="E28" s="418">
        <v>0.03168512825709584</v>
      </c>
      <c r="F28" s="305" t="s">
        <v>483</v>
      </c>
      <c r="G28" s="415" t="s">
        <v>477</v>
      </c>
    </row>
    <row r="29" spans="1:7" s="16" customFormat="1" ht="12" customHeight="1">
      <c r="A29" s="316" t="s">
        <v>334</v>
      </c>
      <c r="B29" s="417">
        <v>1777568</v>
      </c>
      <c r="C29" s="304">
        <v>62.09339117549558</v>
      </c>
      <c r="D29" s="304">
        <v>1786276</v>
      </c>
      <c r="E29" s="418">
        <v>61.99165844750506</v>
      </c>
      <c r="F29" s="305" t="s">
        <v>483</v>
      </c>
      <c r="G29" s="415"/>
    </row>
    <row r="30" spans="1:7" s="16" customFormat="1" ht="12" customHeight="1">
      <c r="A30" s="315" t="s">
        <v>335</v>
      </c>
      <c r="B30" s="417">
        <v>797777</v>
      </c>
      <c r="C30" s="304">
        <v>27.867670509265096</v>
      </c>
      <c r="D30" s="304">
        <v>807784</v>
      </c>
      <c r="E30" s="418">
        <v>28.033668832453344</v>
      </c>
      <c r="F30" s="305" t="s">
        <v>483</v>
      </c>
      <c r="G30" s="415" t="s">
        <v>478</v>
      </c>
    </row>
    <row r="31" spans="1:7" s="16" customFormat="1" ht="12" customHeight="1">
      <c r="A31" s="315" t="s">
        <v>336</v>
      </c>
      <c r="B31" s="417">
        <v>0</v>
      </c>
      <c r="C31" s="304">
        <v>0</v>
      </c>
      <c r="D31" s="304">
        <v>0</v>
      </c>
      <c r="E31" s="418">
        <v>0</v>
      </c>
      <c r="F31" s="305" t="s">
        <v>483</v>
      </c>
      <c r="G31" s="415" t="s">
        <v>479</v>
      </c>
    </row>
    <row r="32" spans="1:7" s="16" customFormat="1" ht="12" customHeight="1">
      <c r="A32" s="315" t="s">
        <v>337</v>
      </c>
      <c r="B32" s="417">
        <v>0</v>
      </c>
      <c r="C32" s="304">
        <v>0</v>
      </c>
      <c r="D32" s="304">
        <v>0</v>
      </c>
      <c r="E32" s="418">
        <v>0</v>
      </c>
      <c r="F32" s="305" t="s">
        <v>483</v>
      </c>
      <c r="G32" s="347" t="s">
        <v>480</v>
      </c>
    </row>
    <row r="33" spans="1:7" s="16" customFormat="1" ht="12" customHeight="1">
      <c r="A33" s="315" t="s">
        <v>338</v>
      </c>
      <c r="B33" s="417">
        <v>750410</v>
      </c>
      <c r="C33" s="304">
        <v>26.21306283191621</v>
      </c>
      <c r="D33" s="304">
        <v>750111</v>
      </c>
      <c r="E33" s="418">
        <v>26.032161272791253</v>
      </c>
      <c r="F33" s="305" t="s">
        <v>483</v>
      </c>
      <c r="G33" s="415" t="s">
        <v>481</v>
      </c>
    </row>
    <row r="34" spans="1:7" s="64" customFormat="1" ht="12" customHeight="1">
      <c r="A34" s="317" t="s">
        <v>339</v>
      </c>
      <c r="B34" s="400">
        <v>229381</v>
      </c>
      <c r="C34" s="307">
        <v>8.012657834314272</v>
      </c>
      <c r="D34" s="307">
        <v>228381</v>
      </c>
      <c r="E34" s="420">
        <v>7.9258283422604645</v>
      </c>
      <c r="F34" s="306" t="s">
        <v>483</v>
      </c>
      <c r="G34" s="416" t="s">
        <v>482</v>
      </c>
    </row>
    <row r="35" spans="1:7" ht="9.75" customHeight="1">
      <c r="A35" s="279" t="s">
        <v>307</v>
      </c>
      <c r="B35" s="300"/>
      <c r="C35" s="303"/>
      <c r="D35" s="303"/>
      <c r="E35" s="303"/>
      <c r="F35" s="280"/>
      <c r="G35" s="280" t="s">
        <v>435</v>
      </c>
    </row>
    <row r="36" spans="1:7" ht="12" customHeight="1">
      <c r="A36" s="299" t="s">
        <v>305</v>
      </c>
      <c r="B36" s="298"/>
      <c r="C36" s="303"/>
      <c r="D36" s="303"/>
      <c r="E36" s="303"/>
      <c r="F36" s="303"/>
      <c r="G36" s="303"/>
    </row>
    <row r="37" ht="12.75">
      <c r="A37" s="1" t="s">
        <v>306</v>
      </c>
    </row>
  </sheetData>
  <mergeCells count="6">
    <mergeCell ref="A3:A4"/>
    <mergeCell ref="F3:F4"/>
    <mergeCell ref="G3:G4"/>
    <mergeCell ref="A1:G1"/>
    <mergeCell ref="B3:C3"/>
    <mergeCell ref="D3:E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15" sqref="D15"/>
    </sheetView>
  </sheetViews>
  <sheetFormatPr defaultColWidth="9.140625" defaultRowHeight="12.75"/>
  <cols>
    <col min="1" max="1" width="8.8515625" style="318" customWidth="1"/>
    <col min="2" max="2" width="17.421875" style="318" customWidth="1"/>
    <col min="3" max="3" width="18.28125" style="318" customWidth="1"/>
    <col min="4" max="4" width="15.7109375" style="318" customWidth="1"/>
    <col min="5" max="5" width="16.8515625" style="318" customWidth="1"/>
    <col min="6" max="6" width="12.8515625" style="318" customWidth="1"/>
    <col min="7" max="7" width="13.28125" style="318" customWidth="1"/>
    <col min="8" max="8" width="11.140625" style="318" customWidth="1"/>
    <col min="9" max="9" width="11.7109375" style="318" customWidth="1"/>
    <col min="10" max="10" width="10.28125" style="318" customWidth="1"/>
    <col min="11" max="16384" width="9.140625" style="139" customWidth="1"/>
  </cols>
  <sheetData>
    <row r="1" spans="1:10" ht="49.5" customHeight="1">
      <c r="A1" s="593" t="s">
        <v>433</v>
      </c>
      <c r="B1" s="593"/>
      <c r="C1" s="593"/>
      <c r="D1" s="593"/>
      <c r="E1" s="593"/>
      <c r="F1" s="593"/>
      <c r="G1" s="593"/>
      <c r="H1" s="593"/>
      <c r="I1" s="593"/>
      <c r="J1" s="593"/>
    </row>
    <row r="2" spans="1:10" s="196" customFormat="1" ht="18" customHeight="1">
      <c r="A2" s="298" t="s">
        <v>340</v>
      </c>
      <c r="B2" s="318"/>
      <c r="C2" s="318"/>
      <c r="D2" s="318"/>
      <c r="E2" s="318"/>
      <c r="F2" s="318"/>
      <c r="G2" s="318"/>
      <c r="H2" s="318"/>
      <c r="I2" s="318"/>
      <c r="J2" s="319" t="s">
        <v>341</v>
      </c>
    </row>
    <row r="3" spans="1:10" s="223" customFormat="1" ht="31.5" customHeight="1">
      <c r="A3" s="591" t="s">
        <v>342</v>
      </c>
      <c r="B3" s="222" t="s">
        <v>343</v>
      </c>
      <c r="C3" s="222" t="s">
        <v>344</v>
      </c>
      <c r="D3" s="222" t="s">
        <v>345</v>
      </c>
      <c r="E3" s="222" t="s">
        <v>346</v>
      </c>
      <c r="F3" s="222" t="s">
        <v>347</v>
      </c>
      <c r="G3" s="222" t="s">
        <v>348</v>
      </c>
      <c r="H3" s="222" t="s">
        <v>349</v>
      </c>
      <c r="I3" s="222" t="s">
        <v>350</v>
      </c>
      <c r="J3" s="320"/>
    </row>
    <row r="4" spans="1:10" s="198" customFormat="1" ht="34.5" customHeight="1">
      <c r="A4" s="592"/>
      <c r="B4" s="321" t="s">
        <v>92</v>
      </c>
      <c r="C4" s="321" t="s">
        <v>351</v>
      </c>
      <c r="D4" s="321" t="s">
        <v>352</v>
      </c>
      <c r="E4" s="321" t="s">
        <v>353</v>
      </c>
      <c r="F4" s="321" t="s">
        <v>354</v>
      </c>
      <c r="G4" s="321" t="s">
        <v>355</v>
      </c>
      <c r="H4" s="321" t="s">
        <v>356</v>
      </c>
      <c r="I4" s="321" t="s">
        <v>357</v>
      </c>
      <c r="J4" s="322" t="s">
        <v>358</v>
      </c>
    </row>
    <row r="5" spans="1:10" s="198" customFormat="1" ht="34.5" customHeight="1">
      <c r="A5" s="386" t="s">
        <v>316</v>
      </c>
      <c r="B5" s="390">
        <v>2215074</v>
      </c>
      <c r="C5" s="390">
        <v>235271</v>
      </c>
      <c r="D5" s="390">
        <v>108128</v>
      </c>
      <c r="E5" s="390">
        <v>23520</v>
      </c>
      <c r="F5" s="390">
        <v>192262</v>
      </c>
      <c r="G5" s="390">
        <v>112618</v>
      </c>
      <c r="H5" s="390">
        <v>269143</v>
      </c>
      <c r="I5" s="390">
        <v>27609</v>
      </c>
      <c r="J5" s="387" t="s">
        <v>316</v>
      </c>
    </row>
    <row r="6" spans="1:10" s="129" customFormat="1" ht="43.5" customHeight="1">
      <c r="A6" s="389" t="s">
        <v>451</v>
      </c>
      <c r="B6" s="421">
        <v>2398131</v>
      </c>
      <c r="C6" s="421">
        <v>255094</v>
      </c>
      <c r="D6" s="421">
        <v>142217</v>
      </c>
      <c r="E6" s="421">
        <v>29249</v>
      </c>
      <c r="F6" s="421">
        <v>200280</v>
      </c>
      <c r="G6" s="421">
        <v>134020</v>
      </c>
      <c r="H6" s="421">
        <v>337378</v>
      </c>
      <c r="I6" s="421">
        <v>31604</v>
      </c>
      <c r="J6" s="388" t="s">
        <v>450</v>
      </c>
    </row>
    <row r="7" spans="1:10" s="129" customFormat="1" ht="43.5" customHeight="1">
      <c r="A7" s="591" t="s">
        <v>342</v>
      </c>
      <c r="B7" s="222" t="s">
        <v>359</v>
      </c>
      <c r="C7" s="222" t="s">
        <v>360</v>
      </c>
      <c r="D7" s="222" t="s">
        <v>361</v>
      </c>
      <c r="E7" s="222" t="s">
        <v>362</v>
      </c>
      <c r="F7" s="222" t="s">
        <v>363</v>
      </c>
      <c r="G7" s="222" t="s">
        <v>364</v>
      </c>
      <c r="H7" s="222" t="s">
        <v>365</v>
      </c>
      <c r="I7" s="320"/>
      <c r="J7" s="325"/>
    </row>
    <row r="8" spans="1:10" s="129" customFormat="1" ht="43.5" customHeight="1">
      <c r="A8" s="592"/>
      <c r="B8" s="321" t="s">
        <v>366</v>
      </c>
      <c r="C8" s="321" t="s">
        <v>367</v>
      </c>
      <c r="D8" s="321" t="s">
        <v>368</v>
      </c>
      <c r="E8" s="321" t="s">
        <v>369</v>
      </c>
      <c r="F8" s="321" t="s">
        <v>370</v>
      </c>
      <c r="G8" s="321" t="s">
        <v>371</v>
      </c>
      <c r="H8" s="321" t="s">
        <v>372</v>
      </c>
      <c r="I8" s="322" t="s">
        <v>358</v>
      </c>
      <c r="J8" s="325"/>
    </row>
    <row r="9" spans="1:10" s="129" customFormat="1" ht="43.5" customHeight="1">
      <c r="A9" s="386" t="s">
        <v>316</v>
      </c>
      <c r="B9" s="390">
        <v>375159</v>
      </c>
      <c r="C9" s="390">
        <v>113798</v>
      </c>
      <c r="D9" s="390">
        <v>356857</v>
      </c>
      <c r="E9" s="390">
        <v>97073</v>
      </c>
      <c r="F9" s="390">
        <v>452</v>
      </c>
      <c r="G9" s="390">
        <v>10717</v>
      </c>
      <c r="H9" s="390">
        <v>292467</v>
      </c>
      <c r="I9" s="387" t="s">
        <v>316</v>
      </c>
      <c r="J9" s="325"/>
    </row>
    <row r="10" spans="1:10" s="16" customFormat="1" ht="43.5" customHeight="1">
      <c r="A10" s="323" t="s">
        <v>452</v>
      </c>
      <c r="B10" s="421">
        <v>367372</v>
      </c>
      <c r="C10" s="421">
        <v>96215</v>
      </c>
      <c r="D10" s="421">
        <v>373937</v>
      </c>
      <c r="E10" s="421">
        <v>118125</v>
      </c>
      <c r="F10" s="421">
        <v>462</v>
      </c>
      <c r="G10" s="421">
        <v>16317</v>
      </c>
      <c r="H10" s="421">
        <v>295861</v>
      </c>
      <c r="I10" s="324" t="s">
        <v>452</v>
      </c>
      <c r="J10" s="326"/>
    </row>
    <row r="11" spans="1:9" s="16" customFormat="1" ht="27" customHeight="1">
      <c r="A11" s="382" t="s">
        <v>434</v>
      </c>
      <c r="B11" s="318"/>
      <c r="C11" s="318"/>
      <c r="D11" s="318"/>
      <c r="E11" s="318"/>
      <c r="F11" s="318"/>
      <c r="G11" s="318"/>
      <c r="H11" s="318"/>
      <c r="I11" s="327" t="s">
        <v>436</v>
      </c>
    </row>
    <row r="12" spans="1:9" s="134" customFormat="1" ht="13.5" customHeight="1">
      <c r="A12" s="594" t="s">
        <v>373</v>
      </c>
      <c r="B12" s="594"/>
      <c r="C12" s="594"/>
      <c r="D12" s="318"/>
      <c r="E12" s="380" t="s">
        <v>430</v>
      </c>
      <c r="F12" s="380"/>
      <c r="G12" s="380"/>
      <c r="H12" s="380"/>
      <c r="I12" s="380"/>
    </row>
    <row r="13" spans="1:10" s="128" customFormat="1" ht="15.7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</row>
    <row r="14" spans="1:10" s="128" customFormat="1" ht="1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</row>
    <row r="15" spans="1:10" s="128" customFormat="1" ht="1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</row>
  </sheetData>
  <mergeCells count="4">
    <mergeCell ref="A3:A4"/>
    <mergeCell ref="A1:J1"/>
    <mergeCell ref="A7:A8"/>
    <mergeCell ref="A12:C12"/>
  </mergeCells>
  <printOptions/>
  <pageMargins left="0.51" right="0.55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E26" sqref="E26:G26"/>
    </sheetView>
  </sheetViews>
  <sheetFormatPr defaultColWidth="9.140625" defaultRowHeight="12.75"/>
  <cols>
    <col min="1" max="1" width="17.28125" style="1" customWidth="1"/>
    <col min="2" max="2" width="23.28125" style="1" customWidth="1"/>
    <col min="3" max="3" width="14.57421875" style="1" customWidth="1"/>
    <col min="4" max="4" width="20.28125" style="1" customWidth="1"/>
    <col min="5" max="5" width="14.57421875" style="1" customWidth="1"/>
    <col min="6" max="6" width="15.140625" style="1" customWidth="1"/>
    <col min="7" max="7" width="25.421875" style="1" customWidth="1"/>
    <col min="8" max="8" width="14.140625" style="1" customWidth="1"/>
    <col min="9" max="9" width="13.140625" style="1" customWidth="1"/>
    <col min="10" max="10" width="13.7109375" style="1" customWidth="1"/>
    <col min="11" max="11" width="25.421875" style="1" customWidth="1"/>
    <col min="12" max="16384" width="9.140625" style="1" customWidth="1"/>
  </cols>
  <sheetData>
    <row r="1" spans="1:11" ht="32.25" customHeight="1">
      <c r="A1" s="533" t="s">
        <v>9</v>
      </c>
      <c r="B1" s="533"/>
      <c r="C1" s="533"/>
      <c r="D1" s="533"/>
      <c r="E1" s="533"/>
      <c r="F1" s="533"/>
      <c r="G1" s="533"/>
      <c r="H1" s="87"/>
      <c r="I1" s="87"/>
      <c r="J1" s="87"/>
      <c r="K1" s="87"/>
    </row>
    <row r="2" spans="1:10" ht="19.5" customHeight="1">
      <c r="A2" s="1" t="s">
        <v>10</v>
      </c>
      <c r="B2" s="6"/>
      <c r="C2" s="2"/>
      <c r="D2" s="2"/>
      <c r="E2" s="2"/>
      <c r="F2" s="2"/>
      <c r="G2" s="58" t="s">
        <v>11</v>
      </c>
      <c r="H2" s="2"/>
      <c r="I2" s="2"/>
      <c r="J2" s="2"/>
    </row>
    <row r="3" spans="1:9" s="15" customFormat="1" ht="24" customHeight="1">
      <c r="A3" s="586" t="s">
        <v>0</v>
      </c>
      <c r="B3" s="589" t="s">
        <v>1</v>
      </c>
      <c r="C3" s="601"/>
      <c r="D3" s="602" t="s">
        <v>2</v>
      </c>
      <c r="E3" s="603"/>
      <c r="F3" s="523" t="s">
        <v>5</v>
      </c>
      <c r="G3" s="598" t="s">
        <v>214</v>
      </c>
      <c r="H3" s="18"/>
      <c r="I3" s="18"/>
    </row>
    <row r="4" spans="1:9" s="15" customFormat="1" ht="24" customHeight="1">
      <c r="A4" s="600"/>
      <c r="B4" s="84" t="s">
        <v>3</v>
      </c>
      <c r="C4" s="83" t="s">
        <v>4</v>
      </c>
      <c r="D4" s="84" t="s">
        <v>3</v>
      </c>
      <c r="E4" s="85" t="s">
        <v>4</v>
      </c>
      <c r="F4" s="597"/>
      <c r="G4" s="599"/>
      <c r="H4" s="18"/>
      <c r="I4" s="18"/>
    </row>
    <row r="5" spans="1:8" s="51" customFormat="1" ht="19.5" customHeight="1">
      <c r="A5" s="81" t="s">
        <v>228</v>
      </c>
      <c r="B5" s="356">
        <v>433396478</v>
      </c>
      <c r="C5" s="357">
        <v>100</v>
      </c>
      <c r="D5" s="356">
        <v>331146881</v>
      </c>
      <c r="E5" s="357">
        <v>100</v>
      </c>
      <c r="F5" s="361">
        <f>D5/B5*100</f>
        <v>76.40737703456834</v>
      </c>
      <c r="G5" s="49" t="s">
        <v>204</v>
      </c>
      <c r="H5" s="54"/>
    </row>
    <row r="6" spans="1:8" s="51" customFormat="1" ht="19.5" customHeight="1">
      <c r="A6" s="82" t="s">
        <v>206</v>
      </c>
      <c r="B6" s="356">
        <v>346736254</v>
      </c>
      <c r="C6" s="357">
        <v>100</v>
      </c>
      <c r="D6" s="356">
        <v>290645404</v>
      </c>
      <c r="E6" s="357">
        <v>100</v>
      </c>
      <c r="F6" s="361">
        <f>D6/B6*100</f>
        <v>83.82319432913987</v>
      </c>
      <c r="G6" s="365" t="s">
        <v>227</v>
      </c>
      <c r="H6" s="54"/>
    </row>
    <row r="7" spans="1:8" s="51" customFormat="1" ht="19.5" customHeight="1">
      <c r="A7" s="55" t="s">
        <v>111</v>
      </c>
      <c r="B7" s="356">
        <v>788780831</v>
      </c>
      <c r="C7" s="357">
        <f>SUM(C12:C16)</f>
        <v>32.88759377839289</v>
      </c>
      <c r="D7" s="356">
        <v>650998991</v>
      </c>
      <c r="E7" s="357">
        <f>SUM(E12:E16)</f>
        <v>32.42188914478615</v>
      </c>
      <c r="F7" s="361">
        <f>D7/B7*100</f>
        <v>82.53230370401839</v>
      </c>
      <c r="G7" s="60" t="s">
        <v>111</v>
      </c>
      <c r="H7" s="54"/>
    </row>
    <row r="8" spans="1:8" s="51" customFormat="1" ht="19.5" customHeight="1">
      <c r="A8" s="131" t="s">
        <v>280</v>
      </c>
      <c r="B8" s="358">
        <v>2491774</v>
      </c>
      <c r="C8" s="359">
        <v>100</v>
      </c>
      <c r="D8" s="358">
        <v>1853342</v>
      </c>
      <c r="E8" s="359">
        <v>100</v>
      </c>
      <c r="F8" s="362">
        <v>74.4</v>
      </c>
      <c r="G8" s="60" t="s">
        <v>280</v>
      </c>
      <c r="H8" s="54"/>
    </row>
    <row r="9" spans="1:8" s="51" customFormat="1" ht="19.5" customHeight="1">
      <c r="A9" s="131" t="s">
        <v>314</v>
      </c>
      <c r="B9" s="358">
        <v>2391497</v>
      </c>
      <c r="C9" s="359">
        <v>100</v>
      </c>
      <c r="D9" s="358">
        <v>1887173</v>
      </c>
      <c r="E9" s="359">
        <v>100</v>
      </c>
      <c r="F9" s="362">
        <v>78.9</v>
      </c>
      <c r="G9" s="60" t="s">
        <v>309</v>
      </c>
      <c r="H9" s="54"/>
    </row>
    <row r="10" spans="1:8" s="51" customFormat="1" ht="19.5" customHeight="1">
      <c r="A10" s="131" t="s">
        <v>316</v>
      </c>
      <c r="B10" s="358">
        <v>2670523</v>
      </c>
      <c r="C10" s="359">
        <v>100</v>
      </c>
      <c r="D10" s="358">
        <v>2123266</v>
      </c>
      <c r="E10" s="359">
        <v>100</v>
      </c>
      <c r="F10" s="362">
        <v>78.9</v>
      </c>
      <c r="G10" s="60" t="s">
        <v>316</v>
      </c>
      <c r="H10" s="54"/>
    </row>
    <row r="11" spans="1:8" s="52" customFormat="1" ht="19.5" customHeight="1">
      <c r="A11" s="243" t="s">
        <v>452</v>
      </c>
      <c r="B11" s="422">
        <f>SUM(B12:B25)</f>
        <v>2862733</v>
      </c>
      <c r="C11" s="360">
        <v>100</v>
      </c>
      <c r="D11" s="363">
        <v>2568305</v>
      </c>
      <c r="E11" s="360">
        <v>100</v>
      </c>
      <c r="F11" s="381">
        <v>89.71514283728172</v>
      </c>
      <c r="G11" s="239" t="s">
        <v>452</v>
      </c>
      <c r="H11" s="57"/>
    </row>
    <row r="12" spans="1:8" s="15" customFormat="1" ht="19.5" customHeight="1">
      <c r="A12" s="244" t="s">
        <v>374</v>
      </c>
      <c r="B12" s="423">
        <v>267255</v>
      </c>
      <c r="C12" s="486">
        <v>9.335659315765739</v>
      </c>
      <c r="D12" s="364">
        <v>252871</v>
      </c>
      <c r="E12" s="488">
        <v>9.845832173359472</v>
      </c>
      <c r="F12" s="489">
        <v>94.617874314793</v>
      </c>
      <c r="G12" s="328" t="s">
        <v>387</v>
      </c>
      <c r="H12" s="18"/>
    </row>
    <row r="13" spans="1:8" s="15" customFormat="1" ht="19.5" customHeight="1">
      <c r="A13" s="244" t="s">
        <v>375</v>
      </c>
      <c r="B13" s="423">
        <v>227924</v>
      </c>
      <c r="C13" s="486">
        <v>7.961762413749379</v>
      </c>
      <c r="D13" s="364">
        <v>183006</v>
      </c>
      <c r="E13" s="488">
        <v>7.125555570697406</v>
      </c>
      <c r="F13" s="489">
        <v>80.29255365823695</v>
      </c>
      <c r="G13" s="328" t="s">
        <v>388</v>
      </c>
      <c r="H13" s="18"/>
    </row>
    <row r="14" spans="1:8" s="15" customFormat="1" ht="19.5" customHeight="1">
      <c r="A14" s="244" t="s">
        <v>376</v>
      </c>
      <c r="B14" s="423">
        <v>29369</v>
      </c>
      <c r="C14" s="486">
        <v>1.0259077601718358</v>
      </c>
      <c r="D14" s="364">
        <v>28159</v>
      </c>
      <c r="E14" s="488">
        <v>1.0964040485845723</v>
      </c>
      <c r="F14" s="489">
        <v>95.88000953386224</v>
      </c>
      <c r="G14" s="328" t="s">
        <v>389</v>
      </c>
      <c r="H14" s="18"/>
    </row>
    <row r="15" spans="1:7" s="15" customFormat="1" ht="19.5" customHeight="1">
      <c r="A15" s="244" t="s">
        <v>377</v>
      </c>
      <c r="B15" s="423">
        <v>274055</v>
      </c>
      <c r="C15" s="486">
        <v>9.573194566171557</v>
      </c>
      <c r="D15" s="364">
        <v>237419</v>
      </c>
      <c r="E15" s="488">
        <v>9.244190234415305</v>
      </c>
      <c r="F15" s="489">
        <v>86.63188046195107</v>
      </c>
      <c r="G15" s="328" t="s">
        <v>390</v>
      </c>
    </row>
    <row r="16" spans="1:8" s="15" customFormat="1" ht="19.5" customHeight="1">
      <c r="A16" s="244" t="s">
        <v>378</v>
      </c>
      <c r="B16" s="423">
        <v>142881</v>
      </c>
      <c r="C16" s="486">
        <v>4.991069722534376</v>
      </c>
      <c r="D16" s="364">
        <v>131238</v>
      </c>
      <c r="E16" s="488">
        <v>5.1099071177293975</v>
      </c>
      <c r="F16" s="489">
        <v>91.85126083943982</v>
      </c>
      <c r="G16" s="328" t="s">
        <v>391</v>
      </c>
      <c r="H16" s="18"/>
    </row>
    <row r="17" spans="1:9" s="79" customFormat="1" ht="15" customHeight="1">
      <c r="A17" s="244" t="s">
        <v>379</v>
      </c>
      <c r="B17" s="423">
        <v>352684</v>
      </c>
      <c r="C17" s="486">
        <v>12.31983562560672</v>
      </c>
      <c r="D17" s="364">
        <v>314241</v>
      </c>
      <c r="E17" s="488">
        <v>12.235345879870186</v>
      </c>
      <c r="F17" s="489">
        <v>89.09987410826689</v>
      </c>
      <c r="G17" s="328" t="s">
        <v>392</v>
      </c>
      <c r="I17" s="78"/>
    </row>
    <row r="18" spans="1:7" s="59" customFormat="1" ht="15" customHeight="1">
      <c r="A18" s="244" t="s">
        <v>380</v>
      </c>
      <c r="B18" s="423">
        <v>33846</v>
      </c>
      <c r="C18" s="486">
        <v>1.18229677724049</v>
      </c>
      <c r="D18" s="364">
        <v>29511</v>
      </c>
      <c r="E18" s="488">
        <v>1.14904577143291</v>
      </c>
      <c r="F18" s="489">
        <v>87.19198723630562</v>
      </c>
      <c r="G18" s="328" t="s">
        <v>393</v>
      </c>
    </row>
    <row r="19" spans="1:7" ht="24">
      <c r="A19" s="244" t="s">
        <v>381</v>
      </c>
      <c r="B19" s="423">
        <v>453265</v>
      </c>
      <c r="C19" s="486">
        <v>15.833296363999017</v>
      </c>
      <c r="D19" s="364">
        <v>410661</v>
      </c>
      <c r="E19" s="488">
        <v>15.989572889512733</v>
      </c>
      <c r="F19" s="489">
        <v>90.60064200853806</v>
      </c>
      <c r="G19" s="328" t="s">
        <v>394</v>
      </c>
    </row>
    <row r="20" spans="1:7" ht="24">
      <c r="A20" s="244" t="s">
        <v>382</v>
      </c>
      <c r="B20" s="423">
        <v>158745</v>
      </c>
      <c r="C20" s="486">
        <v>5.545225489069361</v>
      </c>
      <c r="D20" s="364">
        <v>135500</v>
      </c>
      <c r="E20" s="488">
        <v>5.275853140495386</v>
      </c>
      <c r="F20" s="489">
        <v>85.3570191187124</v>
      </c>
      <c r="G20" s="328" t="s">
        <v>395</v>
      </c>
    </row>
    <row r="21" spans="1:7" ht="24">
      <c r="A21" s="244" t="s">
        <v>383</v>
      </c>
      <c r="B21" s="423">
        <v>471873</v>
      </c>
      <c r="C21" s="486">
        <v>16.483304590403648</v>
      </c>
      <c r="D21" s="364">
        <v>437007</v>
      </c>
      <c r="E21" s="488">
        <v>17.01538563371562</v>
      </c>
      <c r="F21" s="489">
        <v>92.61114749095626</v>
      </c>
      <c r="G21" s="328" t="s">
        <v>396</v>
      </c>
    </row>
    <row r="22" spans="1:7" ht="24">
      <c r="A22" s="244" t="s">
        <v>384</v>
      </c>
      <c r="B22" s="423">
        <v>147892</v>
      </c>
      <c r="C22" s="486">
        <v>5.16611224309078</v>
      </c>
      <c r="D22" s="364">
        <v>122172</v>
      </c>
      <c r="E22" s="488">
        <v>4.75691165963544</v>
      </c>
      <c r="F22" s="489">
        <v>82.60893084142482</v>
      </c>
      <c r="G22" s="328" t="s">
        <v>397</v>
      </c>
    </row>
    <row r="23" spans="1:7" ht="12.75">
      <c r="A23" s="244" t="s">
        <v>385</v>
      </c>
      <c r="B23" s="423">
        <v>512</v>
      </c>
      <c r="C23" s="486">
        <v>0.017885007089379276</v>
      </c>
      <c r="D23" s="364">
        <v>453</v>
      </c>
      <c r="E23" s="488">
        <v>0.017638092049036234</v>
      </c>
      <c r="F23" s="489">
        <v>88.4765625</v>
      </c>
      <c r="G23" s="328" t="s">
        <v>398</v>
      </c>
    </row>
    <row r="24" spans="1:7" ht="12.75">
      <c r="A24" s="244" t="s">
        <v>284</v>
      </c>
      <c r="B24" s="423">
        <v>6563</v>
      </c>
      <c r="C24" s="486">
        <v>0.22925644829608632</v>
      </c>
      <c r="D24" s="364" t="s">
        <v>301</v>
      </c>
      <c r="E24" s="488" t="s">
        <v>301</v>
      </c>
      <c r="F24" s="489" t="s">
        <v>301</v>
      </c>
      <c r="G24" s="328" t="s">
        <v>399</v>
      </c>
    </row>
    <row r="25" spans="1:7" ht="12.75">
      <c r="A25" s="246" t="s">
        <v>386</v>
      </c>
      <c r="B25" s="424">
        <v>295869</v>
      </c>
      <c r="C25" s="487">
        <v>10.335193676811635</v>
      </c>
      <c r="D25" s="307">
        <v>286067</v>
      </c>
      <c r="E25" s="487">
        <v>11.138357788502534</v>
      </c>
      <c r="F25" s="490">
        <v>96.6870473080992</v>
      </c>
      <c r="G25" s="329" t="s">
        <v>400</v>
      </c>
    </row>
    <row r="26" spans="1:7" ht="12.75">
      <c r="A26" s="330" t="s">
        <v>401</v>
      </c>
      <c r="E26" s="595" t="s">
        <v>237</v>
      </c>
      <c r="F26" s="596"/>
      <c r="G26" s="596"/>
    </row>
    <row r="27" ht="12.75">
      <c r="A27" s="1" t="s">
        <v>446</v>
      </c>
    </row>
  </sheetData>
  <mergeCells count="7">
    <mergeCell ref="E26:G26"/>
    <mergeCell ref="A1:G1"/>
    <mergeCell ref="F3:F4"/>
    <mergeCell ref="G3:G4"/>
    <mergeCell ref="A3:A4"/>
    <mergeCell ref="B3:C3"/>
    <mergeCell ref="D3:E3"/>
  </mergeCells>
  <printOptions/>
  <pageMargins left="0.45" right="0.4" top="0.63" bottom="0.38" header="0.5118110236220472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K1">
      <selection activeCell="S9" sqref="S9"/>
    </sheetView>
  </sheetViews>
  <sheetFormatPr defaultColWidth="9.140625" defaultRowHeight="12.75"/>
  <cols>
    <col min="1" max="1" width="15.421875" style="298" customWidth="1"/>
    <col min="2" max="2" width="11.28125" style="298" customWidth="1"/>
    <col min="3" max="3" width="9.7109375" style="298" customWidth="1"/>
    <col min="4" max="4" width="10.28125" style="298" customWidth="1"/>
    <col min="5" max="6" width="11.00390625" style="298" customWidth="1"/>
    <col min="7" max="7" width="13.140625" style="298" customWidth="1"/>
    <col min="8" max="8" width="9.57421875" style="298" customWidth="1"/>
    <col min="9" max="9" width="15.421875" style="298" customWidth="1"/>
    <col min="10" max="10" width="17.421875" style="298" customWidth="1"/>
    <col min="11" max="11" width="14.140625" style="298" customWidth="1"/>
    <col min="12" max="12" width="15.421875" style="298" customWidth="1"/>
    <col min="13" max="13" width="14.140625" style="298" customWidth="1"/>
    <col min="14" max="14" width="17.00390625" style="298" customWidth="1"/>
    <col min="15" max="15" width="14.140625" style="298" customWidth="1"/>
    <col min="16" max="16" width="18.00390625" style="298" customWidth="1"/>
    <col min="17" max="17" width="15.8515625" style="298" customWidth="1"/>
    <col min="18" max="18" width="12.7109375" style="298" customWidth="1"/>
    <col min="19" max="19" width="11.8515625" style="298" customWidth="1"/>
    <col min="20" max="20" width="10.8515625" style="298" customWidth="1"/>
    <col min="21" max="22" width="14.140625" style="298" customWidth="1"/>
    <col min="23" max="23" width="16.7109375" style="298" customWidth="1"/>
  </cols>
  <sheetData>
    <row r="1" spans="1:23" ht="26.25">
      <c r="A1" s="533" t="s">
        <v>402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 t="s">
        <v>402</v>
      </c>
      <c r="O1" s="533"/>
      <c r="P1" s="533"/>
      <c r="Q1" s="533"/>
      <c r="R1" s="533"/>
      <c r="S1" s="533"/>
      <c r="T1" s="533"/>
      <c r="U1" s="533"/>
      <c r="V1" s="533"/>
      <c r="W1" s="533"/>
    </row>
    <row r="2" spans="1:23" ht="12.75">
      <c r="A2" s="298" t="s">
        <v>485</v>
      </c>
      <c r="C2" s="331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W2" s="332" t="s">
        <v>486</v>
      </c>
    </row>
    <row r="3" spans="1:23" ht="29.25" customHeight="1">
      <c r="A3" s="310" t="s">
        <v>487</v>
      </c>
      <c r="B3" s="607" t="s">
        <v>488</v>
      </c>
      <c r="C3" s="609" t="s">
        <v>489</v>
      </c>
      <c r="D3" s="610"/>
      <c r="E3" s="610"/>
      <c r="F3" s="610"/>
      <c r="G3" s="611"/>
      <c r="H3" s="612" t="s">
        <v>490</v>
      </c>
      <c r="I3" s="613"/>
      <c r="J3" s="613"/>
      <c r="K3" s="613"/>
      <c r="L3" s="613"/>
      <c r="M3" s="613"/>
      <c r="N3" s="614" t="s">
        <v>490</v>
      </c>
      <c r="O3" s="615"/>
      <c r="P3" s="615"/>
      <c r="Q3" s="615"/>
      <c r="R3" s="615"/>
      <c r="S3" s="615"/>
      <c r="T3" s="615"/>
      <c r="U3" s="615"/>
      <c r="V3" s="615"/>
      <c r="W3" s="615"/>
    </row>
    <row r="4" spans="1:23" ht="36.75">
      <c r="A4" s="333" t="s">
        <v>491</v>
      </c>
      <c r="B4" s="608"/>
      <c r="C4" s="428"/>
      <c r="D4" s="429" t="s">
        <v>492</v>
      </c>
      <c r="E4" s="429" t="s">
        <v>493</v>
      </c>
      <c r="F4" s="430" t="s">
        <v>494</v>
      </c>
      <c r="G4" s="430" t="s">
        <v>495</v>
      </c>
      <c r="H4" s="334"/>
      <c r="I4" s="431" t="s">
        <v>496</v>
      </c>
      <c r="J4" s="432" t="s">
        <v>497</v>
      </c>
      <c r="K4" s="432" t="s">
        <v>498</v>
      </c>
      <c r="L4" s="432" t="s">
        <v>499</v>
      </c>
      <c r="M4" s="432" t="s">
        <v>500</v>
      </c>
      <c r="N4" s="616" t="s">
        <v>501</v>
      </c>
      <c r="O4" s="432" t="s">
        <v>502</v>
      </c>
      <c r="P4" s="432" t="s">
        <v>503</v>
      </c>
      <c r="Q4" s="432" t="s">
        <v>504</v>
      </c>
      <c r="R4" s="432" t="s">
        <v>505</v>
      </c>
      <c r="S4" s="432" t="s">
        <v>506</v>
      </c>
      <c r="T4" s="432" t="s">
        <v>507</v>
      </c>
      <c r="U4" s="432" t="s">
        <v>508</v>
      </c>
      <c r="V4" s="432" t="s">
        <v>509</v>
      </c>
      <c r="W4" s="432" t="s">
        <v>510</v>
      </c>
    </row>
    <row r="5" spans="1:23" ht="12.75">
      <c r="A5" s="334"/>
      <c r="B5" s="608"/>
      <c r="C5" s="367"/>
      <c r="D5" s="433"/>
      <c r="E5" s="433"/>
      <c r="F5" s="434"/>
      <c r="G5" s="434"/>
      <c r="H5" s="435"/>
      <c r="I5" s="436"/>
      <c r="J5" s="437"/>
      <c r="K5" s="437"/>
      <c r="L5" s="437"/>
      <c r="M5" s="437"/>
      <c r="N5" s="617"/>
      <c r="O5" s="438"/>
      <c r="P5" s="438"/>
      <c r="Q5" s="438"/>
      <c r="R5" s="438"/>
      <c r="S5" s="438"/>
      <c r="T5" s="438"/>
      <c r="U5" s="438"/>
      <c r="V5" s="438"/>
      <c r="W5" s="438"/>
    </row>
    <row r="6" spans="1:23" ht="30" customHeight="1">
      <c r="A6" s="439" t="s">
        <v>511</v>
      </c>
      <c r="B6" s="425">
        <f aca="true" t="shared" si="0" ref="B6:B17">C6+H6</f>
        <v>517870</v>
      </c>
      <c r="C6" s="414">
        <f aca="true" t="shared" si="1" ref="C6:G17">SUM(D6:F6)</f>
        <v>189158</v>
      </c>
      <c r="D6" s="338">
        <v>71412</v>
      </c>
      <c r="E6" s="338">
        <v>44705</v>
      </c>
      <c r="F6" s="338">
        <v>73041</v>
      </c>
      <c r="G6" s="338">
        <v>0</v>
      </c>
      <c r="H6" s="414">
        <f aca="true" t="shared" si="2" ref="H6:W17">SUM(I6:W6)</f>
        <v>328712</v>
      </c>
      <c r="I6" s="425">
        <v>129532</v>
      </c>
      <c r="J6" s="425">
        <v>62386</v>
      </c>
      <c r="K6" s="425">
        <v>16818</v>
      </c>
      <c r="L6" s="425">
        <v>4339</v>
      </c>
      <c r="M6" s="425">
        <v>54160</v>
      </c>
      <c r="N6" s="425">
        <v>5980</v>
      </c>
      <c r="O6" s="425">
        <v>1987</v>
      </c>
      <c r="P6" s="425">
        <v>2623</v>
      </c>
      <c r="Q6" s="425">
        <v>414</v>
      </c>
      <c r="R6" s="425">
        <v>9507</v>
      </c>
      <c r="S6" s="425">
        <v>5910</v>
      </c>
      <c r="T6" s="425">
        <v>21445</v>
      </c>
      <c r="U6" s="425">
        <v>11682</v>
      </c>
      <c r="V6" s="425">
        <v>476</v>
      </c>
      <c r="W6" s="425">
        <v>1453</v>
      </c>
    </row>
    <row r="7" spans="1:23" ht="30" customHeight="1">
      <c r="A7" s="337" t="s">
        <v>512</v>
      </c>
      <c r="B7" s="426">
        <f t="shared" si="0"/>
        <v>55710</v>
      </c>
      <c r="C7" s="414">
        <f t="shared" si="1"/>
        <v>55710</v>
      </c>
      <c r="D7" s="339">
        <v>55710</v>
      </c>
      <c r="E7" s="339">
        <v>0</v>
      </c>
      <c r="F7" s="339">
        <v>0</v>
      </c>
      <c r="G7" s="339">
        <v>0</v>
      </c>
      <c r="H7" s="414">
        <f t="shared" si="2"/>
        <v>0</v>
      </c>
      <c r="I7" s="414">
        <f t="shared" si="2"/>
        <v>0</v>
      </c>
      <c r="J7" s="414">
        <f t="shared" si="2"/>
        <v>0</v>
      </c>
      <c r="K7" s="414">
        <f t="shared" si="2"/>
        <v>0</v>
      </c>
      <c r="L7" s="414">
        <f t="shared" si="2"/>
        <v>0</v>
      </c>
      <c r="M7" s="414">
        <f t="shared" si="2"/>
        <v>0</v>
      </c>
      <c r="N7" s="414">
        <f t="shared" si="2"/>
        <v>0</v>
      </c>
      <c r="O7" s="414">
        <f t="shared" si="2"/>
        <v>0</v>
      </c>
      <c r="P7" s="414">
        <f t="shared" si="2"/>
        <v>0</v>
      </c>
      <c r="Q7" s="414">
        <f t="shared" si="2"/>
        <v>0</v>
      </c>
      <c r="R7" s="414">
        <f t="shared" si="2"/>
        <v>0</v>
      </c>
      <c r="S7" s="414">
        <f t="shared" si="2"/>
        <v>0</v>
      </c>
      <c r="T7" s="414">
        <f t="shared" si="2"/>
        <v>0</v>
      </c>
      <c r="U7" s="414">
        <f t="shared" si="2"/>
        <v>0</v>
      </c>
      <c r="V7" s="414">
        <f t="shared" si="2"/>
        <v>0</v>
      </c>
      <c r="W7" s="414">
        <f t="shared" si="2"/>
        <v>0</v>
      </c>
    </row>
    <row r="8" spans="1:23" ht="30" customHeight="1">
      <c r="A8" s="337" t="s">
        <v>513</v>
      </c>
      <c r="B8" s="426">
        <f t="shared" si="0"/>
        <v>0</v>
      </c>
      <c r="C8" s="414">
        <f t="shared" si="1"/>
        <v>0</v>
      </c>
      <c r="D8" s="414">
        <f t="shared" si="1"/>
        <v>0</v>
      </c>
      <c r="E8" s="414">
        <f t="shared" si="1"/>
        <v>0</v>
      </c>
      <c r="F8" s="414">
        <f t="shared" si="1"/>
        <v>0</v>
      </c>
      <c r="G8" s="414">
        <f t="shared" si="1"/>
        <v>0</v>
      </c>
      <c r="H8" s="414">
        <f t="shared" si="2"/>
        <v>0</v>
      </c>
      <c r="I8" s="414">
        <f t="shared" si="2"/>
        <v>0</v>
      </c>
      <c r="J8" s="414">
        <f t="shared" si="2"/>
        <v>0</v>
      </c>
      <c r="K8" s="414">
        <f t="shared" si="2"/>
        <v>0</v>
      </c>
      <c r="L8" s="414">
        <f t="shared" si="2"/>
        <v>0</v>
      </c>
      <c r="M8" s="414">
        <f t="shared" si="2"/>
        <v>0</v>
      </c>
      <c r="N8" s="414">
        <f t="shared" si="2"/>
        <v>0</v>
      </c>
      <c r="O8" s="414">
        <f t="shared" si="2"/>
        <v>0</v>
      </c>
      <c r="P8" s="414">
        <f t="shared" si="2"/>
        <v>0</v>
      </c>
      <c r="Q8" s="414">
        <f t="shared" si="2"/>
        <v>0</v>
      </c>
      <c r="R8" s="414">
        <f t="shared" si="2"/>
        <v>0</v>
      </c>
      <c r="S8" s="414">
        <f t="shared" si="2"/>
        <v>0</v>
      </c>
      <c r="T8" s="414">
        <f t="shared" si="2"/>
        <v>0</v>
      </c>
      <c r="U8" s="414">
        <f t="shared" si="2"/>
        <v>0</v>
      </c>
      <c r="V8" s="414">
        <f t="shared" si="2"/>
        <v>0</v>
      </c>
      <c r="W8" s="414">
        <f t="shared" si="2"/>
        <v>0</v>
      </c>
    </row>
    <row r="9" spans="1:23" ht="30" customHeight="1">
      <c r="A9" s="337" t="s">
        <v>514</v>
      </c>
      <c r="B9" s="426">
        <f t="shared" si="0"/>
        <v>0</v>
      </c>
      <c r="C9" s="414">
        <f t="shared" si="1"/>
        <v>0</v>
      </c>
      <c r="D9" s="414">
        <f t="shared" si="1"/>
        <v>0</v>
      </c>
      <c r="E9" s="414">
        <f t="shared" si="1"/>
        <v>0</v>
      </c>
      <c r="F9" s="414">
        <f t="shared" si="1"/>
        <v>0</v>
      </c>
      <c r="G9" s="414">
        <f t="shared" si="1"/>
        <v>0</v>
      </c>
      <c r="H9" s="414">
        <f t="shared" si="2"/>
        <v>0</v>
      </c>
      <c r="I9" s="414">
        <f t="shared" si="2"/>
        <v>0</v>
      </c>
      <c r="J9" s="414">
        <f t="shared" si="2"/>
        <v>0</v>
      </c>
      <c r="K9" s="414">
        <f t="shared" si="2"/>
        <v>0</v>
      </c>
      <c r="L9" s="414">
        <f t="shared" si="2"/>
        <v>0</v>
      </c>
      <c r="M9" s="414">
        <f t="shared" si="2"/>
        <v>0</v>
      </c>
      <c r="N9" s="414">
        <f t="shared" si="2"/>
        <v>0</v>
      </c>
      <c r="O9" s="414">
        <f t="shared" si="2"/>
        <v>0</v>
      </c>
      <c r="P9" s="414">
        <f t="shared" si="2"/>
        <v>0</v>
      </c>
      <c r="Q9" s="414">
        <f t="shared" si="2"/>
        <v>0</v>
      </c>
      <c r="R9" s="414">
        <f t="shared" si="2"/>
        <v>0</v>
      </c>
      <c r="S9" s="414">
        <f t="shared" si="2"/>
        <v>0</v>
      </c>
      <c r="T9" s="414">
        <f t="shared" si="2"/>
        <v>0</v>
      </c>
      <c r="U9" s="414">
        <f t="shared" si="2"/>
        <v>0</v>
      </c>
      <c r="V9" s="414">
        <f t="shared" si="2"/>
        <v>0</v>
      </c>
      <c r="W9" s="414">
        <f t="shared" si="2"/>
        <v>0</v>
      </c>
    </row>
    <row r="10" spans="1:23" ht="30" customHeight="1">
      <c r="A10" s="337" t="s">
        <v>515</v>
      </c>
      <c r="B10" s="426">
        <f t="shared" si="0"/>
        <v>0</v>
      </c>
      <c r="C10" s="414">
        <f t="shared" si="1"/>
        <v>0</v>
      </c>
      <c r="D10" s="414">
        <f t="shared" si="1"/>
        <v>0</v>
      </c>
      <c r="E10" s="414">
        <f t="shared" si="1"/>
        <v>0</v>
      </c>
      <c r="F10" s="414">
        <f t="shared" si="1"/>
        <v>0</v>
      </c>
      <c r="G10" s="414">
        <f t="shared" si="1"/>
        <v>0</v>
      </c>
      <c r="H10" s="414">
        <f t="shared" si="2"/>
        <v>0</v>
      </c>
      <c r="I10" s="414">
        <f t="shared" si="2"/>
        <v>0</v>
      </c>
      <c r="J10" s="414">
        <f t="shared" si="2"/>
        <v>0</v>
      </c>
      <c r="K10" s="414">
        <f t="shared" si="2"/>
        <v>0</v>
      </c>
      <c r="L10" s="414">
        <f t="shared" si="2"/>
        <v>0</v>
      </c>
      <c r="M10" s="414">
        <f t="shared" si="2"/>
        <v>0</v>
      </c>
      <c r="N10" s="414">
        <f t="shared" si="2"/>
        <v>0</v>
      </c>
      <c r="O10" s="414">
        <f t="shared" si="2"/>
        <v>0</v>
      </c>
      <c r="P10" s="414">
        <f t="shared" si="2"/>
        <v>0</v>
      </c>
      <c r="Q10" s="414">
        <f t="shared" si="2"/>
        <v>0</v>
      </c>
      <c r="R10" s="414">
        <f t="shared" si="2"/>
        <v>0</v>
      </c>
      <c r="S10" s="414">
        <f t="shared" si="2"/>
        <v>0</v>
      </c>
      <c r="T10" s="414">
        <f t="shared" si="2"/>
        <v>0</v>
      </c>
      <c r="U10" s="414">
        <f t="shared" si="2"/>
        <v>0</v>
      </c>
      <c r="V10" s="414">
        <f t="shared" si="2"/>
        <v>0</v>
      </c>
      <c r="W10" s="414">
        <f t="shared" si="2"/>
        <v>0</v>
      </c>
    </row>
    <row r="11" spans="1:23" ht="30" customHeight="1">
      <c r="A11" s="340" t="s">
        <v>516</v>
      </c>
      <c r="B11" s="426">
        <f t="shared" si="0"/>
        <v>0</v>
      </c>
      <c r="C11" s="414">
        <f t="shared" si="1"/>
        <v>0</v>
      </c>
      <c r="D11" s="414">
        <f t="shared" si="1"/>
        <v>0</v>
      </c>
      <c r="E11" s="414">
        <f t="shared" si="1"/>
        <v>0</v>
      </c>
      <c r="F11" s="414">
        <f t="shared" si="1"/>
        <v>0</v>
      </c>
      <c r="G11" s="414">
        <f t="shared" si="1"/>
        <v>0</v>
      </c>
      <c r="H11" s="414">
        <f t="shared" si="2"/>
        <v>0</v>
      </c>
      <c r="I11" s="414">
        <f t="shared" si="2"/>
        <v>0</v>
      </c>
      <c r="J11" s="414">
        <f t="shared" si="2"/>
        <v>0</v>
      </c>
      <c r="K11" s="414">
        <f t="shared" si="2"/>
        <v>0</v>
      </c>
      <c r="L11" s="414">
        <f t="shared" si="2"/>
        <v>0</v>
      </c>
      <c r="M11" s="414">
        <f t="shared" si="2"/>
        <v>0</v>
      </c>
      <c r="N11" s="414">
        <f t="shared" si="2"/>
        <v>0</v>
      </c>
      <c r="O11" s="414">
        <f t="shared" si="2"/>
        <v>0</v>
      </c>
      <c r="P11" s="414">
        <f t="shared" si="2"/>
        <v>0</v>
      </c>
      <c r="Q11" s="414">
        <f t="shared" si="2"/>
        <v>0</v>
      </c>
      <c r="R11" s="414">
        <f t="shared" si="2"/>
        <v>0</v>
      </c>
      <c r="S11" s="414">
        <f t="shared" si="2"/>
        <v>0</v>
      </c>
      <c r="T11" s="414">
        <f t="shared" si="2"/>
        <v>0</v>
      </c>
      <c r="U11" s="414">
        <f t="shared" si="2"/>
        <v>0</v>
      </c>
      <c r="V11" s="414">
        <f t="shared" si="2"/>
        <v>0</v>
      </c>
      <c r="W11" s="414">
        <f t="shared" si="2"/>
        <v>0</v>
      </c>
    </row>
    <row r="12" spans="1:23" ht="30" customHeight="1">
      <c r="A12" s="337" t="s">
        <v>517</v>
      </c>
      <c r="B12" s="426">
        <f t="shared" si="0"/>
        <v>0</v>
      </c>
      <c r="C12" s="414">
        <f t="shared" si="1"/>
        <v>0</v>
      </c>
      <c r="D12" s="414">
        <f t="shared" si="1"/>
        <v>0</v>
      </c>
      <c r="E12" s="414">
        <f t="shared" si="1"/>
        <v>0</v>
      </c>
      <c r="F12" s="414">
        <f t="shared" si="1"/>
        <v>0</v>
      </c>
      <c r="G12" s="414">
        <f t="shared" si="1"/>
        <v>0</v>
      </c>
      <c r="H12" s="414">
        <f t="shared" si="2"/>
        <v>0</v>
      </c>
      <c r="I12" s="414">
        <f t="shared" si="2"/>
        <v>0</v>
      </c>
      <c r="J12" s="414">
        <f t="shared" si="2"/>
        <v>0</v>
      </c>
      <c r="K12" s="414">
        <f t="shared" si="2"/>
        <v>0</v>
      </c>
      <c r="L12" s="414">
        <f t="shared" si="2"/>
        <v>0</v>
      </c>
      <c r="M12" s="414">
        <f t="shared" si="2"/>
        <v>0</v>
      </c>
      <c r="N12" s="414">
        <f t="shared" si="2"/>
        <v>0</v>
      </c>
      <c r="O12" s="414">
        <f t="shared" si="2"/>
        <v>0</v>
      </c>
      <c r="P12" s="414">
        <f t="shared" si="2"/>
        <v>0</v>
      </c>
      <c r="Q12" s="414">
        <f t="shared" si="2"/>
        <v>0</v>
      </c>
      <c r="R12" s="414">
        <f t="shared" si="2"/>
        <v>0</v>
      </c>
      <c r="S12" s="414">
        <f t="shared" si="2"/>
        <v>0</v>
      </c>
      <c r="T12" s="414">
        <f t="shared" si="2"/>
        <v>0</v>
      </c>
      <c r="U12" s="414">
        <f t="shared" si="2"/>
        <v>0</v>
      </c>
      <c r="V12" s="414">
        <f t="shared" si="2"/>
        <v>0</v>
      </c>
      <c r="W12" s="414">
        <f t="shared" si="2"/>
        <v>0</v>
      </c>
    </row>
    <row r="13" spans="1:23" ht="30" customHeight="1">
      <c r="A13" s="340" t="s">
        <v>518</v>
      </c>
      <c r="B13" s="426">
        <f t="shared" si="0"/>
        <v>0</v>
      </c>
      <c r="C13" s="414">
        <f t="shared" si="1"/>
        <v>0</v>
      </c>
      <c r="D13" s="414">
        <f t="shared" si="1"/>
        <v>0</v>
      </c>
      <c r="E13" s="414">
        <f t="shared" si="1"/>
        <v>0</v>
      </c>
      <c r="F13" s="414">
        <f t="shared" si="1"/>
        <v>0</v>
      </c>
      <c r="G13" s="414">
        <f t="shared" si="1"/>
        <v>0</v>
      </c>
      <c r="H13" s="414">
        <f t="shared" si="2"/>
        <v>0</v>
      </c>
      <c r="I13" s="414">
        <f t="shared" si="2"/>
        <v>0</v>
      </c>
      <c r="J13" s="414">
        <f t="shared" si="2"/>
        <v>0</v>
      </c>
      <c r="K13" s="414">
        <f t="shared" si="2"/>
        <v>0</v>
      </c>
      <c r="L13" s="414">
        <f t="shared" si="2"/>
        <v>0</v>
      </c>
      <c r="M13" s="414">
        <f t="shared" si="2"/>
        <v>0</v>
      </c>
      <c r="N13" s="414">
        <f t="shared" si="2"/>
        <v>0</v>
      </c>
      <c r="O13" s="414">
        <f t="shared" si="2"/>
        <v>0</v>
      </c>
      <c r="P13" s="414">
        <f t="shared" si="2"/>
        <v>0</v>
      </c>
      <c r="Q13" s="414">
        <f t="shared" si="2"/>
        <v>0</v>
      </c>
      <c r="R13" s="414">
        <f t="shared" si="2"/>
        <v>0</v>
      </c>
      <c r="S13" s="414">
        <f t="shared" si="2"/>
        <v>0</v>
      </c>
      <c r="T13" s="414">
        <f t="shared" si="2"/>
        <v>0</v>
      </c>
      <c r="U13" s="414">
        <f t="shared" si="2"/>
        <v>0</v>
      </c>
      <c r="V13" s="414">
        <f t="shared" si="2"/>
        <v>0</v>
      </c>
      <c r="W13" s="414">
        <f t="shared" si="2"/>
        <v>0</v>
      </c>
    </row>
    <row r="14" spans="1:23" ht="30" customHeight="1">
      <c r="A14" s="370" t="s">
        <v>519</v>
      </c>
      <c r="B14" s="426">
        <f t="shared" si="0"/>
        <v>0</v>
      </c>
      <c r="C14" s="414">
        <f t="shared" si="1"/>
        <v>0</v>
      </c>
      <c r="D14" s="414">
        <f t="shared" si="1"/>
        <v>0</v>
      </c>
      <c r="E14" s="414">
        <f t="shared" si="1"/>
        <v>0</v>
      </c>
      <c r="F14" s="414">
        <f t="shared" si="1"/>
        <v>0</v>
      </c>
      <c r="G14" s="414">
        <f t="shared" si="1"/>
        <v>0</v>
      </c>
      <c r="H14" s="414">
        <f t="shared" si="2"/>
        <v>0</v>
      </c>
      <c r="I14" s="414">
        <f t="shared" si="2"/>
        <v>0</v>
      </c>
      <c r="J14" s="414">
        <f t="shared" si="2"/>
        <v>0</v>
      </c>
      <c r="K14" s="414">
        <f t="shared" si="2"/>
        <v>0</v>
      </c>
      <c r="L14" s="414">
        <f t="shared" si="2"/>
        <v>0</v>
      </c>
      <c r="M14" s="414">
        <f t="shared" si="2"/>
        <v>0</v>
      </c>
      <c r="N14" s="414">
        <f t="shared" si="2"/>
        <v>0</v>
      </c>
      <c r="O14" s="414">
        <f t="shared" si="2"/>
        <v>0</v>
      </c>
      <c r="P14" s="414">
        <f t="shared" si="2"/>
        <v>0</v>
      </c>
      <c r="Q14" s="414">
        <f t="shared" si="2"/>
        <v>0</v>
      </c>
      <c r="R14" s="414">
        <f t="shared" si="2"/>
        <v>0</v>
      </c>
      <c r="S14" s="414">
        <f t="shared" si="2"/>
        <v>0</v>
      </c>
      <c r="T14" s="414">
        <f t="shared" si="2"/>
        <v>0</v>
      </c>
      <c r="U14" s="414">
        <f t="shared" si="2"/>
        <v>0</v>
      </c>
      <c r="V14" s="414">
        <f t="shared" si="2"/>
        <v>0</v>
      </c>
      <c r="W14" s="414">
        <f t="shared" si="2"/>
        <v>0</v>
      </c>
    </row>
    <row r="15" spans="1:23" ht="30" customHeight="1">
      <c r="A15" s="337" t="s">
        <v>520</v>
      </c>
      <c r="B15" s="426">
        <f t="shared" si="0"/>
        <v>211606</v>
      </c>
      <c r="C15" s="414">
        <f t="shared" si="1"/>
        <v>62003</v>
      </c>
      <c r="D15" s="339">
        <v>0</v>
      </c>
      <c r="E15" s="339">
        <v>27962</v>
      </c>
      <c r="F15" s="339">
        <v>34041</v>
      </c>
      <c r="G15" s="339">
        <v>0</v>
      </c>
      <c r="H15" s="414">
        <f t="shared" si="2"/>
        <v>149603</v>
      </c>
      <c r="I15" s="339">
        <v>8889</v>
      </c>
      <c r="J15" s="339">
        <v>12920</v>
      </c>
      <c r="K15" s="339">
        <v>11603</v>
      </c>
      <c r="L15" s="339">
        <v>4339</v>
      </c>
      <c r="M15" s="339">
        <v>54160</v>
      </c>
      <c r="N15" s="339">
        <v>5980</v>
      </c>
      <c r="O15" s="339">
        <v>1987</v>
      </c>
      <c r="P15" s="339">
        <v>2286</v>
      </c>
      <c r="Q15" s="339">
        <v>414</v>
      </c>
      <c r="R15" s="339">
        <v>9507</v>
      </c>
      <c r="S15" s="339">
        <v>5910</v>
      </c>
      <c r="T15" s="339">
        <v>21445</v>
      </c>
      <c r="U15" s="339">
        <v>8234</v>
      </c>
      <c r="V15" s="339">
        <v>476</v>
      </c>
      <c r="W15" s="339">
        <v>1453</v>
      </c>
    </row>
    <row r="16" spans="1:23" ht="30" customHeight="1">
      <c r="A16" s="337" t="s">
        <v>521</v>
      </c>
      <c r="B16" s="426">
        <f t="shared" si="0"/>
        <v>201554</v>
      </c>
      <c r="C16" s="414">
        <f t="shared" si="1"/>
        <v>24445</v>
      </c>
      <c r="D16" s="339">
        <v>7702</v>
      </c>
      <c r="E16" s="339">
        <v>16743</v>
      </c>
      <c r="F16" s="339">
        <v>0</v>
      </c>
      <c r="G16" s="339">
        <v>0</v>
      </c>
      <c r="H16" s="414">
        <f t="shared" si="2"/>
        <v>177109</v>
      </c>
      <c r="I16" s="339">
        <v>120643</v>
      </c>
      <c r="J16" s="339">
        <v>49466</v>
      </c>
      <c r="K16" s="339">
        <v>5215</v>
      </c>
      <c r="L16" s="339">
        <v>0</v>
      </c>
      <c r="M16" s="339">
        <v>0</v>
      </c>
      <c r="N16" s="339">
        <v>0</v>
      </c>
      <c r="O16" s="339">
        <v>0</v>
      </c>
      <c r="P16" s="339">
        <v>337</v>
      </c>
      <c r="Q16" s="339">
        <v>0</v>
      </c>
      <c r="R16" s="339">
        <v>0</v>
      </c>
      <c r="S16" s="339">
        <v>0</v>
      </c>
      <c r="T16" s="339">
        <v>0</v>
      </c>
      <c r="U16" s="339">
        <v>1448</v>
      </c>
      <c r="V16" s="339">
        <v>0</v>
      </c>
      <c r="W16" s="339">
        <v>0</v>
      </c>
    </row>
    <row r="17" spans="1:23" ht="30" customHeight="1">
      <c r="A17" s="371" t="s">
        <v>522</v>
      </c>
      <c r="B17" s="427">
        <f t="shared" si="0"/>
        <v>49000</v>
      </c>
      <c r="C17" s="396">
        <f t="shared" si="1"/>
        <v>47000</v>
      </c>
      <c r="D17" s="341">
        <v>8000</v>
      </c>
      <c r="E17" s="341">
        <v>0</v>
      </c>
      <c r="F17" s="341">
        <v>39000</v>
      </c>
      <c r="G17" s="341">
        <v>0</v>
      </c>
      <c r="H17" s="396">
        <f t="shared" si="2"/>
        <v>2000</v>
      </c>
      <c r="I17" s="341">
        <v>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1">
        <v>0</v>
      </c>
      <c r="P17" s="341">
        <v>0</v>
      </c>
      <c r="Q17" s="341">
        <v>0</v>
      </c>
      <c r="R17" s="341">
        <v>0</v>
      </c>
      <c r="S17" s="341">
        <v>0</v>
      </c>
      <c r="T17" s="341">
        <v>0</v>
      </c>
      <c r="U17" s="341">
        <v>2000</v>
      </c>
      <c r="V17" s="341">
        <v>0</v>
      </c>
      <c r="W17" s="341">
        <v>0</v>
      </c>
    </row>
    <row r="18" spans="1:23" ht="13.5">
      <c r="A18" s="495" t="s">
        <v>434</v>
      </c>
      <c r="B18" s="372"/>
      <c r="C18" s="372"/>
      <c r="D18" s="372"/>
      <c r="E18" s="372"/>
      <c r="F18" s="372"/>
      <c r="G18" s="372"/>
      <c r="H18" s="372"/>
      <c r="I18" s="372"/>
      <c r="J18" s="604" t="s">
        <v>608</v>
      </c>
      <c r="K18" s="604"/>
      <c r="L18" s="372"/>
      <c r="M18" s="372" t="s">
        <v>523</v>
      </c>
      <c r="N18" s="372"/>
      <c r="O18" s="372"/>
      <c r="P18" s="372"/>
      <c r="Q18" s="372"/>
      <c r="R18" s="372"/>
      <c r="S18" s="372"/>
      <c r="T18" s="318"/>
      <c r="U18" s="318"/>
      <c r="V18" s="604" t="s">
        <v>524</v>
      </c>
      <c r="W18" s="604"/>
    </row>
    <row r="19" spans="1:23" ht="12.75">
      <c r="A19" s="606" t="s">
        <v>525</v>
      </c>
      <c r="B19" s="606"/>
      <c r="C19" s="606"/>
      <c r="D19" s="372"/>
      <c r="E19" s="372"/>
      <c r="F19" s="372"/>
      <c r="G19" s="372"/>
      <c r="H19" s="373"/>
      <c r="I19" s="373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18"/>
      <c r="U19" s="318"/>
      <c r="V19" s="605" t="s">
        <v>526</v>
      </c>
      <c r="W19" s="605"/>
    </row>
  </sheetData>
  <mergeCells count="11">
    <mergeCell ref="V19:W19"/>
    <mergeCell ref="A19:C19"/>
    <mergeCell ref="B3:B5"/>
    <mergeCell ref="C3:G3"/>
    <mergeCell ref="H3:M3"/>
    <mergeCell ref="N3:W3"/>
    <mergeCell ref="N4:N5"/>
    <mergeCell ref="A1:M1"/>
    <mergeCell ref="N1:W1"/>
    <mergeCell ref="J18:K18"/>
    <mergeCell ref="V18:W18"/>
  </mergeCells>
  <printOptions/>
  <pageMargins left="0.45" right="0.33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2010-01-06T07:27:02Z</cp:lastPrinted>
  <dcterms:created xsi:type="dcterms:W3CDTF">2007-11-18T05:13:14Z</dcterms:created>
  <dcterms:modified xsi:type="dcterms:W3CDTF">2011-03-18T05:03:43Z</dcterms:modified>
  <cp:category/>
  <cp:version/>
  <cp:contentType/>
  <cp:contentStatus/>
</cp:coreProperties>
</file>