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60" windowHeight="6525" tabRatio="601" firstSheet="1" activeTab="1"/>
  </bookViews>
  <sheets>
    <sheet name="----" sheetId="1" state="veryHidden" r:id="rId1"/>
    <sheet name="1.국세징수" sheetId="2" r:id="rId2"/>
    <sheet name="2.지방세부담 " sheetId="3" r:id="rId3"/>
    <sheet name="3.지방세징수 " sheetId="4" r:id="rId4"/>
    <sheet name="4.예산결산총괄 " sheetId="5" r:id="rId5"/>
    <sheet name="5.일반회계세입예산개요" sheetId="6" r:id="rId6"/>
    <sheet name="6.일반회계세입결산 " sheetId="7" r:id="rId7"/>
    <sheet name="6-1.시별일반회계세입결산" sheetId="8" r:id="rId8"/>
    <sheet name="7.일반회계세출예산개요" sheetId="9" r:id="rId9"/>
    <sheet name="8.일반회계세출결산" sheetId="10" r:id="rId10"/>
    <sheet name="8-1.시별일반회계세출결산" sheetId="11" r:id="rId11"/>
    <sheet name="9.특별회계예산결산 " sheetId="12" r:id="rId12"/>
    <sheet name="10.교육비특별회계세입결산" sheetId="13" r:id="rId13"/>
    <sheet name="11.교육비특별회계세출결산" sheetId="14" r:id="rId14"/>
    <sheet name="12. 시군공유재산 " sheetId="15" r:id="rId15"/>
  </sheets>
  <definedNames>
    <definedName name="_xlnm.Print_Area" localSheetId="14">'12. 시군공유재산 '!$A$1:$R$18</definedName>
    <definedName name="_xlnm.Print_Area" localSheetId="3">'3.지방세징수 '!#REF!</definedName>
    <definedName name="_xlnm.Print_Area" localSheetId="9">'8.일반회계세출결산'!$A$1:$G$21</definedName>
    <definedName name="_xlnm.Print_Area" localSheetId="11">'9.특별회계예산결산 '!$A$1:$F$35</definedName>
  </definedNames>
  <calcPr fullCalcOnLoad="1"/>
</workbook>
</file>

<file path=xl/sharedStrings.xml><?xml version="1.0" encoding="utf-8"?>
<sst xmlns="http://schemas.openxmlformats.org/spreadsheetml/2006/main" count="904" uniqueCount="586">
  <si>
    <t>(단위 : 천원)</t>
  </si>
  <si>
    <t>2 0 0 0</t>
  </si>
  <si>
    <t>2 0 0 1</t>
  </si>
  <si>
    <t>Total</t>
  </si>
  <si>
    <t/>
  </si>
  <si>
    <t>Total</t>
  </si>
  <si>
    <t>2 0 0 3</t>
  </si>
  <si>
    <t>자료 : 총무과</t>
  </si>
  <si>
    <t>(Unit : thousand won)</t>
  </si>
  <si>
    <t>세          입</t>
  </si>
  <si>
    <t>세          출</t>
  </si>
  <si>
    <t>Revenue</t>
  </si>
  <si>
    <t>Expenditure</t>
  </si>
  <si>
    <t>2 0 0 2</t>
  </si>
  <si>
    <t>(단위 : 천원)</t>
  </si>
  <si>
    <t>(Unit : 1000Won)</t>
  </si>
  <si>
    <t>연별 및 과목별</t>
  </si>
  <si>
    <t>예  산  현  액
Budget</t>
  </si>
  <si>
    <t>결     산
Settlement</t>
  </si>
  <si>
    <t>예 산 대 결 산 비 율 (%)
Budget / Settlement ratio</t>
  </si>
  <si>
    <t>Year &amp; Subject</t>
  </si>
  <si>
    <t>금    액
Amount</t>
  </si>
  <si>
    <t>구 성 비 (%)
Percent 
distribution</t>
  </si>
  <si>
    <t>2 0 0 5</t>
  </si>
  <si>
    <t>자료 : 세무2과</t>
  </si>
  <si>
    <t>(Unit : million won)</t>
  </si>
  <si>
    <t>계</t>
  </si>
  <si>
    <t>2 0 0 4</t>
  </si>
  <si>
    <t>Jeju-si</t>
  </si>
  <si>
    <t xml:space="preserve">  (Unit : thousand won)</t>
  </si>
  <si>
    <t>Budget</t>
  </si>
  <si>
    <t>General accounts</t>
  </si>
  <si>
    <t>Special accounts</t>
  </si>
  <si>
    <t>Surplus</t>
  </si>
  <si>
    <t>단위 : 백만원</t>
  </si>
  <si>
    <t>Unit : million won</t>
  </si>
  <si>
    <t>합계</t>
  </si>
  <si>
    <t>지방세</t>
  </si>
  <si>
    <t>세      외      수       입  Non-tax revenues</t>
  </si>
  <si>
    <t>경 상 적 세 외 수 입</t>
  </si>
  <si>
    <t>임 시 적 세 외 수 입</t>
  </si>
  <si>
    <t> Current non-tax revenues</t>
  </si>
  <si>
    <t>Temporary non-tax revenues</t>
  </si>
  <si>
    <t>사용료</t>
  </si>
  <si>
    <t>수수료</t>
  </si>
  <si>
    <t>사업장수입</t>
  </si>
  <si>
    <t>징수교부금</t>
  </si>
  <si>
    <t>이자 수입</t>
  </si>
  <si>
    <t>Local</t>
  </si>
  <si>
    <t>수입</t>
  </si>
  <si>
    <t>tax</t>
  </si>
  <si>
    <t>Property rents</t>
  </si>
  <si>
    <t>rents</t>
  </si>
  <si>
    <t>fees</t>
  </si>
  <si>
    <t>Business product</t>
  </si>
  <si>
    <t>Interest </t>
  </si>
  <si>
    <t>Property disposal</t>
  </si>
  <si>
    <t>net surplus</t>
  </si>
  <si>
    <t>조정 교부금</t>
  </si>
  <si>
    <t>보조금</t>
  </si>
  <si>
    <t>지방채</t>
  </si>
  <si>
    <t>전입금</t>
  </si>
  <si>
    <t>이월금</t>
  </si>
  <si>
    <t>기부금</t>
  </si>
  <si>
    <t>융자금</t>
  </si>
  <si>
    <t>부담금</t>
  </si>
  <si>
    <t>잡수입</t>
  </si>
  <si>
    <t>및 기금수입</t>
  </si>
  <si>
    <t>Transferred from</t>
  </si>
  <si>
    <t>Carry over</t>
  </si>
  <si>
    <t>Contribution</t>
  </si>
  <si>
    <t>Loan collection</t>
  </si>
  <si>
    <t>Allotment</t>
  </si>
  <si>
    <t>Miscellaneo-us</t>
  </si>
  <si>
    <t xml:space="preserve">Revenue from previous year </t>
  </si>
  <si>
    <t>Local share tax</t>
  </si>
  <si>
    <t>Control grants</t>
  </si>
  <si>
    <t>Subsidies</t>
  </si>
  <si>
    <t>Local borrowing</t>
  </si>
  <si>
    <t>Final budget.</t>
  </si>
  <si>
    <t>재산 임대</t>
  </si>
  <si>
    <t>세외수입</t>
  </si>
  <si>
    <t>지방교부세</t>
  </si>
  <si>
    <t>조정교부금</t>
  </si>
  <si>
    <t>지방양여금</t>
  </si>
  <si>
    <t> Total</t>
  </si>
  <si>
    <t> Local tax</t>
  </si>
  <si>
    <t> Non-tax revenue</t>
  </si>
  <si>
    <t>Local transfers</t>
  </si>
  <si>
    <t>합  계</t>
  </si>
  <si>
    <t>일반행정비</t>
  </si>
  <si>
    <t>사회개발비</t>
  </si>
  <si>
    <t>경제개발비</t>
  </si>
  <si>
    <t>민방위비</t>
  </si>
  <si>
    <t>지원 및 기타경비</t>
  </si>
  <si>
    <t>General administration</t>
  </si>
  <si>
    <t>Social development</t>
  </si>
  <si>
    <t>Economic development</t>
  </si>
  <si>
    <t>Civil defence</t>
  </si>
  <si>
    <t>Support and others</t>
  </si>
  <si>
    <t>6. 일 반 회 계 세 입 결 산               Settled Revenues of General Accounts</t>
  </si>
  <si>
    <t>General admin.</t>
  </si>
  <si>
    <t xml:space="preserve">지       방      세 </t>
  </si>
  <si>
    <t>Local tax</t>
  </si>
  <si>
    <t>재 산 임 대 수 입</t>
  </si>
  <si>
    <t>Property rents Revenue</t>
  </si>
  <si>
    <t>사  용  료  수  입</t>
  </si>
  <si>
    <t>Revenue of Rents</t>
  </si>
  <si>
    <t>수  수  료  수  입</t>
  </si>
  <si>
    <t>Revenue of Fees</t>
  </si>
  <si>
    <t>사    업    수    입</t>
  </si>
  <si>
    <t>Business product Revenue</t>
  </si>
  <si>
    <t>징수 교부금 수입</t>
  </si>
  <si>
    <t>Collection grants Revenue</t>
  </si>
  <si>
    <t>이   자    수   입</t>
  </si>
  <si>
    <t>Interest Revenue</t>
  </si>
  <si>
    <t>재 산 매 각  수입</t>
  </si>
  <si>
    <t>Property disposal Revenue</t>
  </si>
  <si>
    <t>순 세 계 잉 여 금</t>
  </si>
  <si>
    <t>Net Annual Carry-over</t>
  </si>
  <si>
    <t>이      월       금</t>
  </si>
  <si>
    <t>Carry-over</t>
  </si>
  <si>
    <t>전       입      금</t>
  </si>
  <si>
    <t>Transferred from</t>
  </si>
  <si>
    <t>예탁금및예수금</t>
  </si>
  <si>
    <t>Deposit &amp; Expect Collection</t>
  </si>
  <si>
    <t>융자금 원금 수입</t>
  </si>
  <si>
    <t>Loan collection capital</t>
  </si>
  <si>
    <t>부      담       금</t>
  </si>
  <si>
    <t>Allotment</t>
  </si>
  <si>
    <t>잡      수       입</t>
  </si>
  <si>
    <t>Misellaneous</t>
  </si>
  <si>
    <t>과  년  도  수  입</t>
  </si>
  <si>
    <t>Revenue from previous year</t>
  </si>
  <si>
    <t>지  방  교  부  세</t>
  </si>
  <si>
    <t>Local share tax</t>
  </si>
  <si>
    <t>지  방  양  여  금</t>
  </si>
  <si>
    <t>Local transfers</t>
  </si>
  <si>
    <t>재  정  보  전  금</t>
  </si>
  <si>
    <t>Financial Preservation</t>
  </si>
  <si>
    <t>보       조      금</t>
  </si>
  <si>
    <t>Subsidies</t>
  </si>
  <si>
    <t xml:space="preserve"> 지      방      채 </t>
  </si>
  <si>
    <t>Local borrowing</t>
  </si>
  <si>
    <t>재산평가세</t>
  </si>
  <si>
    <t>부당이득세</t>
  </si>
  <si>
    <t>부가가치세</t>
  </si>
  <si>
    <t>Grand</t>
  </si>
  <si>
    <t>Excess</t>
  </si>
  <si>
    <t>Value</t>
  </si>
  <si>
    <t>total</t>
  </si>
  <si>
    <t>Sub-total</t>
  </si>
  <si>
    <t>Income</t>
  </si>
  <si>
    <t xml:space="preserve">Corporation </t>
  </si>
  <si>
    <t>Inheritance</t>
  </si>
  <si>
    <t xml:space="preserve">Revaluation </t>
  </si>
  <si>
    <t>profits</t>
  </si>
  <si>
    <t>added</t>
  </si>
  <si>
    <t>농어촌특별세</t>
  </si>
  <si>
    <t>과년도수입</t>
  </si>
  <si>
    <r>
      <t xml:space="preserve"> 2001(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</si>
  <si>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 xml:space="preserve"> 2002(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</si>
  <si>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 xml:space="preserve"> 2003(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</si>
  <si>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 xml:space="preserve"> 2004(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</si>
  <si>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 xml:space="preserve"> 2000(</t>
    </r>
    <r>
      <rPr>
        <sz val="10"/>
        <rFont val="돋움"/>
        <family val="3"/>
      </rPr>
      <t>제주시</t>
    </r>
    <r>
      <rPr>
        <sz val="10"/>
        <rFont val="Arial"/>
        <family val="2"/>
      </rPr>
      <t>)</t>
    </r>
  </si>
  <si>
    <r>
      <t xml:space="preserve">    2000(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</si>
  <si>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</si>
  <si>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 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</si>
  <si>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</si>
  <si>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r>
      <t xml:space="preserve">    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</si>
  <si>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(단위 : 백만원)</t>
  </si>
  <si>
    <t>(Unit : million won)</t>
  </si>
  <si>
    <t>(단위 : 백만원)</t>
  </si>
  <si>
    <t>2. 지 방 세 부 담          Local Tax Burden</t>
  </si>
  <si>
    <t>3. 지   방   세   징    수          Collection of Local Taxes</t>
  </si>
  <si>
    <t xml:space="preserve"> 2000(제주시)</t>
  </si>
  <si>
    <t xml:space="preserve"> 2000(북제주군)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</si>
  <si>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</si>
  <si>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</si>
  <si>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</si>
  <si>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</si>
  <si>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</si>
  <si>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</si>
  <si>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</si>
  <si>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</si>
  <si>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4.  예  산  결  산  총  괄              Summary of Budget and Settlement</t>
  </si>
  <si>
    <t>예     산     현     액</t>
  </si>
  <si>
    <t>일     반</t>
  </si>
  <si>
    <t>특     별</t>
  </si>
  <si>
    <t xml:space="preserve">    2000(북제주군)</t>
  </si>
  <si>
    <t xml:space="preserve">    2001(북제주군)</t>
  </si>
  <si>
    <t xml:space="preserve">     2002(북제주군)</t>
  </si>
  <si>
    <t xml:space="preserve">    2003(북제주군)</t>
  </si>
  <si>
    <t xml:space="preserve">    2004(북제주군)</t>
  </si>
  <si>
    <t>잉          여</t>
  </si>
  <si>
    <t xml:space="preserve"> Source : General Affairs Department</t>
  </si>
  <si>
    <t xml:space="preserve">재산 매각 </t>
  </si>
  <si>
    <t>순세계</t>
  </si>
  <si>
    <t>수입</t>
  </si>
  <si>
    <t xml:space="preserve"> </t>
  </si>
  <si>
    <t>잉여금</t>
  </si>
  <si>
    <t>Collection
grants</t>
  </si>
  <si>
    <t>제 주 시</t>
  </si>
  <si>
    <t>지방교부세</t>
  </si>
  <si>
    <r>
      <t>지방양여금</t>
    </r>
    <r>
      <rPr>
        <vertAlign val="superscript"/>
        <sz val="9"/>
        <rFont val="돋움"/>
        <family val="3"/>
      </rPr>
      <t>2)</t>
    </r>
  </si>
  <si>
    <t>Source :Department of Taxation 2</t>
  </si>
  <si>
    <t xml:space="preserve">Source : Tax Div.,Department of Taxation 1 </t>
  </si>
  <si>
    <t>6-1. 시별 일반회계 세입결산 
Settled Revenues of General Accounts by Si</t>
  </si>
  <si>
    <t>지 방 세</t>
  </si>
  <si>
    <t>보 조 금</t>
  </si>
  <si>
    <t>자료 : 제주특별자치도청 세정과, 세무1과</t>
  </si>
  <si>
    <t>(단위 : 천원)</t>
  </si>
  <si>
    <t>(Unit : Thousand Won)</t>
  </si>
  <si>
    <t>연별 및 과목별</t>
  </si>
  <si>
    <t>예  산  현  액
Budget</t>
  </si>
  <si>
    <t>결     산
Settlement</t>
  </si>
  <si>
    <t>예 산 대 결 산 비 율 (%)
Budget / Settlement ratio</t>
  </si>
  <si>
    <t>Year &amp; Subject</t>
  </si>
  <si>
    <t>금    액
Amount</t>
  </si>
  <si>
    <t>구 성 비 (%)
Percent 
distribution</t>
  </si>
  <si>
    <t xml:space="preserve"> 2000(제주시)</t>
  </si>
  <si>
    <t xml:space="preserve">    2000(북제주군)</t>
  </si>
  <si>
    <t xml:space="preserve"> 2001(제주시)</t>
  </si>
  <si>
    <t xml:space="preserve">    2001(북제주군)</t>
  </si>
  <si>
    <t xml:space="preserve"> 2002(제주시)</t>
  </si>
  <si>
    <t xml:space="preserve">     2002(북제주군)</t>
  </si>
  <si>
    <t xml:space="preserve"> 2003(제주시)</t>
  </si>
  <si>
    <t xml:space="preserve">    2003(북제주군)</t>
  </si>
  <si>
    <t xml:space="preserve"> 2004(제주시)</t>
  </si>
  <si>
    <t xml:space="preserve">    2004(북제주군)</t>
  </si>
  <si>
    <t>2 0 0 5</t>
  </si>
  <si>
    <t>일 반 행 정 비</t>
  </si>
  <si>
    <t>General Administrative Expenses</t>
  </si>
  <si>
    <t>사 회 개 발 비</t>
  </si>
  <si>
    <t>Social Development Expenses</t>
  </si>
  <si>
    <t>경 제 개 발 비</t>
  </si>
  <si>
    <t>민  방   위  비</t>
  </si>
  <si>
    <t>지원및기타경비</t>
  </si>
  <si>
    <t>Support and Other Expenses</t>
  </si>
  <si>
    <t>자료 : 총무과</t>
  </si>
  <si>
    <t>Source : General Affairs Department</t>
  </si>
  <si>
    <t>8. 일 반 회 계 세 출 결 산          Settled Expenditure of General Accounts</t>
  </si>
  <si>
    <r>
      <t>7. 일반회계 세출예산 개요</t>
    </r>
    <r>
      <rPr>
        <b/>
        <vertAlign val="superscript"/>
        <sz val="18"/>
        <color indexed="8"/>
        <rFont val="돋움"/>
        <family val="3"/>
      </rPr>
      <t xml:space="preserve">1)
 </t>
    </r>
    <r>
      <rPr>
        <b/>
        <sz val="18"/>
        <color indexed="8"/>
        <rFont val="돋움"/>
        <family val="3"/>
      </rPr>
      <t>Budget Expenditure of General Accounts</t>
    </r>
  </si>
  <si>
    <t>(단위 : 백만원)</t>
  </si>
  <si>
    <t>8-1. 시별 일반회계 세출결산
 Settled Expenditure of General Accounts by Si</t>
  </si>
  <si>
    <t xml:space="preserve"> (Unit : million won)</t>
  </si>
  <si>
    <t>Source : General Service Division</t>
  </si>
  <si>
    <t>2 0 0 5</t>
  </si>
  <si>
    <t>제 주 시</t>
  </si>
  <si>
    <t>Jeju-si</t>
  </si>
  <si>
    <t>서귀포시</t>
  </si>
  <si>
    <t>Seogwipo-si</t>
  </si>
  <si>
    <r>
      <t>자료 : 제주특별자치도 총무과</t>
    </r>
  </si>
  <si>
    <t>(단위 : 천원)</t>
  </si>
  <si>
    <t>(Unit : thousand won)</t>
  </si>
  <si>
    <t>연별 및 회계별</t>
  </si>
  <si>
    <t>회   계   수</t>
  </si>
  <si>
    <t xml:space="preserve">예       산 </t>
  </si>
  <si>
    <t>세          입</t>
  </si>
  <si>
    <t>세          출</t>
  </si>
  <si>
    <t>Year &amp; Account</t>
  </si>
  <si>
    <t>Accounts</t>
  </si>
  <si>
    <t xml:space="preserve">Budget </t>
  </si>
  <si>
    <t>Revenue</t>
  </si>
  <si>
    <t>Expenditure</t>
  </si>
  <si>
    <t xml:space="preserve"> 2000(제주시)</t>
  </si>
  <si>
    <t xml:space="preserve">    2000(북제주군)</t>
  </si>
  <si>
    <t xml:space="preserve"> 2001(제주시)</t>
  </si>
  <si>
    <t xml:space="preserve">    2001(북제주군)</t>
  </si>
  <si>
    <t xml:space="preserve"> 2002(제주시)</t>
  </si>
  <si>
    <t xml:space="preserve">     2002(북제주군)</t>
  </si>
  <si>
    <t xml:space="preserve"> 2003(제주시)</t>
  </si>
  <si>
    <t xml:space="preserve">    2003(북제주군)</t>
  </si>
  <si>
    <t xml:space="preserve"> 2004(제주시)</t>
  </si>
  <si>
    <t xml:space="preserve">    2004(북제주군)</t>
  </si>
  <si>
    <t>2 0 0 5</t>
  </si>
  <si>
    <t>공 기 업 특 별 회 계</t>
  </si>
  <si>
    <t>Public Corporation Account</t>
  </si>
  <si>
    <t>수    도    사    업</t>
  </si>
  <si>
    <t>Water Works</t>
  </si>
  <si>
    <t>하  수  도  사  업</t>
  </si>
  <si>
    <t xml:space="preserve">Sewage </t>
  </si>
  <si>
    <t>기 타 특 별 회 계</t>
  </si>
  <si>
    <t>Other Special Account</t>
  </si>
  <si>
    <t>장     학       기     금</t>
  </si>
  <si>
    <t>Scholarship Fund</t>
  </si>
  <si>
    <t>의료보호기금조성사업</t>
  </si>
  <si>
    <t>Medical Insurance Fund Promotion</t>
  </si>
  <si>
    <t>주민소득지원및생활안정기금</t>
  </si>
  <si>
    <t>Residents Income Living Stability Fund</t>
  </si>
  <si>
    <t xml:space="preserve">도  시   개  발  </t>
  </si>
  <si>
    <t>Zoning Fund</t>
  </si>
  <si>
    <t>도시계획시설 대지보상</t>
  </si>
  <si>
    <t>주   택   사   업</t>
  </si>
  <si>
    <t>Special Account for Housing</t>
  </si>
  <si>
    <t>주 택관리사업</t>
  </si>
  <si>
    <t>발전소주변지역지원사업</t>
  </si>
  <si>
    <t>Projects for the plant Area</t>
  </si>
  <si>
    <t>주   차   장     사   업</t>
  </si>
  <si>
    <t>Parking Lot Fund</t>
  </si>
  <si>
    <t>주   차   장     관  리</t>
  </si>
  <si>
    <t>장기미집행대지보상</t>
  </si>
  <si>
    <t>공영버스사업</t>
  </si>
  <si>
    <t>군립공원관리</t>
  </si>
  <si>
    <t>농공지구(단지)조성사업</t>
  </si>
  <si>
    <t>자료 : 총무과</t>
  </si>
  <si>
    <t>Source : General Affairs Department</t>
  </si>
  <si>
    <t>9. 특별회계 예산결산          Settled of Budget of Special Accounts</t>
  </si>
  <si>
    <t>(단위 : 천원)</t>
  </si>
  <si>
    <t xml:space="preserve">  (Unit : thousand won)</t>
  </si>
  <si>
    <t>예     산 ①</t>
  </si>
  <si>
    <t>징수결정액</t>
  </si>
  <si>
    <t>수 납 액 ②</t>
  </si>
  <si>
    <t>불납결손액</t>
  </si>
  <si>
    <t>미수납액</t>
  </si>
  <si>
    <t>증  감 (②-①)</t>
  </si>
  <si>
    <t>Estimated amount</t>
  </si>
  <si>
    <t>Amount</t>
  </si>
  <si>
    <t>Increase or</t>
  </si>
  <si>
    <t>Budget</t>
  </si>
  <si>
    <t>of collection</t>
  </si>
  <si>
    <t>received</t>
  </si>
  <si>
    <t>Deficit</t>
  </si>
  <si>
    <t>unreceived</t>
  </si>
  <si>
    <t>decrease</t>
  </si>
  <si>
    <t>2 0 0 2</t>
  </si>
  <si>
    <t>2 0 0 4</t>
  </si>
  <si>
    <t>2 0 0 5</t>
  </si>
  <si>
    <t>지방교육재정교부금</t>
  </si>
  <si>
    <t>Financial Grants for Local Education</t>
  </si>
  <si>
    <t>지 방 교 육 양 여 금</t>
  </si>
  <si>
    <t>Financial Transfer for Local Education</t>
  </si>
  <si>
    <t>교육환경개선교부금</t>
  </si>
  <si>
    <t>Money For the Improvement of Educational Environment</t>
  </si>
  <si>
    <t>국   고   지   원   금</t>
  </si>
  <si>
    <t>Government Budget Money for Support</t>
  </si>
  <si>
    <t>법   정   전   입   금</t>
  </si>
  <si>
    <t>Lawful Transfer Money</t>
  </si>
  <si>
    <t>비  법  정  전  입  금</t>
  </si>
  <si>
    <t>Lawless Transfer Money</t>
  </si>
  <si>
    <t>지         원         금</t>
  </si>
  <si>
    <t>Money for Support</t>
  </si>
  <si>
    <t>재      산     수    입</t>
  </si>
  <si>
    <t>Property</t>
  </si>
  <si>
    <t>입학금및수업료수입</t>
  </si>
  <si>
    <t>School Entrance Fee and School Fee</t>
  </si>
  <si>
    <t>사용료및수수료수입</t>
  </si>
  <si>
    <t>Rents &amp; Fees</t>
  </si>
  <si>
    <t>잡         수         입</t>
  </si>
  <si>
    <t>Miscellaneous Incoms</t>
  </si>
  <si>
    <t>지  방   교   육   채</t>
  </si>
  <si>
    <t>Local Educational Bonds</t>
  </si>
  <si>
    <t>이        월        금</t>
  </si>
  <si>
    <t>Carried Over</t>
  </si>
  <si>
    <t>주   민   부   담   금</t>
  </si>
  <si>
    <t>Resident Obligation</t>
  </si>
  <si>
    <t>기   타   지   원   금</t>
  </si>
  <si>
    <t>others subsidy</t>
  </si>
  <si>
    <t>자료 : 제주특별자치도 교육청</t>
  </si>
  <si>
    <t xml:space="preserve"> Source : Jeju Provine Office of Education</t>
  </si>
  <si>
    <t>10. 교육비 특별회계 세입결산  Settled Revenues of Special Accounts for Education</t>
  </si>
  <si>
    <t>(Unit : thousand won)</t>
  </si>
  <si>
    <t>예    산 ①</t>
  </si>
  <si>
    <t>예 산 결 정 후 증 감 액 ②</t>
  </si>
  <si>
    <t>예산현액</t>
  </si>
  <si>
    <t>지 출 액</t>
  </si>
  <si>
    <t>다음년도이월액</t>
  </si>
  <si>
    <t>불 용 액</t>
  </si>
  <si>
    <t>Change in budget amount after budget finalization</t>
  </si>
  <si>
    <t>① + ②</t>
  </si>
  <si>
    <t>전년도이월액</t>
  </si>
  <si>
    <t>예비비지출결정액</t>
  </si>
  <si>
    <t>이용 및 이체</t>
  </si>
  <si>
    <t>Carry-over from</t>
  </si>
  <si>
    <t>Use and</t>
  </si>
  <si>
    <t>Carry-over to</t>
  </si>
  <si>
    <t>previous year</t>
  </si>
  <si>
    <t>of emergency fund</t>
  </si>
  <si>
    <t>Transfer</t>
  </si>
  <si>
    <t>amount</t>
  </si>
  <si>
    <t>Expenditure</t>
  </si>
  <si>
    <t>next year</t>
  </si>
  <si>
    <t>Unused</t>
  </si>
  <si>
    <t>학  교  교  육</t>
  </si>
  <si>
    <t>School education</t>
  </si>
  <si>
    <t xml:space="preserve">   ○ 유 치 원</t>
  </si>
  <si>
    <t>Kindergartens</t>
  </si>
  <si>
    <t xml:space="preserve">   ○ 초등학교</t>
  </si>
  <si>
    <t>Elementary Schools</t>
  </si>
  <si>
    <t xml:space="preserve">   ○ 중 학 교</t>
  </si>
  <si>
    <t>Middle Schools</t>
  </si>
  <si>
    <t xml:space="preserve">   ○ 고등학교</t>
  </si>
  <si>
    <t>High Schools</t>
  </si>
  <si>
    <t xml:space="preserve">   ○ 특수학교</t>
  </si>
  <si>
    <t>Special school</t>
  </si>
  <si>
    <t xml:space="preserve">   ○ 기타학교</t>
  </si>
  <si>
    <t>Other schools</t>
  </si>
  <si>
    <t>문화및평생교육</t>
  </si>
  <si>
    <t>Culture &amp; continuing education</t>
  </si>
  <si>
    <t>급  여  복  지</t>
  </si>
  <si>
    <t>Wages &amp; Welfare</t>
  </si>
  <si>
    <t>교  육  행  정</t>
  </si>
  <si>
    <t>Educational Administration</t>
  </si>
  <si>
    <t>기  타  경  비</t>
  </si>
  <si>
    <t>Other Expenses</t>
  </si>
  <si>
    <t>자료 : 제주특별자치도교육청</t>
  </si>
  <si>
    <t>Source : Jeju Provine Office of Education</t>
  </si>
  <si>
    <t>11. 교육비 특별회계 세출결산        Settled Expenditure of Special Accounts for Education</t>
  </si>
  <si>
    <t xml:space="preserve">12. 시  공 유 재 산                   Public Properties Commonly Owned by Si, Gun </t>
  </si>
  <si>
    <t>(단위 : 천m², 천원)</t>
  </si>
  <si>
    <t>(Unit : 1000m², thousand won)</t>
  </si>
  <si>
    <t>Year</t>
  </si>
  <si>
    <t>Total</t>
  </si>
  <si>
    <t>Land</t>
  </si>
  <si>
    <t>Building</t>
  </si>
  <si>
    <t>Machinary</t>
  </si>
  <si>
    <t>Vessels</t>
  </si>
  <si>
    <t>Standing tree and bamboo</t>
  </si>
  <si>
    <t>Constructure</t>
  </si>
  <si>
    <t>Others</t>
  </si>
  <si>
    <t>value</t>
  </si>
  <si>
    <t>Area</t>
  </si>
  <si>
    <t>Appraisal value</t>
  </si>
  <si>
    <t>Piece</t>
  </si>
  <si>
    <t>Boats</t>
  </si>
  <si>
    <t>Ton</t>
  </si>
  <si>
    <t>Quantity</t>
  </si>
  <si>
    <t>2000(제주시)</t>
  </si>
  <si>
    <t>2000(북제주군)</t>
  </si>
  <si>
    <t>2001(제주시)</t>
  </si>
  <si>
    <t>2001(북제주군)</t>
  </si>
  <si>
    <t>2002(제주시)</t>
  </si>
  <si>
    <t>2002(북제주군)</t>
  </si>
  <si>
    <t>2003(제주시)</t>
  </si>
  <si>
    <t>2003(북제주군)</t>
  </si>
  <si>
    <t>2004(제주시)</t>
  </si>
  <si>
    <t>2004(북제주군)</t>
  </si>
  <si>
    <r>
      <t>5. 일반회계 세입예산 개요</t>
    </r>
    <r>
      <rPr>
        <b/>
        <vertAlign val="superscript"/>
        <sz val="20"/>
        <color indexed="8"/>
        <rFont val="돋움"/>
        <family val="3"/>
      </rPr>
      <t xml:space="preserve">1) </t>
    </r>
    <r>
      <rPr>
        <b/>
        <sz val="20"/>
        <color indexed="8"/>
        <rFont val="돋움"/>
        <family val="3"/>
      </rPr>
      <t>Budget Revenues of General Accounts</t>
    </r>
  </si>
  <si>
    <t>자료 : 예산담당관실, 총무과</t>
  </si>
  <si>
    <t xml:space="preserve"> Source : Budget Officer, General Affairs Department</t>
  </si>
  <si>
    <t>주 : 1) 최종예산액임.  Final budget</t>
  </si>
  <si>
    <t xml:space="preserve"> Final budget</t>
  </si>
  <si>
    <t>자료 : 세무2과</t>
  </si>
  <si>
    <t>Source :Department of Taxation 2</t>
  </si>
  <si>
    <t>자료 : 세무2과</t>
  </si>
  <si>
    <t xml:space="preserve"> Source : Department of Taxation 2</t>
  </si>
  <si>
    <t xml:space="preserve">   주 : 1) 최종예산액임</t>
  </si>
  <si>
    <t xml:space="preserve">         2) 2005년도에는 지방양여금 세목이 없음</t>
  </si>
  <si>
    <t xml:space="preserve"> 지   방   세</t>
  </si>
  <si>
    <t>인     구</t>
  </si>
  <si>
    <t>1인당 부담액(원)</t>
  </si>
  <si>
    <t>세     대</t>
  </si>
  <si>
    <t>세대당 부담액(원)</t>
  </si>
  <si>
    <t>Local taxes</t>
  </si>
  <si>
    <t>(외국인제외)</t>
  </si>
  <si>
    <t>(외국인세대 제외)</t>
  </si>
  <si>
    <t>계</t>
  </si>
  <si>
    <t>직 접 세</t>
  </si>
  <si>
    <t>간 접 세</t>
  </si>
  <si>
    <t>Population</t>
  </si>
  <si>
    <t>Tax burden per</t>
  </si>
  <si>
    <t>Households(excluding</t>
  </si>
  <si>
    <t>Total</t>
  </si>
  <si>
    <t>Direct taxes</t>
  </si>
  <si>
    <t>Indirect taxes</t>
  </si>
  <si>
    <t>(excluding foreigners)</t>
  </si>
  <si>
    <t>capita (won)</t>
  </si>
  <si>
    <t>foreign household)</t>
  </si>
  <si>
    <t>household (won)</t>
  </si>
  <si>
    <t xml:space="preserve"> 2001(제주시)</t>
  </si>
  <si>
    <t xml:space="preserve"> 2001(북제주군)</t>
  </si>
  <si>
    <t xml:space="preserve"> 2002(제주시)</t>
  </si>
  <si>
    <t xml:space="preserve"> 2002(북제주군)</t>
  </si>
  <si>
    <t xml:space="preserve"> 2003(제주시)</t>
  </si>
  <si>
    <t xml:space="preserve"> 2003(북제주군)</t>
  </si>
  <si>
    <t xml:space="preserve"> 2004(제주시)</t>
  </si>
  <si>
    <t xml:space="preserve"> 2004(북제주군)</t>
  </si>
  <si>
    <t>2 0 0 5</t>
  </si>
  <si>
    <t>합        계</t>
  </si>
  <si>
    <t>보     통     세                                  Ordinary Taxes</t>
  </si>
  <si>
    <t>도세
Province
taxes</t>
  </si>
  <si>
    <t>시군세
Si, Gun
taxes</t>
  </si>
  <si>
    <t xml:space="preserve">도     세        Province taxes               </t>
  </si>
  <si>
    <t>시 · 군세     Si, Gun taxes</t>
  </si>
  <si>
    <t xml:space="preserve">취 득 세
Acquisition </t>
  </si>
  <si>
    <t xml:space="preserve">등 록 세
Registration </t>
  </si>
  <si>
    <t xml:space="preserve">면 허 세
License </t>
  </si>
  <si>
    <t xml:space="preserve">레저세
Leisure </t>
  </si>
  <si>
    <t xml:space="preserve">주 민 세
Inhabitant </t>
  </si>
  <si>
    <t xml:space="preserve">재 산 세
Property </t>
  </si>
  <si>
    <t xml:space="preserve">자동차세
Automobile </t>
  </si>
  <si>
    <t xml:space="preserve">주행세
Motor fuel </t>
  </si>
  <si>
    <t>보    통    세        Ordinary Taxes</t>
  </si>
  <si>
    <t>목     적     세          Objective Taxes</t>
  </si>
  <si>
    <t>과년도수입
Revenue from previous year</t>
  </si>
  <si>
    <t>도   세     Province taxes</t>
  </si>
  <si>
    <t xml:space="preserve"> 도  세
Province taxes</t>
  </si>
  <si>
    <t>시·군세
Si, Gun taxes</t>
  </si>
  <si>
    <t xml:space="preserve">종합토지세
Synthesis land </t>
  </si>
  <si>
    <t>농업소득세
Agriculture income</t>
  </si>
  <si>
    <t xml:space="preserve">담배소비세
Tobacco consumption </t>
  </si>
  <si>
    <t xml:space="preserve">도 축 세
Butchery </t>
  </si>
  <si>
    <t xml:space="preserve">지역개발세
Regional 
development </t>
  </si>
  <si>
    <t xml:space="preserve">공동시설세
Facilities </t>
  </si>
  <si>
    <t xml:space="preserve">지방교육세
Local education </t>
  </si>
  <si>
    <t>사업소세 Business firm</t>
  </si>
  <si>
    <t xml:space="preserve">도시계획세
City
planning </t>
  </si>
  <si>
    <t>총평가액</t>
  </si>
  <si>
    <t>토          지</t>
  </si>
  <si>
    <t>건          물</t>
  </si>
  <si>
    <t>기    계    기    구</t>
  </si>
  <si>
    <t>선     박</t>
  </si>
  <si>
    <t>입목 · 죽</t>
  </si>
  <si>
    <t>공   작   물</t>
  </si>
  <si>
    <t>기          타</t>
  </si>
  <si>
    <t>appraisal</t>
  </si>
  <si>
    <t>면   적</t>
  </si>
  <si>
    <t>평 가 액</t>
  </si>
  <si>
    <t>점</t>
  </si>
  <si>
    <t>척   수</t>
  </si>
  <si>
    <t>톤   수</t>
  </si>
  <si>
    <t>면적 (㎡)</t>
  </si>
  <si>
    <t>평   가   액</t>
  </si>
  <si>
    <t>수량(건)</t>
  </si>
  <si>
    <t>연  별</t>
  </si>
  <si>
    <t>자료 : 종합민원실</t>
  </si>
  <si>
    <t>Source : Civil Services Department</t>
  </si>
  <si>
    <r>
      <t xml:space="preserve">1. </t>
    </r>
    <r>
      <rPr>
        <b/>
        <sz val="18"/>
        <rFont val="굴림"/>
        <family val="3"/>
      </rPr>
      <t>국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세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징</t>
    </r>
    <r>
      <rPr>
        <b/>
        <sz val="18"/>
        <rFont val="Arial"/>
        <family val="2"/>
      </rPr>
      <t xml:space="preserve">   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        Collection of National Taxes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</si>
  <si>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</si>
  <si>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</si>
  <si>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내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국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                                    Internal taxes</t>
    </r>
  </si>
  <si>
    <r>
      <t>직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               Direct taxes</t>
    </r>
  </si>
  <si>
    <r>
      <t>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</si>
  <si>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</si>
  <si>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t>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</si>
  <si>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</si>
  <si>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</si>
  <si>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증여세</t>
  </si>
  <si>
    <r>
      <t>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</si>
  <si>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육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</si>
  <si>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r>
      <t>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</si>
  <si>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종합부동산세</t>
  </si>
  <si>
    <t>Indirect taxes</t>
  </si>
  <si>
    <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</si>
  <si>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특별소비세</t>
  </si>
  <si>
    <r>
      <t>주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세</t>
    </r>
  </si>
  <si>
    <t>증권거래세</t>
  </si>
  <si>
    <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</t>
    </r>
  </si>
  <si>
    <t>Special tax</t>
  </si>
  <si>
    <t>Specific</t>
  </si>
  <si>
    <t>Securities</t>
  </si>
  <si>
    <t>Revenues from</t>
  </si>
  <si>
    <t>for rural</t>
  </si>
  <si>
    <t>Commodity</t>
  </si>
  <si>
    <t xml:space="preserve">Liquor </t>
  </si>
  <si>
    <t xml:space="preserve">exchange </t>
  </si>
  <si>
    <t>Telephone</t>
  </si>
  <si>
    <t>Stamp</t>
  </si>
  <si>
    <t>previous year</t>
  </si>
  <si>
    <t>Defense tax</t>
  </si>
  <si>
    <t xml:space="preserve">Education </t>
  </si>
  <si>
    <t>Transportation</t>
  </si>
  <si>
    <t>development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</si>
  <si>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제주세무서</t>
    </r>
  </si>
  <si>
    <t xml:space="preserve">       Source : Jeju Tax Office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</si>
  <si>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굴림"/>
        <family val="3"/>
      </rPr>
      <t>·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전체징수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현황임</t>
    </r>
  </si>
  <si>
    <r>
      <t xml:space="preserve">         </t>
    </r>
    <r>
      <rPr>
        <sz val="10"/>
        <rFont val="돋움"/>
        <family val="3"/>
      </rPr>
      <t>·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반올림 차이로 합계 수치가 일치하지 않을수 있음</t>
    </r>
  </si>
  <si>
    <t>Civil Defence Expenses</t>
  </si>
  <si>
    <t>Economy Development Expenses</t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</si>
  <si>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</si>
  <si>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r>
      <t>연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별</t>
    </r>
  </si>
  <si>
    <t>Year</t>
  </si>
  <si>
    <r>
      <t xml:space="preserve">연 </t>
    </r>
    <r>
      <rPr>
        <sz val="11"/>
        <rFont val="돋움"/>
        <family val="3"/>
      </rPr>
      <t xml:space="preserve"> 별</t>
    </r>
  </si>
  <si>
    <r>
      <t>Y</t>
    </r>
    <r>
      <rPr>
        <sz val="11"/>
        <rFont val="돋움"/>
        <family val="3"/>
      </rPr>
      <t>ear</t>
    </r>
  </si>
  <si>
    <t>연  별</t>
  </si>
  <si>
    <t>Year</t>
  </si>
  <si>
    <r>
      <t xml:space="preserve">연 </t>
    </r>
    <r>
      <rPr>
        <sz val="11"/>
        <rFont val="돋움"/>
        <family val="3"/>
      </rPr>
      <t xml:space="preserve"> 별</t>
    </r>
  </si>
  <si>
    <r>
      <t>Y</t>
    </r>
    <r>
      <rPr>
        <sz val="11"/>
        <rFont val="돋움"/>
        <family val="3"/>
      </rPr>
      <t>ear</t>
    </r>
  </si>
  <si>
    <t>연별 및 시별</t>
  </si>
  <si>
    <r>
      <t>Y</t>
    </r>
    <r>
      <rPr>
        <sz val="11"/>
        <rFont val="돋움"/>
        <family val="3"/>
      </rPr>
      <t>ear &amp; City</t>
    </r>
  </si>
  <si>
    <t xml:space="preserve">연  별 </t>
  </si>
  <si>
    <r>
      <t>Y</t>
    </r>
    <r>
      <rPr>
        <sz val="11"/>
        <rFont val="돋움"/>
        <family val="3"/>
      </rPr>
      <t>ear</t>
    </r>
  </si>
  <si>
    <t>Jeju-si</t>
  </si>
  <si>
    <t>Seogwipo-si</t>
  </si>
  <si>
    <t>제 주 시</t>
  </si>
  <si>
    <t>서귀포시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</si>
</sst>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_ * #,##0_ ;_ * \-#,##0_ ;_ * &quot;-&quot;_ ;_ @_ "/>
    <numFmt numFmtId="179" formatCode="_ * #,##0.00_ ;_ * \-#,##0.00_ ;_ * &quot;-&quot;??_ ;_ @_ "/>
    <numFmt numFmtId="180" formatCode="#,##0_);[Red]\(#,##0\)"/>
    <numFmt numFmtId="181" formatCode="#,##0;[Red]#,##0"/>
    <numFmt numFmtId="182" formatCode="#,##0;;\-;"/>
    <numFmt numFmtId="183" formatCode="0_ "/>
    <numFmt numFmtId="184" formatCode="#,##0\ \ \ \ \ \ ;;\-\ \ \ \ \ \ \ \ \ \ \ \ ;"/>
    <numFmt numFmtId="185" formatCode="#,##0;;\-"/>
    <numFmt numFmtId="186" formatCode="_-* #,##0.0_-;\-* #,##0.0_-;_-* &quot;-&quot;_-;_-@_-"/>
    <numFmt numFmtId="187" formatCode="0.0_);[Red]\(0.0\)"/>
    <numFmt numFmtId="188" formatCode="#,##0\ \ \ \ \ \ ;;\-;"/>
    <numFmt numFmtId="189" formatCode="#,##0\ \ \ \ \ \ ;\-#,##0\ \ \ \ \ \ ;\-\ \ \ \ \ \ \ \ \ \ \ \ ;"/>
    <numFmt numFmtId="190" formatCode="#,##0;\-#,##0;\-;"/>
    <numFmt numFmtId="191" formatCode="#,##0\ \ \ \ \ \ ;\-#,##0\ \ \ \ \ \ ;\ \-\ \ \ \ \ \ \ \ \ \ \ ;"/>
    <numFmt numFmtId="192" formatCode="#,##0\ \ \ \ \ ;\-#,##0\ \ \ \ \ ;\-\ \ ;"/>
    <numFmt numFmtId="193" formatCode="_ "/>
    <numFmt numFmtId="194" formatCode="\-"/>
    <numFmt numFmtId="195" formatCode="0_);[Red]\(0\)"/>
    <numFmt numFmtId="196" formatCode="#,##0,;\-#,##0,;\-;"/>
  </numFmts>
  <fonts count="38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sz val="12"/>
      <name val="바탕체"/>
      <family val="1"/>
    </font>
    <font>
      <sz val="12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sz val="11"/>
      <color indexed="10"/>
      <name val="돋움"/>
      <family val="3"/>
    </font>
    <font>
      <b/>
      <sz val="10"/>
      <color indexed="10"/>
      <name val="굴림"/>
      <family val="3"/>
    </font>
    <font>
      <b/>
      <sz val="10"/>
      <color indexed="10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돋움"/>
      <family val="3"/>
    </font>
    <font>
      <sz val="11"/>
      <color indexed="10"/>
      <name val="돋움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indexed="48"/>
      <name val="돋움"/>
      <family val="3"/>
    </font>
    <font>
      <sz val="9"/>
      <name val="돋움"/>
      <family val="3"/>
    </font>
    <font>
      <vertAlign val="superscript"/>
      <sz val="9"/>
      <name val="돋움"/>
      <family val="3"/>
    </font>
    <font>
      <sz val="9"/>
      <color indexed="8"/>
      <name val="돋움"/>
      <family val="3"/>
    </font>
    <font>
      <b/>
      <sz val="20"/>
      <name val="돋움"/>
      <family val="3"/>
    </font>
    <font>
      <sz val="20"/>
      <name val="돋움"/>
      <family val="3"/>
    </font>
    <font>
      <sz val="7"/>
      <color indexed="8"/>
      <name val="돋움"/>
      <family val="3"/>
    </font>
    <font>
      <b/>
      <sz val="18"/>
      <color indexed="8"/>
      <name val="돋움"/>
      <family val="3"/>
    </font>
    <font>
      <b/>
      <vertAlign val="superscript"/>
      <sz val="18"/>
      <color indexed="8"/>
      <name val="돋움"/>
      <family val="3"/>
    </font>
    <font>
      <sz val="10"/>
      <color indexed="12"/>
      <name val="돋움"/>
      <family val="3"/>
    </font>
    <font>
      <b/>
      <sz val="20"/>
      <color indexed="8"/>
      <name val="돋움"/>
      <family val="3"/>
    </font>
    <font>
      <b/>
      <vertAlign val="superscript"/>
      <sz val="20"/>
      <color indexed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0"/>
      <name val="굴림"/>
      <family val="3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>
      <alignment/>
      <protection/>
    </xf>
    <xf numFmtId="38" fontId="9" fillId="2" borderId="0" applyNumberFormat="0" applyBorder="0" applyAlignment="0" applyProtection="0"/>
    <xf numFmtId="0" fontId="10" fillId="0" borderId="0">
      <alignment horizontal="left"/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9" fillId="2" borderId="3" applyNumberFormat="0" applyBorder="0" applyAlignment="0" applyProtection="0"/>
    <xf numFmtId="0" fontId="12" fillId="0" borderId="4">
      <alignment/>
      <protection/>
    </xf>
    <xf numFmtId="0" fontId="5" fillId="0" borderId="0">
      <alignment/>
      <protection/>
    </xf>
    <xf numFmtId="10" fontId="7" fillId="0" borderId="0" applyFont="0" applyFill="0" applyBorder="0" applyAlignment="0" applyProtection="0"/>
    <xf numFmtId="0" fontId="12" fillId="0" borderId="0">
      <alignment/>
      <protection/>
    </xf>
  </cellStyleXfs>
  <cellXfs count="5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17" applyNumberFormat="1" applyFont="1" applyAlignment="1">
      <alignment horizontal="center" vertical="center"/>
    </xf>
    <xf numFmtId="1" fontId="0" fillId="0" borderId="0" xfId="17" applyNumberFormat="1" applyFont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177" fontId="0" fillId="0" borderId="0" xfId="17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Alignment="1">
      <alignment/>
    </xf>
    <xf numFmtId="0" fontId="13" fillId="0" borderId="6" xfId="0" applyFont="1" applyBorder="1" applyAlignment="1">
      <alignment horizontal="center" vertical="center"/>
    </xf>
    <xf numFmtId="177" fontId="13" fillId="0" borderId="0" xfId="17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" fontId="13" fillId="0" borderId="0" xfId="17" applyNumberFormat="1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177" fontId="0" fillId="0" borderId="0" xfId="17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185" fontId="3" fillId="0" borderId="0" xfId="17" applyNumberFormat="1" applyFont="1" applyBorder="1" applyAlignment="1">
      <alignment horizontal="center" vertical="center" shrinkToFit="1"/>
    </xf>
    <xf numFmtId="185" fontId="3" fillId="0" borderId="0" xfId="17" applyNumberFormat="1" applyFont="1" applyBorder="1" applyAlignment="1">
      <alignment horizontal="center" vertical="center"/>
    </xf>
    <xf numFmtId="185" fontId="4" fillId="0" borderId="0" xfId="17" applyNumberFormat="1" applyFont="1" applyBorder="1" applyAlignment="1">
      <alignment horizontal="center" vertical="center"/>
    </xf>
    <xf numFmtId="185" fontId="15" fillId="0" borderId="4" xfId="17" applyNumberFormat="1" applyFont="1" applyBorder="1" applyAlignment="1">
      <alignment horizontal="center" vertical="center" shrinkToFit="1"/>
    </xf>
    <xf numFmtId="185" fontId="15" fillId="0" borderId="4" xfId="17" applyNumberFormat="1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186" fontId="0" fillId="0" borderId="0" xfId="0" applyNumberFormat="1" applyAlignment="1">
      <alignment/>
    </xf>
    <xf numFmtId="180" fontId="0" fillId="0" borderId="0" xfId="17" applyNumberFormat="1" applyFont="1" applyAlignment="1">
      <alignment horizontal="center" vertical="center"/>
    </xf>
    <xf numFmtId="41" fontId="0" fillId="0" borderId="7" xfId="17" applyFont="1" applyBorder="1" applyAlignment="1">
      <alignment horizontal="left" vertical="center" indent="2"/>
    </xf>
    <xf numFmtId="0" fontId="7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177" fontId="18" fillId="0" borderId="0" xfId="17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177" fontId="18" fillId="0" borderId="0" xfId="17" applyNumberFormat="1" applyFont="1" applyBorder="1" applyAlignment="1">
      <alignment horizontal="right" vertical="center"/>
    </xf>
    <xf numFmtId="177" fontId="18" fillId="0" borderId="0" xfId="17" applyNumberFormat="1" applyFont="1" applyAlignment="1">
      <alignment horizontal="center" vertical="center"/>
    </xf>
    <xf numFmtId="176" fontId="18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1" fontId="18" fillId="0" borderId="0" xfId="17" applyNumberFormat="1" applyFont="1" applyAlignment="1">
      <alignment horizontal="center" vertical="center"/>
    </xf>
    <xf numFmtId="180" fontId="18" fillId="0" borderId="0" xfId="17" applyNumberFormat="1" applyFont="1" applyAlignment="1">
      <alignment horizontal="center" vertical="center"/>
    </xf>
    <xf numFmtId="185" fontId="21" fillId="0" borderId="0" xfId="17" applyNumberFormat="1" applyFont="1" applyBorder="1" applyAlignment="1">
      <alignment horizontal="center" vertical="center" shrinkToFit="1"/>
    </xf>
    <xf numFmtId="185" fontId="21" fillId="0" borderId="0" xfId="17" applyNumberFormat="1" applyFont="1" applyBorder="1" applyAlignment="1">
      <alignment horizontal="center" vertical="center"/>
    </xf>
    <xf numFmtId="187" fontId="13" fillId="0" borderId="6" xfId="0" applyNumberFormat="1" applyFont="1" applyBorder="1" applyAlignment="1">
      <alignment horizontal="center" vertical="center"/>
    </xf>
    <xf numFmtId="41" fontId="0" fillId="0" borderId="8" xfId="17" applyFont="1" applyBorder="1" applyAlignment="1">
      <alignment horizontal="left" vertical="center" indent="2"/>
    </xf>
    <xf numFmtId="177" fontId="0" fillId="0" borderId="9" xfId="17" applyNumberFormat="1" applyFont="1" applyBorder="1" applyAlignment="1">
      <alignment horizontal="center" vertical="center"/>
    </xf>
    <xf numFmtId="177" fontId="0" fillId="0" borderId="9" xfId="17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center" vertical="center"/>
    </xf>
    <xf numFmtId="41" fontId="18" fillId="0" borderId="7" xfId="17" applyFont="1" applyBorder="1" applyAlignment="1">
      <alignment horizontal="left" vertical="center" indent="2"/>
    </xf>
    <xf numFmtId="41" fontId="13" fillId="0" borderId="7" xfId="17" applyFont="1" applyBorder="1" applyAlignment="1">
      <alignment horizontal="left" vertical="center" indent="2"/>
    </xf>
    <xf numFmtId="176" fontId="13" fillId="0" borderId="0" xfId="0" applyNumberFormat="1" applyFont="1" applyBorder="1" applyAlignment="1">
      <alignment horizontal="center" vertical="center"/>
    </xf>
    <xf numFmtId="177" fontId="13" fillId="0" borderId="0" xfId="17" applyNumberFormat="1" applyFont="1" applyBorder="1" applyAlignment="1">
      <alignment horizontal="right" vertical="center"/>
    </xf>
    <xf numFmtId="41" fontId="0" fillId="0" borderId="7" xfId="17" applyNumberFormat="1" applyFont="1" applyBorder="1" applyAlignment="1">
      <alignment horizontal="center" vertical="center"/>
    </xf>
    <xf numFmtId="41" fontId="18" fillId="0" borderId="7" xfId="17" applyNumberFormat="1" applyFont="1" applyBorder="1" applyAlignment="1">
      <alignment horizontal="center" vertical="center"/>
    </xf>
    <xf numFmtId="41" fontId="13" fillId="0" borderId="7" xfId="17" applyNumberFormat="1" applyFont="1" applyBorder="1" applyAlignment="1">
      <alignment horizontal="center" vertical="center"/>
    </xf>
    <xf numFmtId="41" fontId="2" fillId="0" borderId="7" xfId="17" applyNumberFormat="1" applyFont="1" applyBorder="1" applyAlignment="1">
      <alignment horizontal="center" vertical="center"/>
    </xf>
    <xf numFmtId="177" fontId="2" fillId="0" borderId="0" xfId="17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indent="1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22" fillId="0" borderId="6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2" borderId="7" xfId="0" applyFont="1" applyFill="1" applyBorder="1" applyAlignment="1">
      <alignment horizontal="center" vertical="center" shrinkToFit="1"/>
    </xf>
    <xf numFmtId="0" fontId="23" fillId="0" borderId="0" xfId="0" applyFont="1" applyAlignment="1">
      <alignment/>
    </xf>
    <xf numFmtId="41" fontId="15" fillId="2" borderId="0" xfId="17" applyNumberFormat="1" applyFont="1" applyFill="1" applyBorder="1" applyAlignment="1">
      <alignment shrinkToFit="1"/>
    </xf>
    <xf numFmtId="0" fontId="15" fillId="0" borderId="0" xfId="0" applyFont="1" applyAlignment="1">
      <alignment/>
    </xf>
    <xf numFmtId="0" fontId="21" fillId="2" borderId="6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2" borderId="7" xfId="0" applyFont="1" applyFill="1" applyBorder="1" applyAlignment="1">
      <alignment horizontal="center" vertical="center"/>
    </xf>
    <xf numFmtId="41" fontId="21" fillId="2" borderId="0" xfId="17" applyNumberFormat="1" applyFont="1" applyFill="1" applyBorder="1" applyAlignment="1">
      <alignment shrinkToFit="1"/>
    </xf>
    <xf numFmtId="0" fontId="20" fillId="0" borderId="6" xfId="0" applyFont="1" applyBorder="1" applyAlignment="1">
      <alignment horizontal="center" vertical="center"/>
    </xf>
    <xf numFmtId="41" fontId="18" fillId="0" borderId="0" xfId="17" applyFont="1" applyBorder="1" applyAlignment="1">
      <alignment horizontal="right" vertical="center"/>
    </xf>
    <xf numFmtId="0" fontId="20" fillId="0" borderId="7" xfId="0" applyFont="1" applyBorder="1" applyAlignment="1">
      <alignment horizontal="left" vertical="center" indent="1" shrinkToFit="1"/>
    </xf>
    <xf numFmtId="0" fontId="20" fillId="0" borderId="7" xfId="0" applyFont="1" applyBorder="1" applyAlignment="1" quotePrefix="1">
      <alignment horizontal="left" vertical="center" indent="1" shrinkToFit="1"/>
    </xf>
    <xf numFmtId="0" fontId="20" fillId="0" borderId="11" xfId="0" applyFont="1" applyBorder="1" applyAlignment="1">
      <alignment horizontal="center" vertical="center"/>
    </xf>
    <xf numFmtId="41" fontId="18" fillId="0" borderId="12" xfId="17" applyFont="1" applyBorder="1" applyAlignment="1">
      <alignment horizontal="left" vertical="center" indent="2"/>
    </xf>
    <xf numFmtId="41" fontId="18" fillId="0" borderId="4" xfId="17" applyFont="1" applyBorder="1" applyAlignment="1">
      <alignment horizontal="right" vertical="center"/>
    </xf>
    <xf numFmtId="0" fontId="20" fillId="0" borderId="12" xfId="0" applyFont="1" applyBorder="1" applyAlignment="1" quotePrefix="1">
      <alignment horizontal="left" vertical="center" indent="1" shrinkToFit="1"/>
    </xf>
    <xf numFmtId="176" fontId="18" fillId="0" borderId="0" xfId="0" applyNumberFormat="1" applyFont="1" applyBorder="1" applyAlignment="1">
      <alignment horizontal="center" vertical="center"/>
    </xf>
    <xf numFmtId="187" fontId="18" fillId="0" borderId="6" xfId="0" applyNumberFormat="1" applyFont="1" applyBorder="1" applyAlignment="1">
      <alignment horizontal="center" vertical="center"/>
    </xf>
    <xf numFmtId="176" fontId="18" fillId="0" borderId="4" xfId="0" applyNumberFormat="1" applyFont="1" applyBorder="1" applyAlignment="1">
      <alignment horizontal="center" vertical="center"/>
    </xf>
    <xf numFmtId="187" fontId="18" fillId="0" borderId="11" xfId="0" applyNumberFormat="1" applyFont="1" applyBorder="1" applyAlignment="1">
      <alignment horizontal="center" vertical="center"/>
    </xf>
    <xf numFmtId="19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41" fontId="21" fillId="0" borderId="0" xfId="17" applyFont="1" applyFill="1" applyBorder="1" applyAlignment="1">
      <alignment horizontal="center" shrinkToFit="1"/>
    </xf>
    <xf numFmtId="41" fontId="21" fillId="2" borderId="0" xfId="17" applyFont="1" applyFill="1" applyBorder="1" applyAlignment="1">
      <alignment horizontal="center" shrinkToFit="1"/>
    </xf>
    <xf numFmtId="41" fontId="21" fillId="2" borderId="0" xfId="17" applyFont="1" applyFill="1" applyBorder="1" applyAlignment="1">
      <alignment horizontal="center"/>
    </xf>
    <xf numFmtId="41" fontId="21" fillId="0" borderId="0" xfId="17" applyFont="1" applyFill="1" applyBorder="1" applyAlignment="1">
      <alignment horizontal="center"/>
    </xf>
    <xf numFmtId="0" fontId="23" fillId="2" borderId="13" xfId="0" applyFont="1" applyFill="1" applyBorder="1" applyAlignment="1">
      <alignment vertical="center"/>
    </xf>
    <xf numFmtId="41" fontId="21" fillId="2" borderId="0" xfId="17" applyFont="1" applyFill="1" applyBorder="1" applyAlignment="1">
      <alignment shrinkToFit="1"/>
    </xf>
    <xf numFmtId="41" fontId="21" fillId="2" borderId="0" xfId="17" applyFont="1" applyFill="1" applyBorder="1" applyAlignment="1">
      <alignment/>
    </xf>
    <xf numFmtId="41" fontId="15" fillId="2" borderId="0" xfId="17" applyFont="1" applyFill="1" applyBorder="1" applyAlignment="1">
      <alignment shrinkToFit="1"/>
    </xf>
    <xf numFmtId="41" fontId="15" fillId="2" borderId="0" xfId="17" applyFont="1" applyFill="1" applyBorder="1" applyAlignment="1">
      <alignment/>
    </xf>
    <xf numFmtId="0" fontId="23" fillId="2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25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 shrinkToFit="1"/>
    </xf>
    <xf numFmtId="0" fontId="15" fillId="0" borderId="12" xfId="0" applyFont="1" applyBorder="1" applyAlignment="1" quotePrefix="1">
      <alignment horizontal="center" vertical="center" shrinkToFit="1"/>
    </xf>
    <xf numFmtId="41" fontId="15" fillId="2" borderId="4" xfId="17" applyNumberFormat="1" applyFont="1" applyFill="1" applyBorder="1" applyAlignment="1">
      <alignment shrinkToFit="1"/>
    </xf>
    <xf numFmtId="41" fontId="15" fillId="2" borderId="4" xfId="17" applyFont="1" applyFill="1" applyBorder="1" applyAlignment="1">
      <alignment shrinkToFit="1"/>
    </xf>
    <xf numFmtId="41" fontId="15" fillId="2" borderId="4" xfId="17" applyFont="1" applyFill="1" applyBorder="1" applyAlignment="1">
      <alignment/>
    </xf>
    <xf numFmtId="0" fontId="15" fillId="2" borderId="12" xfId="0" applyFont="1" applyFill="1" applyBorder="1" applyAlignment="1" quotePrefix="1">
      <alignment horizontal="center" vertical="center" shrinkToFit="1"/>
    </xf>
    <xf numFmtId="0" fontId="21" fillId="2" borderId="14" xfId="0" applyFont="1" applyFill="1" applyBorder="1" applyAlignment="1">
      <alignment horizontal="center" vertical="center"/>
    </xf>
    <xf numFmtId="41" fontId="21" fillId="0" borderId="15" xfId="17" applyFont="1" applyFill="1" applyBorder="1" applyAlignment="1">
      <alignment horizontal="center" shrinkToFit="1"/>
    </xf>
    <xf numFmtId="41" fontId="21" fillId="2" borderId="15" xfId="17" applyFont="1" applyFill="1" applyBorder="1" applyAlignment="1">
      <alignment horizontal="center" shrinkToFit="1"/>
    </xf>
    <xf numFmtId="41" fontId="21" fillId="2" borderId="15" xfId="17" applyFont="1" applyFill="1" applyBorder="1" applyAlignment="1">
      <alignment horizontal="center"/>
    </xf>
    <xf numFmtId="0" fontId="21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21" xfId="0" applyFont="1" applyBorder="1" applyAlignment="1" quotePrefix="1">
      <alignment horizontal="center" vertical="center" shrinkToFit="1"/>
    </xf>
    <xf numFmtId="0" fontId="3" fillId="0" borderId="22" xfId="0" applyFont="1" applyBorder="1" applyAlignment="1" quotePrefix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vertical="center" shrinkToFit="1"/>
    </xf>
    <xf numFmtId="0" fontId="3" fillId="0" borderId="6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/>
    </xf>
    <xf numFmtId="181" fontId="3" fillId="0" borderId="6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shrinkToFit="1"/>
    </xf>
    <xf numFmtId="190" fontId="15" fillId="0" borderId="4" xfId="0" applyNumberFormat="1" applyFont="1" applyFill="1" applyBorder="1" applyAlignment="1">
      <alignment horizontal="center" vertical="center" shrinkToFit="1"/>
    </xf>
    <xf numFmtId="181" fontId="15" fillId="0" borderId="4" xfId="0" applyNumberFormat="1" applyFont="1" applyFill="1" applyBorder="1" applyAlignment="1">
      <alignment horizontal="center" vertical="center" shrinkToFit="1"/>
    </xf>
    <xf numFmtId="181" fontId="15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5" fillId="0" borderId="0" xfId="0" applyFont="1" applyFill="1" applyAlignment="1">
      <alignment vertical="center" shrinkToFi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quotePrefix="1">
      <alignment horizontal="right" vertical="center"/>
    </xf>
    <xf numFmtId="177" fontId="3" fillId="0" borderId="7" xfId="0" applyNumberFormat="1" applyFont="1" applyBorder="1" applyAlignment="1">
      <alignment horizontal="center" vertical="center" shrinkToFit="1"/>
    </xf>
    <xf numFmtId="177" fontId="3" fillId="0" borderId="0" xfId="0" applyNumberFormat="1" applyFont="1" applyBorder="1" applyAlignment="1">
      <alignment horizontal="center" vertical="center" shrinkToFit="1"/>
    </xf>
    <xf numFmtId="194" fontId="3" fillId="0" borderId="0" xfId="0" applyNumberFormat="1" applyFont="1" applyBorder="1" applyAlignment="1">
      <alignment horizontal="center" vertical="center" shrinkToFit="1"/>
    </xf>
    <xf numFmtId="180" fontId="3" fillId="0" borderId="0" xfId="0" applyNumberFormat="1" applyFont="1" applyBorder="1" applyAlignment="1">
      <alignment horizontal="center" vertical="center" shrinkToFit="1"/>
    </xf>
    <xf numFmtId="0" fontId="15" fillId="0" borderId="4" xfId="0" applyFont="1" applyFill="1" applyBorder="1" applyAlignment="1">
      <alignment horizontal="center" vertical="center" shrinkToFit="1"/>
    </xf>
    <xf numFmtId="182" fontId="15" fillId="0" borderId="12" xfId="0" applyNumberFormat="1" applyFont="1" applyFill="1" applyBorder="1" applyAlignment="1">
      <alignment horizontal="center" vertical="center" shrinkToFit="1"/>
    </xf>
    <xf numFmtId="182" fontId="15" fillId="0" borderId="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 shrinkToFit="1"/>
    </xf>
    <xf numFmtId="195" fontId="3" fillId="0" borderId="0" xfId="0" applyNumberFormat="1" applyFont="1" applyBorder="1" applyAlignment="1">
      <alignment horizontal="center" vertical="center" shrinkToFit="1"/>
    </xf>
    <xf numFmtId="190" fontId="15" fillId="0" borderId="12" xfId="0" applyNumberFormat="1" applyFont="1" applyFill="1" applyBorder="1" applyAlignment="1">
      <alignment horizontal="center" vertical="center" shrinkToFit="1"/>
    </xf>
    <xf numFmtId="190" fontId="15" fillId="0" borderId="11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 shrinkToFit="1"/>
    </xf>
    <xf numFmtId="181" fontId="3" fillId="0" borderId="7" xfId="0" applyNumberFormat="1" applyFont="1" applyBorder="1" applyAlignment="1">
      <alignment horizontal="center" vertical="center" shrinkToFit="1"/>
    </xf>
    <xf numFmtId="181" fontId="3" fillId="0" borderId="21" xfId="0" applyNumberFormat="1" applyFont="1" applyBorder="1" applyAlignment="1">
      <alignment horizontal="center" vertical="center" shrinkToFit="1"/>
    </xf>
    <xf numFmtId="177" fontId="3" fillId="0" borderId="6" xfId="0" applyNumberFormat="1" applyFont="1" applyBorder="1" applyAlignment="1">
      <alignment horizontal="center" vertical="center"/>
    </xf>
    <xf numFmtId="181" fontId="15" fillId="0" borderId="12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0" fillId="0" borderId="0" xfId="0" applyFont="1" applyAlignment="1">
      <alignment/>
    </xf>
    <xf numFmtId="0" fontId="25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25" fillId="0" borderId="25" xfId="0" applyFont="1" applyBorder="1" applyAlignment="1">
      <alignment horizontal="center" wrapText="1"/>
    </xf>
    <xf numFmtId="0" fontId="25" fillId="0" borderId="26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5" xfId="0" applyFont="1" applyBorder="1" applyAlignment="1">
      <alignment wrapText="1"/>
    </xf>
    <xf numFmtId="0" fontId="25" fillId="0" borderId="27" xfId="0" applyFont="1" applyBorder="1" applyAlignment="1">
      <alignment horizontal="center" wrapText="1"/>
    </xf>
    <xf numFmtId="0" fontId="25" fillId="0" borderId="28" xfId="0" applyFont="1" applyBorder="1" applyAlignment="1">
      <alignment horizontal="center" shrinkToFit="1"/>
    </xf>
    <xf numFmtId="0" fontId="25" fillId="0" borderId="28" xfId="0" applyFont="1" applyBorder="1" applyAlignment="1">
      <alignment horizontal="center" wrapText="1"/>
    </xf>
    <xf numFmtId="0" fontId="0" fillId="2" borderId="0" xfId="0" applyFont="1" applyFill="1" applyAlignment="1">
      <alignment/>
    </xf>
    <xf numFmtId="0" fontId="25" fillId="2" borderId="13" xfId="0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29" xfId="0" applyFont="1" applyFill="1" applyBorder="1" applyAlignment="1">
      <alignment horizontal="center" wrapText="1"/>
    </xf>
    <xf numFmtId="0" fontId="25" fillId="2" borderId="30" xfId="0" applyFont="1" applyFill="1" applyBorder="1" applyAlignment="1">
      <alignment horizontal="center" wrapText="1"/>
    </xf>
    <xf numFmtId="0" fontId="0" fillId="2" borderId="30" xfId="0" applyFont="1" applyFill="1" applyBorder="1" applyAlignment="1">
      <alignment/>
    </xf>
    <xf numFmtId="0" fontId="25" fillId="2" borderId="31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wrapText="1"/>
    </xf>
    <xf numFmtId="0" fontId="0" fillId="2" borderId="25" xfId="0" applyFont="1" applyFill="1" applyBorder="1" applyAlignment="1">
      <alignment/>
    </xf>
    <xf numFmtId="0" fontId="25" fillId="2" borderId="28" xfId="0" applyFont="1" applyFill="1" applyBorder="1" applyAlignment="1">
      <alignment horizontal="center" wrapText="1"/>
    </xf>
    <xf numFmtId="0" fontId="25" fillId="2" borderId="28" xfId="0" applyFont="1" applyFill="1" applyBorder="1" applyAlignment="1">
      <alignment horizontal="center" shrinkToFit="1"/>
    </xf>
    <xf numFmtId="0" fontId="25" fillId="2" borderId="25" xfId="0" applyFont="1" applyFill="1" applyBorder="1" applyAlignment="1">
      <alignment horizontal="center" wrapText="1"/>
    </xf>
    <xf numFmtId="0" fontId="25" fillId="2" borderId="25" xfId="0" applyFont="1" applyFill="1" applyBorder="1" applyAlignment="1">
      <alignment horizontal="center" shrinkToFit="1"/>
    </xf>
    <xf numFmtId="0" fontId="25" fillId="2" borderId="32" xfId="0" applyFont="1" applyFill="1" applyBorder="1" applyAlignment="1">
      <alignment horizontal="center" wrapText="1"/>
    </xf>
    <xf numFmtId="0" fontId="28" fillId="2" borderId="32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1" fillId="0" borderId="24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21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/>
    </xf>
    <xf numFmtId="19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90" fontId="13" fillId="0" borderId="0" xfId="0" applyNumberFormat="1" applyFont="1" applyFill="1" applyBorder="1" applyAlignment="1">
      <alignment horizontal="center" vertical="center"/>
    </xf>
    <xf numFmtId="190" fontId="0" fillId="0" borderId="36" xfId="0" applyNumberFormat="1" applyFont="1" applyFill="1" applyBorder="1" applyAlignment="1">
      <alignment horizontal="center" vertical="center"/>
    </xf>
    <xf numFmtId="190" fontId="0" fillId="0" borderId="3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77" fontId="0" fillId="0" borderId="0" xfId="17" applyNumberFormat="1" applyFont="1" applyBorder="1" applyAlignment="1">
      <alignment horizontal="center" vertical="center"/>
    </xf>
    <xf numFmtId="176" fontId="0" fillId="0" borderId="0" xfId="17" applyNumberFormat="1" applyFont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 shrinkToFi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7" fontId="0" fillId="0" borderId="4" xfId="17" applyNumberFormat="1" applyFont="1" applyBorder="1" applyAlignment="1">
      <alignment horizontal="center" vertical="center"/>
    </xf>
    <xf numFmtId="176" fontId="0" fillId="0" borderId="4" xfId="17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indent="1" shrinkToFit="1"/>
    </xf>
    <xf numFmtId="0" fontId="3" fillId="0" borderId="0" xfId="0" applyFont="1" applyAlignment="1">
      <alignment/>
    </xf>
    <xf numFmtId="190" fontId="0" fillId="0" borderId="0" xfId="0" applyNumberFormat="1" applyFont="1" applyFill="1" applyBorder="1" applyAlignment="1">
      <alignment vertical="center"/>
    </xf>
    <xf numFmtId="190" fontId="0" fillId="0" borderId="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1" fontId="13" fillId="0" borderId="0" xfId="17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41" fontId="0" fillId="0" borderId="0" xfId="17" applyFont="1" applyFill="1" applyBorder="1" applyAlignment="1">
      <alignment vertical="center"/>
    </xf>
    <xf numFmtId="0" fontId="0" fillId="0" borderId="7" xfId="0" applyFont="1" applyFill="1" applyBorder="1" applyAlignment="1" quotePrefix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41" fontId="0" fillId="0" borderId="37" xfId="17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 quotePrefix="1">
      <alignment horizontal="center" vertical="center" shrinkToFit="1"/>
    </xf>
    <xf numFmtId="0" fontId="0" fillId="0" borderId="6" xfId="0" applyFont="1" applyBorder="1" applyAlignment="1">
      <alignment horizontal="center" vertical="center"/>
    </xf>
    <xf numFmtId="41" fontId="0" fillId="0" borderId="7" xfId="17" applyNumberFormat="1" applyFont="1" applyBorder="1" applyAlignment="1">
      <alignment horizontal="center" vertical="center"/>
    </xf>
    <xf numFmtId="177" fontId="0" fillId="0" borderId="0" xfId="17" applyNumberFormat="1" applyFont="1" applyBorder="1" applyAlignment="1">
      <alignment horizontal="right" vertical="center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shrinkToFit="1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Font="1" applyBorder="1" applyAlignment="1">
      <alignment horizontal="right" vertical="center"/>
    </xf>
    <xf numFmtId="41" fontId="0" fillId="0" borderId="0" xfId="17" applyNumberFormat="1" applyFont="1" applyFill="1" applyBorder="1" applyAlignment="1">
      <alignment horizontal="center" vertical="center"/>
    </xf>
    <xf numFmtId="41" fontId="0" fillId="0" borderId="0" xfId="17" applyFont="1" applyFill="1" applyBorder="1" applyAlignment="1">
      <alignment horizontal="right" vertical="center"/>
    </xf>
    <xf numFmtId="41" fontId="0" fillId="0" borderId="6" xfId="17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"/>
    </xf>
    <xf numFmtId="41" fontId="0" fillId="0" borderId="0" xfId="17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1" fontId="0" fillId="0" borderId="4" xfId="0" applyNumberFormat="1" applyFont="1" applyBorder="1" applyAlignment="1">
      <alignment horizontal="center"/>
    </xf>
    <xf numFmtId="41" fontId="0" fillId="0" borderId="4" xfId="17" applyFont="1" applyBorder="1" applyAlignment="1">
      <alignment horizontal="right"/>
    </xf>
    <xf numFmtId="41" fontId="0" fillId="0" borderId="11" xfId="17" applyFont="1" applyBorder="1" applyAlignment="1">
      <alignment horizontal="right" vertical="center"/>
    </xf>
    <xf numFmtId="0" fontId="0" fillId="0" borderId="4" xfId="0" applyFont="1" applyBorder="1" applyAlignment="1">
      <alignment/>
    </xf>
    <xf numFmtId="177" fontId="3" fillId="0" borderId="0" xfId="0" applyNumberFormat="1" applyFont="1" applyAlignment="1">
      <alignment vertical="center" shrinkToFit="1"/>
    </xf>
    <xf numFmtId="177" fontId="3" fillId="0" borderId="21" xfId="0" applyNumberFormat="1" applyFont="1" applyBorder="1" applyAlignment="1" quotePrefix="1">
      <alignment horizontal="center" vertical="center" shrinkToFit="1"/>
    </xf>
    <xf numFmtId="177" fontId="3" fillId="0" borderId="22" xfId="0" applyNumberFormat="1" applyFont="1" applyBorder="1" applyAlignment="1" quotePrefix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 shrinkToFit="1"/>
    </xf>
    <xf numFmtId="191" fontId="15" fillId="0" borderId="6" xfId="0" applyNumberFormat="1" applyFont="1" applyFill="1" applyBorder="1" applyAlignment="1">
      <alignment horizontal="right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 indent="1" shrinkToFit="1"/>
    </xf>
    <xf numFmtId="0" fontId="3" fillId="0" borderId="6" xfId="0" applyFont="1" applyBorder="1" applyAlignment="1" quotePrefix="1">
      <alignment horizontal="center" vertical="center" shrinkToFit="1"/>
    </xf>
    <xf numFmtId="184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Border="1" applyAlignment="1" quotePrefix="1">
      <alignment horizontal="left"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horizontal="right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7" xfId="0" applyFont="1" applyBorder="1" applyAlignment="1" quotePrefix="1">
      <alignment horizontal="center" vertical="center" shrinkToFit="1"/>
    </xf>
    <xf numFmtId="41" fontId="3" fillId="0" borderId="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center" vertical="center" shrinkToFit="1"/>
    </xf>
    <xf numFmtId="0" fontId="31" fillId="0" borderId="6" xfId="0" applyFont="1" applyBorder="1" applyAlignment="1">
      <alignment horizontal="center" vertical="center" shrinkToFit="1"/>
    </xf>
    <xf numFmtId="0" fontId="31" fillId="0" borderId="7" xfId="0" applyFont="1" applyBorder="1" applyAlignment="1" quotePrefix="1">
      <alignment horizontal="left" vertical="center" indent="1" shrinkToFit="1"/>
    </xf>
    <xf numFmtId="0" fontId="31" fillId="0" borderId="0" xfId="0" applyFont="1" applyAlignment="1">
      <alignment vertical="center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 quotePrefix="1">
      <alignment horizontal="left" vertical="center" indent="1" shrinkToFit="1"/>
    </xf>
    <xf numFmtId="0" fontId="3" fillId="0" borderId="0" xfId="0" applyFont="1" applyAlignment="1" quotePrefix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 shrinkToFit="1"/>
    </xf>
    <xf numFmtId="0" fontId="26" fillId="0" borderId="0" xfId="0" applyFont="1" applyAlignment="1">
      <alignment shrinkToFit="1"/>
    </xf>
    <xf numFmtId="0" fontId="3" fillId="0" borderId="0" xfId="0" applyFont="1" applyAlignment="1">
      <alignment/>
    </xf>
    <xf numFmtId="0" fontId="21" fillId="2" borderId="0" xfId="0" applyFont="1" applyFill="1" applyAlignment="1">
      <alignment horizontal="right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1" xfId="0" applyFont="1" applyBorder="1" applyAlignment="1" quotePrefix="1">
      <alignment horizontal="center" vertical="center" shrinkToFit="1"/>
    </xf>
    <xf numFmtId="0" fontId="0" fillId="0" borderId="22" xfId="0" applyFont="1" applyBorder="1" applyAlignment="1" quotePrefix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Continuous" vertical="center" shrinkToFit="1"/>
    </xf>
    <xf numFmtId="0" fontId="0" fillId="0" borderId="7" xfId="0" applyFont="1" applyBorder="1" applyAlignment="1" quotePrefix="1">
      <alignment horizontal="center" vertical="center" wrapText="1" shrinkToFit="1"/>
    </xf>
    <xf numFmtId="0" fontId="0" fillId="0" borderId="2" xfId="0" applyFont="1" applyBorder="1" applyAlignment="1">
      <alignment horizontal="centerContinuous" vertical="center" shrinkToFit="1"/>
    </xf>
    <xf numFmtId="0" fontId="0" fillId="0" borderId="40" xfId="0" applyFont="1" applyBorder="1" applyAlignment="1">
      <alignment horizontal="centerContinuous" vertical="center" shrinkToFit="1"/>
    </xf>
    <xf numFmtId="0" fontId="0" fillId="0" borderId="19" xfId="0" applyFont="1" applyBorder="1" applyAlignment="1">
      <alignment horizontal="centerContinuous" vertical="center" shrinkToFit="1"/>
    </xf>
    <xf numFmtId="0" fontId="0" fillId="0" borderId="40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 quotePrefix="1">
      <alignment horizontal="center" vertical="center" wrapText="1" shrinkToFit="1"/>
    </xf>
    <xf numFmtId="0" fontId="0" fillId="0" borderId="41" xfId="0" applyFont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Continuous" vertical="center"/>
    </xf>
    <xf numFmtId="0" fontId="0" fillId="0" borderId="41" xfId="0" applyFont="1" applyBorder="1" applyAlignment="1">
      <alignment horizontal="centerContinuous" vertical="center" wrapText="1"/>
    </xf>
    <xf numFmtId="0" fontId="0" fillId="0" borderId="42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horizontal="centerContinuous" vertical="center"/>
    </xf>
    <xf numFmtId="0" fontId="0" fillId="0" borderId="2" xfId="0" applyFont="1" applyBorder="1" applyAlignment="1" quotePrefix="1">
      <alignment horizontal="center" vertical="center" wrapText="1" shrinkToFit="1"/>
    </xf>
    <xf numFmtId="0" fontId="0" fillId="0" borderId="22" xfId="0" applyFont="1" applyBorder="1" applyAlignment="1" quotePrefix="1">
      <alignment horizontal="center" vertical="center" wrapText="1" shrinkToFit="1"/>
    </xf>
    <xf numFmtId="0" fontId="0" fillId="0" borderId="3" xfId="0" applyFont="1" applyBorder="1" applyAlignment="1" quotePrefix="1">
      <alignment horizontal="center" vertical="center" wrapText="1"/>
    </xf>
    <xf numFmtId="177" fontId="3" fillId="0" borderId="17" xfId="0" applyNumberFormat="1" applyFont="1" applyBorder="1" applyAlignment="1" quotePrefix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4" fontId="3" fillId="0" borderId="4" xfId="0" applyNumberFormat="1" applyFont="1" applyFill="1" applyBorder="1" applyAlignment="1">
      <alignment horizontal="right" vertical="center" shrinkToFit="1"/>
    </xf>
    <xf numFmtId="191" fontId="15" fillId="0" borderId="11" xfId="0" applyNumberFormat="1" applyFont="1" applyFill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indent="1" shrinkToFit="1"/>
    </xf>
    <xf numFmtId="184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center" vertical="center" shrinkToFit="1"/>
    </xf>
    <xf numFmtId="41" fontId="3" fillId="0" borderId="0" xfId="0" applyNumberFormat="1" applyFont="1" applyBorder="1" applyAlignment="1">
      <alignment horizontal="right" vertical="center" shrinkToFit="1"/>
    </xf>
    <xf numFmtId="188" fontId="21" fillId="0" borderId="0" xfId="0" applyNumberFormat="1" applyFont="1" applyBorder="1" applyAlignment="1">
      <alignment horizontal="right" vertical="center" shrinkToFit="1"/>
    </xf>
    <xf numFmtId="41" fontId="21" fillId="0" borderId="0" xfId="0" applyNumberFormat="1" applyFont="1" applyBorder="1" applyAlignment="1">
      <alignment horizontal="right" vertical="center" shrinkToFit="1"/>
    </xf>
    <xf numFmtId="41" fontId="21" fillId="0" borderId="0" xfId="0" applyNumberFormat="1" applyFont="1" applyBorder="1" applyAlignment="1">
      <alignment horizontal="center" vertical="center" shrinkToFit="1"/>
    </xf>
    <xf numFmtId="188" fontId="15" fillId="0" borderId="0" xfId="0" applyNumberFormat="1" applyFont="1" applyBorder="1" applyAlignment="1">
      <alignment horizontal="right" vertical="center" shrinkToFit="1"/>
    </xf>
    <xf numFmtId="41" fontId="15" fillId="0" borderId="0" xfId="0" applyNumberFormat="1" applyFont="1" applyBorder="1" applyAlignment="1">
      <alignment horizontal="right" vertical="center" shrinkToFit="1"/>
    </xf>
    <xf numFmtId="41" fontId="15" fillId="0" borderId="0" xfId="0" applyNumberFormat="1" applyFont="1" applyBorder="1" applyAlignment="1">
      <alignment horizontal="center" vertical="center" shrinkToFit="1"/>
    </xf>
    <xf numFmtId="188" fontId="31" fillId="0" borderId="0" xfId="0" applyNumberFormat="1" applyFont="1" applyFill="1" applyBorder="1" applyAlignment="1">
      <alignment horizontal="right" vertical="center" shrinkToFit="1"/>
    </xf>
    <xf numFmtId="41" fontId="31" fillId="0" borderId="0" xfId="0" applyNumberFormat="1" applyFont="1" applyFill="1" applyBorder="1" applyAlignment="1">
      <alignment horizontal="right" vertical="center" shrinkToFit="1"/>
    </xf>
    <xf numFmtId="41" fontId="31" fillId="0" borderId="0" xfId="0" applyNumberFormat="1" applyFont="1" applyFill="1" applyBorder="1" applyAlignment="1">
      <alignment horizontal="center" vertical="center" shrinkToFit="1"/>
    </xf>
    <xf numFmtId="192" fontId="3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horizontal="right" vertical="center" shrinkToFit="1"/>
    </xf>
    <xf numFmtId="41" fontId="3" fillId="0" borderId="0" xfId="0" applyNumberFormat="1" applyFont="1" applyFill="1" applyBorder="1" applyAlignment="1">
      <alignment horizontal="center" vertical="center" shrinkToFit="1"/>
    </xf>
    <xf numFmtId="192" fontId="31" fillId="0" borderId="0" xfId="0" applyNumberFormat="1" applyFont="1" applyFill="1" applyBorder="1" applyAlignment="1">
      <alignment horizontal="right" vertical="center" shrinkToFit="1"/>
    </xf>
    <xf numFmtId="0" fontId="31" fillId="0" borderId="11" xfId="0" applyFont="1" applyBorder="1" applyAlignment="1">
      <alignment horizontal="center" vertical="center" shrinkToFit="1"/>
    </xf>
    <xf numFmtId="184" fontId="31" fillId="0" borderId="4" xfId="0" applyNumberFormat="1" applyFont="1" applyFill="1" applyBorder="1" applyAlignment="1">
      <alignment horizontal="right" vertical="center" shrinkToFit="1"/>
    </xf>
    <xf numFmtId="41" fontId="31" fillId="0" borderId="4" xfId="0" applyNumberFormat="1" applyFont="1" applyFill="1" applyBorder="1" applyAlignment="1">
      <alignment horizontal="right" vertical="center" shrinkToFit="1"/>
    </xf>
    <xf numFmtId="41" fontId="31" fillId="0" borderId="4" xfId="0" applyNumberFormat="1" applyFont="1" applyFill="1" applyBorder="1" applyAlignment="1">
      <alignment horizontal="center" vertical="center" shrinkToFit="1"/>
    </xf>
    <xf numFmtId="0" fontId="31" fillId="0" borderId="12" xfId="0" applyFont="1" applyBorder="1" applyAlignment="1" quotePrefix="1">
      <alignment horizontal="left" vertical="center" indent="1" shrinkToFit="1"/>
    </xf>
    <xf numFmtId="0" fontId="0" fillId="0" borderId="23" xfId="0" applyFont="1" applyBorder="1" applyAlignment="1">
      <alignment horizontal="center" vertical="center" shrinkToFit="1"/>
    </xf>
    <xf numFmtId="0" fontId="7" fillId="2" borderId="0" xfId="0" applyFont="1" applyFill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Alignment="1">
      <alignment vertical="center" shrinkToFit="1"/>
    </xf>
    <xf numFmtId="0" fontId="7" fillId="2" borderId="0" xfId="0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 shrinkToFit="1"/>
    </xf>
    <xf numFmtId="0" fontId="36" fillId="2" borderId="23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 quotePrefix="1">
      <alignment horizontal="right" vertical="center" shrinkToFit="1"/>
    </xf>
    <xf numFmtId="0" fontId="3" fillId="0" borderId="19" xfId="0" applyFont="1" applyBorder="1" applyAlignment="1" quotePrefix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36" fillId="2" borderId="7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36" fillId="2" borderId="21" xfId="0" applyFont="1" applyFill="1" applyBorder="1" applyAlignment="1">
      <alignment horizontal="center" vertical="center" shrinkToFit="1"/>
    </xf>
    <xf numFmtId="0" fontId="36" fillId="2" borderId="21" xfId="0" applyFont="1" applyFill="1" applyBorder="1" applyAlignment="1" quotePrefix="1">
      <alignment horizontal="center" vertical="center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 quotePrefix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196" fontId="7" fillId="2" borderId="0" xfId="0" applyNumberFormat="1" applyFont="1" applyFill="1" applyAlignment="1">
      <alignment horizontal="center" vertical="center" shrinkToFit="1"/>
    </xf>
    <xf numFmtId="196" fontId="7" fillId="2" borderId="0" xfId="0" applyNumberFormat="1" applyFont="1" applyFill="1" applyBorder="1" applyAlignment="1">
      <alignment horizontal="center" vertical="center" shrinkToFit="1"/>
    </xf>
    <xf numFmtId="0" fontId="37" fillId="2" borderId="5" xfId="0" applyFont="1" applyFill="1" applyBorder="1" applyAlignment="1">
      <alignment horizontal="center" vertical="center" shrinkToFit="1"/>
    </xf>
    <xf numFmtId="182" fontId="37" fillId="2" borderId="19" xfId="0" applyNumberFormat="1" applyFont="1" applyFill="1" applyBorder="1" applyAlignment="1">
      <alignment horizontal="center" vertical="center" shrinkToFit="1"/>
    </xf>
    <xf numFmtId="182" fontId="37" fillId="2" borderId="20" xfId="0" applyNumberFormat="1" applyFont="1" applyFill="1" applyBorder="1" applyAlignment="1">
      <alignment horizontal="center" vertical="center" shrinkToFit="1"/>
    </xf>
    <xf numFmtId="0" fontId="37" fillId="2" borderId="19" xfId="0" applyFont="1" applyFill="1" applyBorder="1" applyAlignment="1">
      <alignment horizontal="center" vertical="center" shrinkToFit="1"/>
    </xf>
    <xf numFmtId="0" fontId="37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181" fontId="7" fillId="2" borderId="0" xfId="0" applyNumberFormat="1" applyFont="1" applyFill="1" applyAlignment="1">
      <alignment vertical="center" shrinkToFit="1"/>
    </xf>
    <xf numFmtId="181" fontId="7" fillId="2" borderId="43" xfId="0" applyNumberFormat="1" applyFont="1" applyFill="1" applyBorder="1" applyAlignment="1">
      <alignment horizontal="center" vertical="center" shrinkToFit="1"/>
    </xf>
    <xf numFmtId="181" fontId="7" fillId="2" borderId="9" xfId="0" applyNumberFormat="1" applyFont="1" applyFill="1" applyBorder="1" applyAlignment="1">
      <alignment horizontal="center" vertical="center" shrinkToFit="1"/>
    </xf>
    <xf numFmtId="181" fontId="7" fillId="2" borderId="2" xfId="0" applyNumberFormat="1" applyFont="1" applyFill="1" applyBorder="1" applyAlignment="1">
      <alignment horizontal="center" vertical="center" shrinkToFit="1"/>
    </xf>
    <xf numFmtId="181" fontId="7" fillId="2" borderId="40" xfId="0" applyNumberFormat="1" applyFont="1" applyFill="1" applyBorder="1" applyAlignment="1">
      <alignment horizontal="center" vertical="center" shrinkToFit="1"/>
    </xf>
    <xf numFmtId="181" fontId="36" fillId="2" borderId="23" xfId="0" applyNumberFormat="1" applyFont="1" applyFill="1" applyBorder="1" applyAlignment="1">
      <alignment horizontal="center" vertical="center" shrinkToFit="1"/>
    </xf>
    <xf numFmtId="181" fontId="36" fillId="2" borderId="9" xfId="0" applyNumberFormat="1" applyFont="1" applyFill="1" applyBorder="1" applyAlignment="1">
      <alignment horizontal="center" vertical="center" shrinkToFit="1"/>
    </xf>
    <xf numFmtId="181" fontId="36" fillId="2" borderId="21" xfId="0" applyNumberFormat="1" applyFont="1" applyFill="1" applyBorder="1" applyAlignment="1">
      <alignment horizontal="center" vertical="center" shrinkToFit="1"/>
    </xf>
    <xf numFmtId="181" fontId="7" fillId="2" borderId="21" xfId="0" applyNumberFormat="1" applyFont="1" applyFill="1" applyBorder="1" applyAlignment="1">
      <alignment horizontal="center" vertical="center" shrinkToFit="1"/>
    </xf>
    <xf numFmtId="181" fontId="7" fillId="2" borderId="0" xfId="0" applyNumberFormat="1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vertical="center" shrinkToFit="1"/>
    </xf>
    <xf numFmtId="181" fontId="7" fillId="2" borderId="21" xfId="0" applyNumberFormat="1" applyFont="1" applyFill="1" applyBorder="1" applyAlignment="1" quotePrefix="1">
      <alignment horizontal="center" vertical="center" shrinkToFit="1"/>
    </xf>
    <xf numFmtId="181" fontId="7" fillId="2" borderId="22" xfId="0" applyNumberFormat="1" applyFont="1" applyFill="1" applyBorder="1" applyAlignment="1" quotePrefix="1">
      <alignment horizontal="center" vertical="center" shrinkToFit="1"/>
    </xf>
    <xf numFmtId="181" fontId="7" fillId="2" borderId="22" xfId="0" applyNumberFormat="1" applyFont="1" applyFill="1" applyBorder="1" applyAlignment="1">
      <alignment horizontal="center" vertical="center" shrinkToFit="1"/>
    </xf>
    <xf numFmtId="181" fontId="7" fillId="2" borderId="20" xfId="0" applyNumberFormat="1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vertical="center" shrinkToFit="1"/>
    </xf>
    <xf numFmtId="196" fontId="7" fillId="2" borderId="9" xfId="0" applyNumberFormat="1" applyFont="1" applyFill="1" applyBorder="1" applyAlignment="1">
      <alignment horizontal="center" vertical="center" shrinkToFit="1"/>
    </xf>
    <xf numFmtId="190" fontId="37" fillId="2" borderId="20" xfId="0" applyNumberFormat="1" applyFont="1" applyFill="1" applyBorder="1" applyAlignment="1">
      <alignment horizontal="center" vertical="center" shrinkToFit="1"/>
    </xf>
    <xf numFmtId="0" fontId="3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 quotePrefix="1">
      <alignment horizontal="left"/>
    </xf>
    <xf numFmtId="41" fontId="15" fillId="2" borderId="0" xfId="17" applyFont="1" applyFill="1" applyBorder="1" applyAlignment="1">
      <alignment horizontal="center" vertical="center" shrinkToFit="1"/>
    </xf>
    <xf numFmtId="41" fontId="15" fillId="2" borderId="0" xfId="17" applyFont="1" applyFill="1" applyBorder="1" applyAlignment="1">
      <alignment horizontal="center" vertical="center"/>
    </xf>
    <xf numFmtId="41" fontId="15" fillId="2" borderId="4" xfId="17" applyFont="1" applyFill="1" applyBorder="1" applyAlignment="1">
      <alignment horizontal="center" vertical="center" shrinkToFit="1"/>
    </xf>
    <xf numFmtId="41" fontId="15" fillId="2" borderId="4" xfId="17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indent="1" shrinkToFi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181" fontId="7" fillId="2" borderId="43" xfId="0" applyNumberFormat="1" applyFont="1" applyFill="1" applyBorder="1" applyAlignment="1" quotePrefix="1">
      <alignment horizontal="center" vertical="center" shrinkToFit="1"/>
    </xf>
    <xf numFmtId="181" fontId="7" fillId="2" borderId="2" xfId="0" applyNumberFormat="1" applyFont="1" applyFill="1" applyBorder="1" applyAlignment="1" quotePrefix="1">
      <alignment horizontal="center" vertical="center" shrinkToFit="1"/>
    </xf>
    <xf numFmtId="181" fontId="7" fillId="2" borderId="40" xfId="0" applyNumberFormat="1" applyFont="1" applyFill="1" applyBorder="1" applyAlignment="1" quotePrefix="1">
      <alignment horizontal="center" vertical="center" shrinkToFit="1"/>
    </xf>
    <xf numFmtId="0" fontId="34" fillId="2" borderId="0" xfId="0" applyFont="1" applyFill="1" applyAlignment="1">
      <alignment horizontal="center" vertical="center"/>
    </xf>
    <xf numFmtId="0" fontId="36" fillId="2" borderId="43" xfId="0" applyFont="1" applyFill="1" applyBorder="1" applyAlignment="1" quotePrefix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36" fillId="2" borderId="43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181" fontId="3" fillId="0" borderId="44" xfId="0" applyNumberFormat="1" applyFont="1" applyBorder="1" applyAlignment="1">
      <alignment horizontal="center" vertical="center" shrinkToFit="1"/>
    </xf>
    <xf numFmtId="181" fontId="3" fillId="0" borderId="18" xfId="0" applyNumberFormat="1" applyFont="1" applyBorder="1" applyAlignment="1">
      <alignment horizontal="center" vertical="center" shrinkToFit="1"/>
    </xf>
    <xf numFmtId="181" fontId="3" fillId="0" borderId="45" xfId="0" applyNumberFormat="1" applyFont="1" applyBorder="1" applyAlignment="1">
      <alignment horizontal="center" vertical="center" shrinkToFit="1"/>
    </xf>
    <xf numFmtId="181" fontId="3" fillId="0" borderId="19" xfId="0" applyNumberFormat="1" applyFont="1" applyBorder="1" applyAlignment="1" quotePrefix="1">
      <alignment horizontal="center" vertical="center" shrinkToFit="1"/>
    </xf>
    <xf numFmtId="181" fontId="3" fillId="0" borderId="20" xfId="0" applyNumberFormat="1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81" fontId="3" fillId="0" borderId="19" xfId="0" applyNumberFormat="1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4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25" fillId="0" borderId="25" xfId="0" applyFont="1" applyBorder="1" applyAlignment="1">
      <alignment horizontal="center" wrapText="1"/>
    </xf>
    <xf numFmtId="0" fontId="25" fillId="2" borderId="35" xfId="0" applyFont="1" applyFill="1" applyBorder="1" applyAlignment="1">
      <alignment horizontal="center" wrapText="1"/>
    </xf>
    <xf numFmtId="0" fontId="25" fillId="2" borderId="50" xfId="0" applyFont="1" applyFill="1" applyBorder="1" applyAlignment="1">
      <alignment horizontal="center" wrapText="1"/>
    </xf>
    <xf numFmtId="0" fontId="23" fillId="2" borderId="0" xfId="0" applyFont="1" applyFill="1" applyBorder="1" applyAlignment="1">
      <alignment horizontal="left" vertical="center" shrinkToFit="1"/>
    </xf>
    <xf numFmtId="0" fontId="25" fillId="2" borderId="48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51" xfId="0" applyFont="1" applyFill="1" applyBorder="1" applyAlignment="1">
      <alignment horizontal="center" vertical="center" wrapText="1"/>
    </xf>
    <xf numFmtId="0" fontId="25" fillId="2" borderId="52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8" xfId="0" applyFont="1" applyFill="1" applyBorder="1" applyAlignment="1">
      <alignment horizontal="right" vertical="center"/>
    </xf>
    <xf numFmtId="0" fontId="0" fillId="2" borderId="51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5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shrinkToFi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5" fillId="0" borderId="54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5" fillId="0" borderId="2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0" fillId="0" borderId="18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center" vertical="center" shrinkToFit="1"/>
    </xf>
    <xf numFmtId="0" fontId="3" fillId="0" borderId="18" xfId="0" applyFont="1" applyBorder="1" applyAlignment="1">
      <alignment horizontal="right" vertical="center"/>
    </xf>
    <xf numFmtId="3" fontId="37" fillId="2" borderId="20" xfId="0" applyNumberFormat="1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 shrinkToFit="1"/>
    </xf>
    <xf numFmtId="180" fontId="15" fillId="0" borderId="6" xfId="0" applyNumberFormat="1" applyFont="1" applyFill="1" applyBorder="1" applyAlignment="1">
      <alignment horizontal="center" vertical="center" shrinkToFit="1"/>
    </xf>
    <xf numFmtId="189" fontId="3" fillId="0" borderId="6" xfId="0" applyNumberFormat="1" applyFont="1" applyBorder="1" applyAlignment="1">
      <alignment horizontal="center" vertical="center" shrinkToFit="1"/>
    </xf>
    <xf numFmtId="180" fontId="21" fillId="0" borderId="0" xfId="0" applyNumberFormat="1" applyFont="1" applyBorder="1" applyAlignment="1">
      <alignment horizontal="center" vertical="center" shrinkToFit="1"/>
    </xf>
    <xf numFmtId="180" fontId="3" fillId="0" borderId="6" xfId="0" applyNumberFormat="1" applyFont="1" applyBorder="1" applyAlignment="1">
      <alignment horizontal="center" vertical="center" shrinkToFit="1"/>
    </xf>
    <xf numFmtId="180" fontId="21" fillId="0" borderId="6" xfId="0" applyNumberFormat="1" applyFont="1" applyBorder="1" applyAlignment="1">
      <alignment horizontal="center" vertical="center" shrinkToFit="1"/>
    </xf>
  </cellXfs>
  <cellStyles count="20">
    <cellStyle name="Normal" xfId="0"/>
    <cellStyle name="Percent" xfId="15"/>
    <cellStyle name="Comma" xfId="16"/>
    <cellStyle name="Comma [0]" xfId="17"/>
    <cellStyle name="Followed Hyperlink" xfId="18"/>
    <cellStyle name="콤마 [0]_1" xfId="19"/>
    <cellStyle name="콤마_1" xfId="20"/>
    <cellStyle name="Currency" xfId="21"/>
    <cellStyle name="Currency [0]" xfId="22"/>
    <cellStyle name="Hyperlink" xfId="23"/>
    <cellStyle name="category" xfId="24"/>
    <cellStyle name="Grey" xfId="25"/>
    <cellStyle name="HEADER" xfId="26"/>
    <cellStyle name="Header1" xfId="27"/>
    <cellStyle name="Header2" xfId="28"/>
    <cellStyle name="Input [yellow]" xfId="29"/>
    <cellStyle name="Model" xfId="30"/>
    <cellStyle name="Normal - Style1" xfId="31"/>
    <cellStyle name="Percent [2]" xfId="32"/>
    <cellStyle name="subhea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SheetLayoutView="100" workbookViewId="0" topLeftCell="B10">
      <selection activeCell="F15" sqref="F15"/>
    </sheetView>
  </sheetViews>
  <sheetFormatPr defaultColWidth="8.88671875" defaultRowHeight="13.5"/>
  <cols>
    <col min="1" max="6" width="18.3359375" style="0" customWidth="1"/>
    <col min="7" max="7" width="19.88671875" style="0" customWidth="1"/>
  </cols>
  <sheetData>
    <row r="1" spans="1:11" s="166" customFormat="1" ht="36" customHeight="1">
      <c r="A1" s="451" t="s">
        <v>241</v>
      </c>
      <c r="B1" s="451"/>
      <c r="C1" s="451"/>
      <c r="D1" s="451"/>
      <c r="E1" s="451"/>
      <c r="F1" s="451"/>
      <c r="G1" s="451"/>
      <c r="H1" s="165"/>
      <c r="I1" s="165"/>
      <c r="J1" s="165"/>
      <c r="K1" s="165"/>
    </row>
    <row r="2" spans="1:9" s="12" customFormat="1" ht="14.25" thickBot="1">
      <c r="A2" s="232" t="s">
        <v>211</v>
      </c>
      <c r="B2" s="232"/>
      <c r="C2" s="232"/>
      <c r="D2" s="232"/>
      <c r="E2" s="232"/>
      <c r="F2" s="232"/>
      <c r="G2" s="233" t="s">
        <v>212</v>
      </c>
      <c r="H2" s="11"/>
      <c r="I2" s="11"/>
    </row>
    <row r="3" spans="1:9" s="12" customFormat="1" ht="40.5" customHeight="1">
      <c r="A3" s="534" t="s">
        <v>213</v>
      </c>
      <c r="B3" s="536" t="s">
        <v>214</v>
      </c>
      <c r="C3" s="535"/>
      <c r="D3" s="537" t="s">
        <v>215</v>
      </c>
      <c r="E3" s="533"/>
      <c r="F3" s="538" t="s">
        <v>216</v>
      </c>
      <c r="G3" s="532" t="s">
        <v>217</v>
      </c>
      <c r="H3" s="11"/>
      <c r="I3" s="11"/>
    </row>
    <row r="4" spans="1:9" s="12" customFormat="1" ht="54.75" customHeight="1">
      <c r="A4" s="535"/>
      <c r="B4" s="235" t="s">
        <v>218</v>
      </c>
      <c r="C4" s="236" t="s">
        <v>219</v>
      </c>
      <c r="D4" s="235" t="s">
        <v>218</v>
      </c>
      <c r="E4" s="234" t="s">
        <v>219</v>
      </c>
      <c r="F4" s="539"/>
      <c r="G4" s="533"/>
      <c r="H4" s="11"/>
      <c r="I4" s="11"/>
    </row>
    <row r="5" spans="1:8" s="12" customFormat="1" ht="23.25" customHeight="1">
      <c r="A5" s="182" t="s">
        <v>220</v>
      </c>
      <c r="B5" s="13">
        <v>250741256</v>
      </c>
      <c r="C5" s="14">
        <v>100</v>
      </c>
      <c r="D5" s="13">
        <v>207752783</v>
      </c>
      <c r="E5" s="14">
        <v>100</v>
      </c>
      <c r="F5" s="15">
        <f>D5/B5*100</f>
        <v>82.8554448175852</v>
      </c>
      <c r="G5" s="183" t="s">
        <v>220</v>
      </c>
      <c r="H5" s="11"/>
    </row>
    <row r="6" spans="1:8" s="12" customFormat="1" ht="23.25" customHeight="1">
      <c r="A6" s="184" t="s">
        <v>221</v>
      </c>
      <c r="B6" s="13">
        <v>202314894</v>
      </c>
      <c r="C6" s="14">
        <v>100</v>
      </c>
      <c r="D6" s="13">
        <v>162304794</v>
      </c>
      <c r="E6" s="14">
        <v>100</v>
      </c>
      <c r="F6" s="15">
        <f>D6/B6*100</f>
        <v>80.2238484725697</v>
      </c>
      <c r="G6" s="185" t="s">
        <v>221</v>
      </c>
      <c r="H6" s="11"/>
    </row>
    <row r="7" spans="1:8" s="12" customFormat="1" ht="23.25" customHeight="1">
      <c r="A7" s="184" t="s">
        <v>222</v>
      </c>
      <c r="B7" s="13">
        <v>311450318</v>
      </c>
      <c r="C7" s="14">
        <v>100</v>
      </c>
      <c r="D7" s="13">
        <v>256250086</v>
      </c>
      <c r="E7" s="14">
        <v>100</v>
      </c>
      <c r="F7" s="15">
        <v>82.27639247425653</v>
      </c>
      <c r="G7" s="185" t="s">
        <v>222</v>
      </c>
      <c r="H7" s="11"/>
    </row>
    <row r="8" spans="1:8" s="12" customFormat="1" ht="23.25" customHeight="1">
      <c r="A8" s="184" t="s">
        <v>223</v>
      </c>
      <c r="B8" s="13">
        <v>239913735</v>
      </c>
      <c r="C8" s="14">
        <v>100</v>
      </c>
      <c r="D8" s="13">
        <v>195908595</v>
      </c>
      <c r="E8" s="14">
        <v>100</v>
      </c>
      <c r="F8" s="15">
        <f>D8/B8*100</f>
        <v>81.65793217299543</v>
      </c>
      <c r="G8" s="185" t="s">
        <v>223</v>
      </c>
      <c r="H8" s="11"/>
    </row>
    <row r="9" spans="1:8" s="12" customFormat="1" ht="23.25" customHeight="1">
      <c r="A9" s="184" t="s">
        <v>224</v>
      </c>
      <c r="B9" s="13">
        <v>354927155</v>
      </c>
      <c r="C9" s="14">
        <v>100</v>
      </c>
      <c r="D9" s="35">
        <v>299746259</v>
      </c>
      <c r="E9" s="14">
        <v>100</v>
      </c>
      <c r="F9" s="15">
        <v>84.45289541173597</v>
      </c>
      <c r="G9" s="185" t="s">
        <v>224</v>
      </c>
      <c r="H9" s="11"/>
    </row>
    <row r="10" spans="1:8" s="12" customFormat="1" ht="23.25" customHeight="1">
      <c r="A10" s="184" t="s">
        <v>225</v>
      </c>
      <c r="B10" s="13">
        <v>272813912</v>
      </c>
      <c r="C10" s="14">
        <v>100</v>
      </c>
      <c r="D10" s="35">
        <v>219914430</v>
      </c>
      <c r="E10" s="14">
        <v>100</v>
      </c>
      <c r="F10" s="15">
        <f>D10/B10*100</f>
        <v>80.60968313082215</v>
      </c>
      <c r="G10" s="185" t="s">
        <v>225</v>
      </c>
      <c r="H10" s="11"/>
    </row>
    <row r="11" spans="1:8" s="12" customFormat="1" ht="23.25" customHeight="1">
      <c r="A11" s="184" t="s">
        <v>226</v>
      </c>
      <c r="B11" s="13">
        <v>398893127</v>
      </c>
      <c r="C11" s="14">
        <v>100</v>
      </c>
      <c r="D11" s="35">
        <v>310922699</v>
      </c>
      <c r="E11" s="14">
        <v>100</v>
      </c>
      <c r="F11" s="15">
        <v>77.94636657151528</v>
      </c>
      <c r="G11" s="185" t="s">
        <v>226</v>
      </c>
      <c r="H11" s="11"/>
    </row>
    <row r="12" spans="1:8" s="12" customFormat="1" ht="23.25" customHeight="1">
      <c r="A12" s="184" t="s">
        <v>227</v>
      </c>
      <c r="B12" s="13">
        <v>341514606</v>
      </c>
      <c r="C12" s="14">
        <v>100</v>
      </c>
      <c r="D12" s="35">
        <v>269610971</v>
      </c>
      <c r="E12" s="14">
        <v>100</v>
      </c>
      <c r="F12" s="15">
        <f>D12/B12*100</f>
        <v>78.94566330788206</v>
      </c>
      <c r="G12" s="185" t="s">
        <v>227</v>
      </c>
      <c r="H12" s="11"/>
    </row>
    <row r="13" spans="1:8" s="46" customFormat="1" ht="23.25" customHeight="1">
      <c r="A13" s="184" t="s">
        <v>228</v>
      </c>
      <c r="B13" s="44">
        <v>433396478</v>
      </c>
      <c r="C13" s="47">
        <v>100</v>
      </c>
      <c r="D13" s="48">
        <v>331146881</v>
      </c>
      <c r="E13" s="47">
        <v>100</v>
      </c>
      <c r="F13" s="45">
        <f aca="true" t="shared" si="0" ref="F13:F20">D13/B13*100</f>
        <v>76.40737703456834</v>
      </c>
      <c r="G13" s="185" t="s">
        <v>228</v>
      </c>
      <c r="H13" s="42"/>
    </row>
    <row r="14" spans="1:8" s="46" customFormat="1" ht="23.25" customHeight="1">
      <c r="A14" s="184" t="s">
        <v>229</v>
      </c>
      <c r="B14" s="44">
        <v>346736254</v>
      </c>
      <c r="C14" s="47">
        <v>100</v>
      </c>
      <c r="D14" s="48">
        <v>290645404</v>
      </c>
      <c r="E14" s="47">
        <v>100</v>
      </c>
      <c r="F14" s="45">
        <f>D14/B14*100</f>
        <v>83.82319432913987</v>
      </c>
      <c r="G14" s="185" t="s">
        <v>229</v>
      </c>
      <c r="H14" s="42"/>
    </row>
    <row r="15" spans="1:8" s="17" customFormat="1" ht="23.25" customHeight="1">
      <c r="A15" s="19" t="s">
        <v>230</v>
      </c>
      <c r="B15" s="20">
        <v>788780831</v>
      </c>
      <c r="C15" s="23">
        <f>SUM(C16:C20)</f>
        <v>99.91691624539492</v>
      </c>
      <c r="D15" s="20">
        <v>650998991</v>
      </c>
      <c r="E15" s="23">
        <f>SUM(E16:E20)</f>
        <v>100</v>
      </c>
      <c r="F15" s="22">
        <f>D15/B15*100</f>
        <v>82.53230370401839</v>
      </c>
      <c r="G15" s="21" t="s">
        <v>230</v>
      </c>
      <c r="H15" s="24"/>
    </row>
    <row r="16" spans="1:8" s="194" customFormat="1" ht="23.25" customHeight="1">
      <c r="A16" s="237" t="s">
        <v>231</v>
      </c>
      <c r="B16" s="238">
        <v>134748090</v>
      </c>
      <c r="C16" s="239">
        <v>17</v>
      </c>
      <c r="D16" s="238">
        <v>125659760</v>
      </c>
      <c r="E16" s="239">
        <f>D16/$D$15*100</f>
        <v>19.302604418322364</v>
      </c>
      <c r="F16" s="240">
        <f t="shared" si="0"/>
        <v>93.2553181273293</v>
      </c>
      <c r="G16" s="241" t="s">
        <v>232</v>
      </c>
      <c r="H16" s="242"/>
    </row>
    <row r="17" spans="1:8" s="194" customFormat="1" ht="23.25" customHeight="1">
      <c r="A17" s="237" t="s">
        <v>233</v>
      </c>
      <c r="B17" s="238">
        <v>273553122</v>
      </c>
      <c r="C17" s="239">
        <f>B17/$B$15*100</f>
        <v>34.6804982130708</v>
      </c>
      <c r="D17" s="238">
        <v>232820808</v>
      </c>
      <c r="E17" s="239">
        <f>D17/$D$15*100</f>
        <v>35.76362040782334</v>
      </c>
      <c r="F17" s="240">
        <f t="shared" si="0"/>
        <v>85.1099070987755</v>
      </c>
      <c r="G17" s="241" t="s">
        <v>234</v>
      </c>
      <c r="H17" s="242"/>
    </row>
    <row r="18" spans="1:8" s="194" customFormat="1" ht="23.25" customHeight="1">
      <c r="A18" s="237" t="s">
        <v>235</v>
      </c>
      <c r="B18" s="238">
        <v>357361758</v>
      </c>
      <c r="C18" s="239">
        <f>B18/$B$15*100</f>
        <v>45.30558349737584</v>
      </c>
      <c r="D18" s="238">
        <v>274010313</v>
      </c>
      <c r="E18" s="239">
        <f>D18/$D$15*100</f>
        <v>42.09074311760339</v>
      </c>
      <c r="F18" s="240">
        <f t="shared" si="0"/>
        <v>76.67589126870145</v>
      </c>
      <c r="G18" s="435" t="s">
        <v>568</v>
      </c>
      <c r="H18" s="242"/>
    </row>
    <row r="19" spans="1:7" s="194" customFormat="1" ht="23.25" customHeight="1">
      <c r="A19" s="237" t="s">
        <v>236</v>
      </c>
      <c r="B19" s="238">
        <v>561823</v>
      </c>
      <c r="C19" s="239">
        <f>B19/$B$15*100</f>
        <v>0.07122675626989215</v>
      </c>
      <c r="D19" s="238">
        <v>491191</v>
      </c>
      <c r="E19" s="239">
        <f>D19/$D$15*100</f>
        <v>0.07545188345768113</v>
      </c>
      <c r="F19" s="240">
        <f t="shared" si="0"/>
        <v>87.42806898257992</v>
      </c>
      <c r="G19" s="435" t="s">
        <v>567</v>
      </c>
    </row>
    <row r="20" spans="1:8" s="194" customFormat="1" ht="23.25" customHeight="1" thickBot="1">
      <c r="A20" s="243" t="s">
        <v>237</v>
      </c>
      <c r="B20" s="244">
        <v>22556038</v>
      </c>
      <c r="C20" s="245">
        <f>B20/$B$15*100</f>
        <v>2.8596077786783844</v>
      </c>
      <c r="D20" s="246">
        <v>18016919</v>
      </c>
      <c r="E20" s="245">
        <f>D20/$D$15*100</f>
        <v>2.7675801727932328</v>
      </c>
      <c r="F20" s="247">
        <f t="shared" si="0"/>
        <v>79.87625752359523</v>
      </c>
      <c r="G20" s="248" t="s">
        <v>238</v>
      </c>
      <c r="H20" s="242"/>
    </row>
    <row r="21" spans="1:8" s="194" customFormat="1" ht="13.5">
      <c r="A21" s="194" t="s">
        <v>239</v>
      </c>
      <c r="F21" s="531" t="s">
        <v>240</v>
      </c>
      <c r="G21" s="531"/>
      <c r="H21" s="242"/>
    </row>
    <row r="22" s="194" customFormat="1" ht="13.5"/>
    <row r="23" s="1" customFormat="1" ht="13.5"/>
    <row r="24" s="1" customFormat="1" ht="13.5"/>
  </sheetData>
  <mergeCells count="7">
    <mergeCell ref="F21:G21"/>
    <mergeCell ref="A1:G1"/>
    <mergeCell ref="G3:G4"/>
    <mergeCell ref="A3:A4"/>
    <mergeCell ref="B3:C3"/>
    <mergeCell ref="D3:E3"/>
    <mergeCell ref="F3:F4"/>
  </mergeCells>
  <printOptions/>
  <pageMargins left="0.53" right="0.6" top="0.71" bottom="0.83" header="0.5" footer="0.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G5" sqref="G5"/>
    </sheetView>
  </sheetViews>
  <sheetFormatPr defaultColWidth="8.88671875" defaultRowHeight="13.5"/>
  <cols>
    <col min="1" max="7" width="14.10546875" style="0" customWidth="1"/>
    <col min="8" max="8" width="14.21484375" style="0" customWidth="1"/>
  </cols>
  <sheetData>
    <row r="1" spans="1:8" s="219" customFormat="1" ht="51" customHeight="1">
      <c r="A1" s="522" t="s">
        <v>244</v>
      </c>
      <c r="B1" s="522"/>
      <c r="C1" s="522"/>
      <c r="D1" s="522"/>
      <c r="E1" s="522"/>
      <c r="F1" s="522"/>
      <c r="G1" s="522"/>
      <c r="H1" s="522"/>
    </row>
    <row r="2" spans="1:8" s="231" customFormat="1" ht="25.5" customHeight="1" thickBot="1">
      <c r="A2" s="132" t="s">
        <v>172</v>
      </c>
      <c r="H2" s="167" t="s">
        <v>245</v>
      </c>
    </row>
    <row r="3" spans="1:8" s="194" customFormat="1" ht="34.5" customHeight="1">
      <c r="A3" s="527"/>
      <c r="B3" s="255" t="s">
        <v>89</v>
      </c>
      <c r="C3" s="255" t="s">
        <v>90</v>
      </c>
      <c r="D3" s="255" t="s">
        <v>91</v>
      </c>
      <c r="E3" s="255" t="s">
        <v>92</v>
      </c>
      <c r="F3" s="255" t="s">
        <v>93</v>
      </c>
      <c r="G3" s="255" t="s">
        <v>94</v>
      </c>
      <c r="H3" s="223"/>
    </row>
    <row r="4" spans="1:8" s="194" customFormat="1" ht="34.5" customHeight="1">
      <c r="A4" s="528"/>
      <c r="B4" s="256" t="s">
        <v>3</v>
      </c>
      <c r="C4" s="256" t="s">
        <v>101</v>
      </c>
      <c r="D4" s="256" t="s">
        <v>96</v>
      </c>
      <c r="E4" s="256" t="s">
        <v>97</v>
      </c>
      <c r="F4" s="256" t="s">
        <v>98</v>
      </c>
      <c r="G4" s="256" t="s">
        <v>99</v>
      </c>
      <c r="H4" s="225"/>
    </row>
    <row r="5" spans="1:8" s="103" customFormat="1" ht="34.5" customHeight="1">
      <c r="A5" s="258" t="s">
        <v>247</v>
      </c>
      <c r="B5" s="253">
        <f aca="true" t="shared" si="0" ref="B5:G5">SUM(B6:B7)</f>
        <v>1134894</v>
      </c>
      <c r="C5" s="253">
        <f t="shared" si="0"/>
        <v>208671</v>
      </c>
      <c r="D5" s="253">
        <f t="shared" si="0"/>
        <v>427747</v>
      </c>
      <c r="E5" s="253">
        <f t="shared" si="0"/>
        <v>466415</v>
      </c>
      <c r="F5" s="253">
        <f t="shared" si="0"/>
        <v>1095</v>
      </c>
      <c r="G5" s="253">
        <f t="shared" si="0"/>
        <v>30966</v>
      </c>
      <c r="H5" s="259" t="s">
        <v>247</v>
      </c>
    </row>
    <row r="6" spans="1:8" s="257" customFormat="1" ht="34.5" customHeight="1">
      <c r="A6" s="260" t="s">
        <v>248</v>
      </c>
      <c r="B6" s="261">
        <f>SUM(C6:G6)</f>
        <v>650999</v>
      </c>
      <c r="C6" s="261">
        <v>125659</v>
      </c>
      <c r="D6" s="261">
        <v>232821</v>
      </c>
      <c r="E6" s="261">
        <v>274010</v>
      </c>
      <c r="F6" s="261">
        <v>492</v>
      </c>
      <c r="G6" s="261">
        <v>18017</v>
      </c>
      <c r="H6" s="262" t="s">
        <v>249</v>
      </c>
    </row>
    <row r="7" spans="1:8" s="257" customFormat="1" ht="34.5" customHeight="1" thickBot="1">
      <c r="A7" s="263" t="s">
        <v>250</v>
      </c>
      <c r="B7" s="264">
        <f>SUM(C7:G7)</f>
        <v>483895</v>
      </c>
      <c r="C7" s="264">
        <v>83012</v>
      </c>
      <c r="D7" s="264">
        <v>194926</v>
      </c>
      <c r="E7" s="264">
        <v>192405</v>
      </c>
      <c r="F7" s="264">
        <v>603</v>
      </c>
      <c r="G7" s="264">
        <v>12949</v>
      </c>
      <c r="H7" s="265" t="s">
        <v>251</v>
      </c>
    </row>
    <row r="8" spans="1:8" s="231" customFormat="1" ht="13.5">
      <c r="A8" s="136" t="s">
        <v>252</v>
      </c>
      <c r="H8" s="135" t="s">
        <v>246</v>
      </c>
    </row>
    <row r="9" s="231" customFormat="1" ht="13.5"/>
    <row r="10" s="231" customFormat="1" ht="13.5"/>
    <row r="11" s="231" customFormat="1" ht="13.5">
      <c r="D11" s="254"/>
    </row>
    <row r="12" s="231" customFormat="1" ht="13.5"/>
  </sheetData>
  <mergeCells count="2">
    <mergeCell ref="A1:H1"/>
    <mergeCell ref="A3:A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4">
      <selection activeCell="E15" sqref="E15"/>
    </sheetView>
  </sheetViews>
  <sheetFormatPr defaultColWidth="8.88671875" defaultRowHeight="13.5"/>
  <cols>
    <col min="1" max="1" width="29.77734375" style="18" customWidth="1"/>
    <col min="2" max="2" width="21.88671875" style="18" customWidth="1"/>
    <col min="3" max="6" width="25.77734375" style="18" customWidth="1"/>
    <col min="7" max="7" width="16.99609375" style="18" customWidth="1"/>
    <col min="8" max="11" width="7.10546875" style="18" customWidth="1"/>
    <col min="12" max="12" width="7.21484375" style="18" customWidth="1"/>
    <col min="13" max="13" width="7.10546875" style="18" customWidth="1"/>
    <col min="14" max="14" width="28.10546875" style="18" customWidth="1"/>
    <col min="15" max="16384" width="8.88671875" style="18" customWidth="1"/>
  </cols>
  <sheetData>
    <row r="1" spans="1:6" s="166" customFormat="1" ht="36.75" customHeight="1">
      <c r="A1" s="451" t="s">
        <v>307</v>
      </c>
      <c r="B1" s="540"/>
      <c r="C1" s="540"/>
      <c r="D1" s="540"/>
      <c r="E1" s="540"/>
      <c r="F1" s="540"/>
    </row>
    <row r="2" spans="1:6" s="132" customFormat="1" ht="18" customHeight="1" thickBot="1">
      <c r="A2" s="266" t="s">
        <v>253</v>
      </c>
      <c r="B2" s="161"/>
      <c r="C2" s="161"/>
      <c r="D2" s="161"/>
      <c r="E2" s="161"/>
      <c r="F2" s="167" t="s">
        <v>254</v>
      </c>
    </row>
    <row r="3" spans="1:6" s="132" customFormat="1" ht="33" customHeight="1">
      <c r="A3" s="542" t="s">
        <v>255</v>
      </c>
      <c r="B3" s="137" t="s">
        <v>256</v>
      </c>
      <c r="C3" s="267" t="s">
        <v>257</v>
      </c>
      <c r="D3" s="137" t="s">
        <v>258</v>
      </c>
      <c r="E3" s="137" t="s">
        <v>259</v>
      </c>
      <c r="F3" s="541" t="s">
        <v>260</v>
      </c>
    </row>
    <row r="4" spans="1:6" s="132" customFormat="1" ht="33" customHeight="1">
      <c r="A4" s="543"/>
      <c r="B4" s="147" t="s">
        <v>261</v>
      </c>
      <c r="C4" s="147" t="s">
        <v>262</v>
      </c>
      <c r="D4" s="147" t="s">
        <v>263</v>
      </c>
      <c r="E4" s="147" t="s">
        <v>264</v>
      </c>
      <c r="F4" s="536"/>
    </row>
    <row r="5" spans="1:7" s="12" customFormat="1" ht="20.25" customHeight="1">
      <c r="A5" s="549" t="s">
        <v>175</v>
      </c>
      <c r="B5" s="60">
        <v>8</v>
      </c>
      <c r="C5" s="25">
        <v>82213484</v>
      </c>
      <c r="D5" s="25">
        <v>81720989</v>
      </c>
      <c r="E5" s="25">
        <v>62877135</v>
      </c>
      <c r="F5" s="183" t="s">
        <v>265</v>
      </c>
      <c r="G5" s="11"/>
    </row>
    <row r="6" spans="1:7" s="12" customFormat="1" ht="20.25" customHeight="1">
      <c r="A6" s="268" t="s">
        <v>189</v>
      </c>
      <c r="B6" s="60">
        <v>7</v>
      </c>
      <c r="C6" s="25">
        <v>19834850</v>
      </c>
      <c r="D6" s="25">
        <v>19479175</v>
      </c>
      <c r="E6" s="25">
        <v>16880360</v>
      </c>
      <c r="F6" s="185" t="s">
        <v>266</v>
      </c>
      <c r="G6" s="11"/>
    </row>
    <row r="7" spans="1:7" s="12" customFormat="1" ht="20.25" customHeight="1">
      <c r="A7" s="268" t="s">
        <v>177</v>
      </c>
      <c r="B7" s="60">
        <v>8</v>
      </c>
      <c r="C7" s="25">
        <v>84282305</v>
      </c>
      <c r="D7" s="25">
        <v>82125663</v>
      </c>
      <c r="E7" s="25">
        <v>60851788</v>
      </c>
      <c r="F7" s="185" t="s">
        <v>267</v>
      </c>
      <c r="G7" s="11"/>
    </row>
    <row r="8" spans="1:7" s="12" customFormat="1" ht="20.25" customHeight="1">
      <c r="A8" s="268" t="s">
        <v>190</v>
      </c>
      <c r="B8" s="60">
        <v>8</v>
      </c>
      <c r="C8" s="25">
        <v>19352906</v>
      </c>
      <c r="D8" s="25">
        <v>19865452</v>
      </c>
      <c r="E8" s="25">
        <v>15512309</v>
      </c>
      <c r="F8" s="185" t="s">
        <v>268</v>
      </c>
      <c r="G8" s="11"/>
    </row>
    <row r="9" spans="1:7" s="12" customFormat="1" ht="20.25" customHeight="1">
      <c r="A9" s="268" t="s">
        <v>179</v>
      </c>
      <c r="B9" s="60">
        <v>9</v>
      </c>
      <c r="C9" s="25">
        <v>88064841</v>
      </c>
      <c r="D9" s="25">
        <v>89296323</v>
      </c>
      <c r="E9" s="25">
        <v>59486848</v>
      </c>
      <c r="F9" s="185" t="s">
        <v>269</v>
      </c>
      <c r="G9" s="11"/>
    </row>
    <row r="10" spans="1:7" s="12" customFormat="1" ht="20.25" customHeight="1">
      <c r="A10" s="268" t="s">
        <v>191</v>
      </c>
      <c r="B10" s="60">
        <v>9</v>
      </c>
      <c r="C10" s="25">
        <v>16704320</v>
      </c>
      <c r="D10" s="25">
        <v>16858681</v>
      </c>
      <c r="E10" s="25">
        <v>14796306</v>
      </c>
      <c r="F10" s="185" t="s">
        <v>270</v>
      </c>
      <c r="G10" s="11"/>
    </row>
    <row r="11" spans="1:7" s="12" customFormat="1" ht="20.25" customHeight="1">
      <c r="A11" s="268" t="s">
        <v>181</v>
      </c>
      <c r="B11" s="60">
        <v>10</v>
      </c>
      <c r="C11" s="25">
        <v>127794410</v>
      </c>
      <c r="D11" s="25">
        <v>121675747</v>
      </c>
      <c r="E11" s="25">
        <v>81556026</v>
      </c>
      <c r="F11" s="185" t="s">
        <v>271</v>
      </c>
      <c r="G11" s="11"/>
    </row>
    <row r="12" spans="1:7" s="12" customFormat="1" ht="20.25" customHeight="1">
      <c r="A12" s="268" t="s">
        <v>192</v>
      </c>
      <c r="B12" s="60">
        <v>10</v>
      </c>
      <c r="C12" s="25">
        <v>20382893</v>
      </c>
      <c r="D12" s="25">
        <v>20285170</v>
      </c>
      <c r="E12" s="25">
        <v>15873435</v>
      </c>
      <c r="F12" s="185" t="s">
        <v>272</v>
      </c>
      <c r="G12" s="11"/>
    </row>
    <row r="13" spans="1:7" s="46" customFormat="1" ht="20.25" customHeight="1">
      <c r="A13" s="268" t="s">
        <v>183</v>
      </c>
      <c r="B13" s="61">
        <v>11</v>
      </c>
      <c r="C13" s="43">
        <v>147936369</v>
      </c>
      <c r="D13" s="43">
        <v>155107867</v>
      </c>
      <c r="E13" s="43">
        <v>95462224</v>
      </c>
      <c r="F13" s="185" t="s">
        <v>273</v>
      </c>
      <c r="G13" s="42"/>
    </row>
    <row r="14" spans="1:7" s="46" customFormat="1" ht="20.25" customHeight="1">
      <c r="A14" s="268" t="s">
        <v>193</v>
      </c>
      <c r="B14" s="61">
        <v>9</v>
      </c>
      <c r="C14" s="43">
        <v>22040484</v>
      </c>
      <c r="D14" s="43">
        <v>23137881</v>
      </c>
      <c r="E14" s="43">
        <v>16157904</v>
      </c>
      <c r="F14" s="185" t="s">
        <v>274</v>
      </c>
      <c r="G14" s="42"/>
    </row>
    <row r="15" spans="1:7" s="17" customFormat="1" ht="20.25" customHeight="1">
      <c r="A15" s="19" t="s">
        <v>275</v>
      </c>
      <c r="B15" s="62">
        <f>SUM(B16,B19)</f>
        <v>2</v>
      </c>
      <c r="C15" s="59">
        <f>C16+C19</f>
        <v>191606466</v>
      </c>
      <c r="D15" s="59">
        <f>D16+D19</f>
        <v>193726540</v>
      </c>
      <c r="E15" s="59">
        <f>E16+E19</f>
        <v>99554550</v>
      </c>
      <c r="F15" s="120" t="s">
        <v>275</v>
      </c>
      <c r="G15" s="24"/>
    </row>
    <row r="16" spans="1:7" s="2" customFormat="1" ht="20.25" customHeight="1">
      <c r="A16" s="65" t="s">
        <v>276</v>
      </c>
      <c r="B16" s="63">
        <f>SUM(B17:B18)</f>
        <v>2</v>
      </c>
      <c r="C16" s="64">
        <f>SUM(C17:C18)</f>
        <v>93664648</v>
      </c>
      <c r="D16" s="64">
        <f>SUM(D17:D18)</f>
        <v>94578342</v>
      </c>
      <c r="E16" s="64">
        <f>E17+E18</f>
        <v>56090825</v>
      </c>
      <c r="F16" s="66" t="s">
        <v>277</v>
      </c>
      <c r="G16" s="7"/>
    </row>
    <row r="17" spans="1:7" s="12" customFormat="1" ht="20.25" customHeight="1">
      <c r="A17" s="268" t="s">
        <v>278</v>
      </c>
      <c r="B17" s="60">
        <v>1</v>
      </c>
      <c r="C17" s="25">
        <v>49723023</v>
      </c>
      <c r="D17" s="25">
        <v>50014617</v>
      </c>
      <c r="E17" s="25">
        <v>39280381</v>
      </c>
      <c r="F17" s="67" t="s">
        <v>279</v>
      </c>
      <c r="G17" s="11"/>
    </row>
    <row r="18" spans="1:7" s="12" customFormat="1" ht="20.25" customHeight="1">
      <c r="A18" s="68" t="s">
        <v>280</v>
      </c>
      <c r="B18" s="269">
        <v>1</v>
      </c>
      <c r="C18" s="270">
        <v>43941625</v>
      </c>
      <c r="D18" s="270">
        <v>44563725</v>
      </c>
      <c r="E18" s="270">
        <v>16810444</v>
      </c>
      <c r="F18" s="67" t="s">
        <v>281</v>
      </c>
      <c r="G18" s="11"/>
    </row>
    <row r="19" spans="1:7" s="2" customFormat="1" ht="20.25" customHeight="1">
      <c r="A19" s="65" t="s">
        <v>282</v>
      </c>
      <c r="B19" s="63">
        <f>SUM(B20:B31)</f>
        <v>0</v>
      </c>
      <c r="C19" s="64">
        <f>SUM(C20:C33)</f>
        <v>97941818</v>
      </c>
      <c r="D19" s="64">
        <f>SUM(D20:D33)</f>
        <v>99148198</v>
      </c>
      <c r="E19" s="64">
        <f>SUM(E20:E33)</f>
        <v>43463725</v>
      </c>
      <c r="F19" s="66" t="s">
        <v>283</v>
      </c>
      <c r="G19" s="7"/>
    </row>
    <row r="20" spans="1:7" s="12" customFormat="1" ht="20.25" customHeight="1">
      <c r="A20" s="69" t="s">
        <v>284</v>
      </c>
      <c r="B20" s="271">
        <v>0</v>
      </c>
      <c r="C20" s="272">
        <v>1004366</v>
      </c>
      <c r="D20" s="272">
        <v>1026155</v>
      </c>
      <c r="E20" s="272">
        <v>154446</v>
      </c>
      <c r="F20" s="67" t="s">
        <v>285</v>
      </c>
      <c r="G20" s="11"/>
    </row>
    <row r="21" spans="1:7" s="12" customFormat="1" ht="20.25" customHeight="1">
      <c r="A21" s="273" t="s">
        <v>286</v>
      </c>
      <c r="B21" s="274">
        <v>0</v>
      </c>
      <c r="C21" s="275">
        <v>1479811</v>
      </c>
      <c r="D21" s="275">
        <v>1501264</v>
      </c>
      <c r="E21" s="275">
        <v>1436973</v>
      </c>
      <c r="F21" s="67" t="s">
        <v>287</v>
      </c>
      <c r="G21" s="11"/>
    </row>
    <row r="22" spans="1:7" s="12" customFormat="1" ht="20.25" customHeight="1">
      <c r="A22" s="273" t="s">
        <v>288</v>
      </c>
      <c r="B22" s="274">
        <v>0</v>
      </c>
      <c r="C22" s="275">
        <v>4124208</v>
      </c>
      <c r="D22" s="275">
        <v>4750166</v>
      </c>
      <c r="E22" s="275">
        <v>1148496</v>
      </c>
      <c r="F22" s="70" t="s">
        <v>289</v>
      </c>
      <c r="G22" s="11"/>
    </row>
    <row r="23" spans="1:7" s="12" customFormat="1" ht="20.25" customHeight="1">
      <c r="A23" s="69" t="s">
        <v>290</v>
      </c>
      <c r="B23" s="271">
        <v>0</v>
      </c>
      <c r="C23" s="272">
        <v>74267446</v>
      </c>
      <c r="D23" s="272">
        <v>73986678</v>
      </c>
      <c r="E23" s="272">
        <v>31312047</v>
      </c>
      <c r="F23" s="67" t="s">
        <v>291</v>
      </c>
      <c r="G23" s="11"/>
    </row>
    <row r="24" spans="1:7" s="12" customFormat="1" ht="20.25" customHeight="1">
      <c r="A24" s="71" t="s">
        <v>292</v>
      </c>
      <c r="B24" s="271">
        <v>0</v>
      </c>
      <c r="C24" s="272">
        <v>2834926</v>
      </c>
      <c r="D24" s="272">
        <v>2843755</v>
      </c>
      <c r="E24" s="272">
        <v>328247</v>
      </c>
      <c r="F24" s="67" t="s">
        <v>291</v>
      </c>
      <c r="G24" s="11"/>
    </row>
    <row r="25" spans="1:7" s="12" customFormat="1" ht="20.25" customHeight="1">
      <c r="A25" s="68" t="s">
        <v>293</v>
      </c>
      <c r="B25" s="271">
        <v>0</v>
      </c>
      <c r="C25" s="272">
        <v>1309218</v>
      </c>
      <c r="D25" s="272">
        <v>1780455</v>
      </c>
      <c r="E25" s="272">
        <v>322707</v>
      </c>
      <c r="F25" s="67" t="s">
        <v>294</v>
      </c>
      <c r="G25" s="11"/>
    </row>
    <row r="26" spans="1:7" s="227" customFormat="1" ht="20.25" customHeight="1">
      <c r="A26" s="72" t="s">
        <v>295</v>
      </c>
      <c r="B26" s="276">
        <v>0</v>
      </c>
      <c r="C26" s="277">
        <v>303760</v>
      </c>
      <c r="D26" s="277">
        <v>312508</v>
      </c>
      <c r="E26" s="277">
        <v>1460</v>
      </c>
      <c r="F26" s="73" t="s">
        <v>294</v>
      </c>
      <c r="G26" s="252"/>
    </row>
    <row r="27" spans="1:7" s="12" customFormat="1" ht="20.25" customHeight="1">
      <c r="A27" s="273" t="s">
        <v>296</v>
      </c>
      <c r="B27" s="274">
        <v>0</v>
      </c>
      <c r="C27" s="275">
        <v>1413571</v>
      </c>
      <c r="D27" s="275">
        <v>1367553</v>
      </c>
      <c r="E27" s="275">
        <v>1210783</v>
      </c>
      <c r="F27" s="67" t="s">
        <v>297</v>
      </c>
      <c r="G27" s="11"/>
    </row>
    <row r="28" spans="1:7" s="12" customFormat="1" ht="20.25" customHeight="1">
      <c r="A28" s="69" t="s">
        <v>298</v>
      </c>
      <c r="B28" s="271">
        <v>0</v>
      </c>
      <c r="C28" s="272">
        <v>5581323</v>
      </c>
      <c r="D28" s="272">
        <v>5611861</v>
      </c>
      <c r="E28" s="272">
        <v>3452016</v>
      </c>
      <c r="F28" s="67" t="s">
        <v>299</v>
      </c>
      <c r="G28" s="11"/>
    </row>
    <row r="29" spans="1:7" s="12" customFormat="1" ht="20.25" customHeight="1">
      <c r="A29" s="273" t="s">
        <v>300</v>
      </c>
      <c r="B29" s="274">
        <v>0</v>
      </c>
      <c r="C29" s="275">
        <v>427308</v>
      </c>
      <c r="D29" s="275">
        <v>433060</v>
      </c>
      <c r="E29" s="275">
        <v>401993</v>
      </c>
      <c r="F29" s="67" t="s">
        <v>299</v>
      </c>
      <c r="G29" s="11"/>
    </row>
    <row r="30" spans="1:7" s="12" customFormat="1" ht="20.25" customHeight="1">
      <c r="A30" s="69" t="s">
        <v>301</v>
      </c>
      <c r="B30" s="271">
        <v>0</v>
      </c>
      <c r="C30" s="272">
        <v>1200000</v>
      </c>
      <c r="D30" s="272">
        <v>1206658</v>
      </c>
      <c r="E30" s="278">
        <v>727540</v>
      </c>
      <c r="F30" s="74"/>
      <c r="G30" s="11"/>
    </row>
    <row r="31" spans="1:6" s="282" customFormat="1" ht="20.25" customHeight="1">
      <c r="A31" s="75" t="s">
        <v>302</v>
      </c>
      <c r="B31" s="279">
        <v>0</v>
      </c>
      <c r="C31" s="280">
        <v>2720219</v>
      </c>
      <c r="D31" s="280">
        <v>3014423</v>
      </c>
      <c r="E31" s="278">
        <v>2210435</v>
      </c>
      <c r="F31" s="281"/>
    </row>
    <row r="32" spans="1:5" s="281" customFormat="1" ht="20.25" customHeight="1">
      <c r="A32" s="76" t="s">
        <v>303</v>
      </c>
      <c r="B32" s="279">
        <v>0</v>
      </c>
      <c r="C32" s="280">
        <v>563427</v>
      </c>
      <c r="D32" s="280">
        <v>675036</v>
      </c>
      <c r="E32" s="278">
        <v>418821</v>
      </c>
    </row>
    <row r="33" spans="1:6" s="281" customFormat="1" ht="20.25" customHeight="1" thickBot="1">
      <c r="A33" s="77" t="s">
        <v>304</v>
      </c>
      <c r="B33" s="283">
        <v>0</v>
      </c>
      <c r="C33" s="284">
        <v>712235</v>
      </c>
      <c r="D33" s="284">
        <v>638626</v>
      </c>
      <c r="E33" s="285">
        <v>337761</v>
      </c>
      <c r="F33" s="286"/>
    </row>
    <row r="34" spans="1:7" s="194" customFormat="1" ht="13.5">
      <c r="A34" s="194" t="s">
        <v>305</v>
      </c>
      <c r="D34" s="531" t="s">
        <v>306</v>
      </c>
      <c r="E34" s="531"/>
      <c r="F34" s="531"/>
      <c r="G34" s="242"/>
    </row>
    <row r="35" s="194" customFormat="1" ht="13.5"/>
    <row r="36" s="1" customFormat="1" ht="14.25" customHeight="1"/>
    <row r="38" s="1" customFormat="1" ht="13.5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  <row r="47" s="1" customFormat="1" ht="13.5"/>
    <row r="48" s="1" customFormat="1" ht="13.5"/>
    <row r="49" s="1" customFormat="1" ht="13.5"/>
    <row r="50" s="1" customFormat="1" ht="13.5"/>
    <row r="51" s="1" customFormat="1" ht="13.5"/>
    <row r="52" s="1" customFormat="1" ht="13.5"/>
    <row r="53" s="1" customFormat="1" ht="13.5"/>
    <row r="54" s="1" customFormat="1" ht="13.5"/>
    <row r="55" s="1" customFormat="1" ht="13.5"/>
    <row r="56" s="1" customFormat="1" ht="13.5"/>
    <row r="57" s="1" customFormat="1" ht="13.5"/>
    <row r="58" s="1" customFormat="1" ht="13.5"/>
    <row r="59" s="1" customFormat="1" ht="13.5"/>
    <row r="60" s="1" customFormat="1" ht="13.5"/>
    <row r="61" s="1" customFormat="1" ht="13.5"/>
    <row r="62" s="1" customFormat="1" ht="13.5"/>
    <row r="63" s="1" customFormat="1" ht="13.5"/>
    <row r="64" s="1" customFormat="1" ht="13.5"/>
    <row r="65" s="1" customFormat="1" ht="13.5"/>
    <row r="66" s="1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  <row r="107" s="1" customFormat="1" ht="13.5"/>
    <row r="108" s="1" customFormat="1" ht="13.5"/>
    <row r="109" s="1" customFormat="1" ht="13.5"/>
    <row r="110" s="1" customFormat="1" ht="13.5"/>
    <row r="111" s="1" customFormat="1" ht="13.5"/>
    <row r="112" s="1" customFormat="1" ht="13.5"/>
    <row r="113" s="1" customFormat="1" ht="13.5"/>
    <row r="114" s="1" customFormat="1" ht="13.5"/>
    <row r="115" s="1" customFormat="1" ht="13.5"/>
    <row r="116" s="1" customFormat="1" ht="13.5"/>
    <row r="117" s="1" customFormat="1" ht="13.5"/>
    <row r="118" s="1" customFormat="1" ht="13.5"/>
    <row r="119" s="1" customFormat="1" ht="13.5"/>
    <row r="120" s="1" customFormat="1" ht="13.5"/>
    <row r="121" s="1" customFormat="1" ht="13.5"/>
    <row r="122" s="1" customFormat="1" ht="13.5"/>
    <row r="123" s="1" customFormat="1" ht="13.5"/>
    <row r="124" s="1" customFormat="1" ht="13.5"/>
    <row r="125" s="1" customFormat="1" ht="13.5"/>
    <row r="126" s="1" customFormat="1" ht="13.5"/>
    <row r="127" s="1" customFormat="1" ht="13.5"/>
    <row r="128" s="1" customFormat="1" ht="13.5"/>
    <row r="129" s="1" customFormat="1" ht="13.5"/>
    <row r="130" s="1" customFormat="1" ht="13.5"/>
    <row r="131" s="1" customFormat="1" ht="13.5"/>
    <row r="132" s="1" customFormat="1" ht="13.5"/>
    <row r="133" s="1" customFormat="1" ht="13.5"/>
    <row r="134" s="1" customFormat="1" ht="13.5"/>
    <row r="135" s="1" customFormat="1" ht="13.5"/>
    <row r="136" s="1" customFormat="1" ht="13.5"/>
    <row r="137" s="1" customFormat="1" ht="13.5"/>
    <row r="138" s="1" customFormat="1" ht="13.5"/>
    <row r="139" s="1" customFormat="1" ht="13.5"/>
    <row r="140" s="1" customFormat="1" ht="13.5"/>
    <row r="141" s="1" customFormat="1" ht="13.5"/>
    <row r="142" s="1" customFormat="1" ht="13.5"/>
    <row r="143" s="1" customFormat="1" ht="13.5"/>
    <row r="144" s="1" customFormat="1" ht="13.5"/>
    <row r="145" s="1" customFormat="1" ht="13.5"/>
    <row r="146" s="1" customFormat="1" ht="13.5"/>
    <row r="147" s="1" customFormat="1" ht="13.5"/>
    <row r="148" s="1" customFormat="1" ht="13.5"/>
    <row r="149" s="1" customFormat="1" ht="13.5"/>
    <row r="150" s="1" customFormat="1" ht="13.5"/>
    <row r="151" s="1" customFormat="1" ht="13.5"/>
    <row r="152" s="1" customFormat="1" ht="13.5"/>
    <row r="153" s="1" customFormat="1" ht="13.5"/>
    <row r="154" s="1" customFormat="1" ht="13.5"/>
    <row r="155" s="1" customFormat="1" ht="13.5"/>
    <row r="156" s="1" customFormat="1" ht="13.5"/>
    <row r="157" s="1" customFormat="1" ht="13.5"/>
    <row r="158" s="1" customFormat="1" ht="13.5"/>
    <row r="159" s="1" customFormat="1" ht="13.5"/>
    <row r="160" s="1" customFormat="1" ht="13.5"/>
    <row r="161" s="1" customFormat="1" ht="13.5"/>
    <row r="162" s="1" customFormat="1" ht="13.5"/>
    <row r="163" s="1" customFormat="1" ht="13.5"/>
    <row r="164" s="1" customFormat="1" ht="13.5"/>
    <row r="165" s="1" customFormat="1" ht="13.5"/>
    <row r="166" s="1" customFormat="1" ht="13.5"/>
    <row r="167" s="1" customFormat="1" ht="13.5"/>
    <row r="168" s="1" customFormat="1" ht="13.5"/>
    <row r="169" s="1" customFormat="1" ht="13.5"/>
    <row r="170" s="1" customFormat="1" ht="13.5"/>
    <row r="171" s="1" customFormat="1" ht="13.5"/>
    <row r="172" s="1" customFormat="1" ht="13.5"/>
    <row r="173" s="1" customFormat="1" ht="13.5"/>
    <row r="174" s="1" customFormat="1" ht="13.5"/>
    <row r="175" s="1" customFormat="1" ht="13.5"/>
    <row r="176" s="1" customFormat="1" ht="13.5"/>
    <row r="177" s="1" customFormat="1" ht="13.5"/>
    <row r="178" s="1" customFormat="1" ht="13.5"/>
    <row r="179" s="1" customFormat="1" ht="13.5"/>
    <row r="180" s="1" customFormat="1" ht="13.5"/>
    <row r="181" s="1" customFormat="1" ht="13.5"/>
    <row r="182" s="1" customFormat="1" ht="13.5"/>
    <row r="183" s="1" customFormat="1" ht="13.5"/>
    <row r="184" s="1" customFormat="1" ht="13.5"/>
    <row r="185" s="1" customFormat="1" ht="13.5"/>
    <row r="186" s="1" customFormat="1" ht="13.5"/>
    <row r="187" s="1" customFormat="1" ht="13.5"/>
    <row r="188" s="1" customFormat="1" ht="13.5"/>
    <row r="189" s="1" customFormat="1" ht="13.5"/>
    <row r="190" s="1" customFormat="1" ht="13.5"/>
    <row r="191" s="1" customFormat="1" ht="13.5"/>
    <row r="192" s="1" customFormat="1" ht="13.5"/>
    <row r="193" s="1" customFormat="1" ht="13.5"/>
    <row r="194" s="1" customFormat="1" ht="13.5"/>
    <row r="195" s="1" customFormat="1" ht="13.5"/>
    <row r="196" s="1" customFormat="1" ht="13.5"/>
    <row r="197" s="1" customFormat="1" ht="13.5"/>
    <row r="198" s="1" customFormat="1" ht="13.5"/>
    <row r="199" s="1" customFormat="1" ht="13.5"/>
    <row r="200" s="1" customFormat="1" ht="13.5"/>
    <row r="201" s="1" customFormat="1" ht="13.5"/>
    <row r="202" s="1" customFormat="1" ht="13.5"/>
    <row r="203" s="1" customFormat="1" ht="13.5"/>
    <row r="204" s="1" customFormat="1" ht="13.5"/>
    <row r="205" s="1" customFormat="1" ht="13.5"/>
    <row r="206" s="1" customFormat="1" ht="13.5"/>
    <row r="207" s="1" customFormat="1" ht="13.5"/>
    <row r="208" s="1" customFormat="1" ht="13.5"/>
    <row r="209" s="1" customFormat="1" ht="13.5"/>
    <row r="210" s="1" customFormat="1" ht="13.5"/>
    <row r="211" s="1" customFormat="1" ht="13.5"/>
    <row r="212" s="1" customFormat="1" ht="13.5"/>
    <row r="213" s="1" customFormat="1" ht="13.5"/>
    <row r="214" s="1" customFormat="1" ht="13.5"/>
    <row r="215" s="1" customFormat="1" ht="13.5"/>
    <row r="216" s="1" customFormat="1" ht="13.5"/>
    <row r="217" s="1" customFormat="1" ht="13.5"/>
    <row r="218" s="1" customFormat="1" ht="13.5"/>
    <row r="219" s="1" customFormat="1" ht="13.5"/>
    <row r="220" s="1" customFormat="1" ht="13.5"/>
    <row r="221" s="1" customFormat="1" ht="13.5"/>
    <row r="222" s="1" customFormat="1" ht="13.5"/>
    <row r="223" s="1" customFormat="1" ht="13.5"/>
    <row r="224" s="1" customFormat="1" ht="13.5"/>
    <row r="225" s="1" customFormat="1" ht="13.5"/>
    <row r="226" s="1" customFormat="1" ht="13.5"/>
    <row r="227" s="1" customFormat="1" ht="13.5"/>
    <row r="228" s="1" customFormat="1" ht="13.5"/>
    <row r="229" s="1" customFormat="1" ht="13.5"/>
    <row r="230" s="1" customFormat="1" ht="13.5"/>
    <row r="231" s="1" customFormat="1" ht="13.5"/>
    <row r="232" s="1" customFormat="1" ht="13.5"/>
    <row r="233" s="1" customFormat="1" ht="13.5"/>
    <row r="234" s="1" customFormat="1" ht="13.5"/>
    <row r="235" s="1" customFormat="1" ht="13.5"/>
    <row r="236" s="1" customFormat="1" ht="13.5"/>
    <row r="237" s="1" customFormat="1" ht="13.5"/>
    <row r="238" s="1" customFormat="1" ht="13.5"/>
    <row r="239" s="1" customFormat="1" ht="13.5"/>
    <row r="240" s="1" customFormat="1" ht="13.5"/>
    <row r="241" s="1" customFormat="1" ht="13.5"/>
    <row r="242" s="1" customFormat="1" ht="13.5"/>
    <row r="243" s="1" customFormat="1" ht="13.5"/>
    <row r="244" s="1" customFormat="1" ht="13.5"/>
    <row r="245" s="1" customFormat="1" ht="13.5"/>
    <row r="246" s="1" customFormat="1" ht="13.5"/>
    <row r="247" s="1" customFormat="1" ht="13.5"/>
    <row r="248" s="1" customFormat="1" ht="13.5"/>
    <row r="249" s="1" customFormat="1" ht="13.5"/>
    <row r="250" s="1" customFormat="1" ht="13.5"/>
    <row r="251" s="1" customFormat="1" ht="13.5"/>
    <row r="252" s="1" customFormat="1" ht="13.5"/>
    <row r="253" s="1" customFormat="1" ht="13.5"/>
    <row r="254" s="1" customFormat="1" ht="13.5"/>
    <row r="255" s="1" customFormat="1" ht="13.5"/>
    <row r="256" s="1" customFormat="1" ht="13.5"/>
    <row r="257" s="1" customFormat="1" ht="13.5"/>
    <row r="258" s="1" customFormat="1" ht="13.5"/>
    <row r="259" s="1" customFormat="1" ht="13.5"/>
    <row r="260" s="1" customFormat="1" ht="13.5"/>
    <row r="261" s="1" customFormat="1" ht="13.5"/>
    <row r="262" s="1" customFormat="1" ht="13.5"/>
    <row r="263" s="1" customFormat="1" ht="13.5"/>
    <row r="264" s="1" customFormat="1" ht="13.5"/>
    <row r="265" s="1" customFormat="1" ht="13.5"/>
    <row r="266" s="1" customFormat="1" ht="13.5"/>
    <row r="267" s="1" customFormat="1" ht="13.5"/>
    <row r="268" s="1" customFormat="1" ht="13.5"/>
    <row r="269" s="1" customFormat="1" ht="13.5"/>
    <row r="270" s="1" customFormat="1" ht="13.5"/>
    <row r="271" s="1" customFormat="1" ht="13.5"/>
    <row r="272" s="1" customFormat="1" ht="13.5"/>
    <row r="273" s="1" customFormat="1" ht="13.5"/>
    <row r="274" s="1" customFormat="1" ht="13.5"/>
    <row r="275" s="1" customFormat="1" ht="13.5"/>
    <row r="276" s="1" customFormat="1" ht="13.5"/>
    <row r="277" s="1" customFormat="1" ht="13.5"/>
    <row r="278" s="1" customFormat="1" ht="13.5"/>
    <row r="279" s="1" customFormat="1" ht="13.5"/>
    <row r="280" s="1" customFormat="1" ht="13.5"/>
    <row r="281" s="1" customFormat="1" ht="13.5"/>
    <row r="282" s="1" customFormat="1" ht="13.5"/>
    <row r="283" s="1" customFormat="1" ht="13.5"/>
    <row r="284" s="1" customFormat="1" ht="13.5"/>
    <row r="285" s="1" customFormat="1" ht="13.5"/>
    <row r="286" s="1" customFormat="1" ht="13.5"/>
    <row r="287" s="1" customFormat="1" ht="13.5"/>
    <row r="288" s="1" customFormat="1" ht="13.5"/>
    <row r="289" s="1" customFormat="1" ht="13.5"/>
    <row r="290" s="1" customFormat="1" ht="13.5"/>
    <row r="291" s="1" customFormat="1" ht="13.5"/>
    <row r="292" s="1" customFormat="1" ht="13.5"/>
    <row r="293" s="1" customFormat="1" ht="13.5"/>
    <row r="294" s="1" customFormat="1" ht="13.5"/>
    <row r="295" s="1" customFormat="1" ht="13.5"/>
    <row r="296" s="1" customFormat="1" ht="13.5"/>
    <row r="297" s="1" customFormat="1" ht="13.5"/>
    <row r="298" s="1" customFormat="1" ht="13.5"/>
    <row r="299" s="1" customFormat="1" ht="13.5"/>
    <row r="300" s="1" customFormat="1" ht="13.5"/>
    <row r="301" s="1" customFormat="1" ht="13.5"/>
    <row r="302" s="1" customFormat="1" ht="13.5"/>
    <row r="303" s="1" customFormat="1" ht="13.5"/>
    <row r="304" s="1" customFormat="1" ht="13.5"/>
    <row r="305" s="1" customFormat="1" ht="13.5"/>
    <row r="306" s="1" customFormat="1" ht="13.5"/>
  </sheetData>
  <mergeCells count="4">
    <mergeCell ref="A1:F1"/>
    <mergeCell ref="F3:F4"/>
    <mergeCell ref="A3:A4"/>
    <mergeCell ref="D34:F34"/>
  </mergeCells>
  <printOptions/>
  <pageMargins left="0.75" right="0.75" top="0.4" bottom="0.34" header="0.2" footer="0.19"/>
  <pageSetup fitToHeight="3" fitToWidth="3" horizontalDpi="300" verticalDpi="3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pane xSplit="1" ySplit="5" topLeftCell="B1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E15" sqref="E15"/>
    </sheetView>
  </sheetViews>
  <sheetFormatPr defaultColWidth="8.88671875" defaultRowHeight="13.5"/>
  <cols>
    <col min="1" max="1" width="17.77734375" style="37" customWidth="1"/>
    <col min="2" max="6" width="13.4453125" style="37" customWidth="1"/>
    <col min="7" max="7" width="13.4453125" style="39" customWidth="1"/>
    <col min="8" max="8" width="36.10546875" style="37" customWidth="1"/>
    <col min="9" max="16384" width="8.88671875" style="37" customWidth="1"/>
  </cols>
  <sheetData>
    <row r="1" spans="1:8" s="166" customFormat="1" ht="42" customHeight="1">
      <c r="A1" s="451" t="s">
        <v>360</v>
      </c>
      <c r="B1" s="451"/>
      <c r="C1" s="451"/>
      <c r="D1" s="451"/>
      <c r="E1" s="451"/>
      <c r="F1" s="451"/>
      <c r="G1" s="451"/>
      <c r="H1" s="451"/>
    </row>
    <row r="2" spans="1:8" s="132" customFormat="1" ht="18" customHeight="1" thickBot="1">
      <c r="A2" s="132" t="s">
        <v>308</v>
      </c>
      <c r="B2" s="161"/>
      <c r="C2" s="161"/>
      <c r="D2" s="161"/>
      <c r="E2" s="161"/>
      <c r="F2" s="161"/>
      <c r="G2" s="287"/>
      <c r="H2" s="167" t="s">
        <v>309</v>
      </c>
    </row>
    <row r="3" spans="1:8" s="132" customFormat="1" ht="19.5" customHeight="1">
      <c r="A3" s="138"/>
      <c r="B3" s="137" t="s">
        <v>310</v>
      </c>
      <c r="C3" s="137" t="s">
        <v>311</v>
      </c>
      <c r="D3" s="137" t="s">
        <v>312</v>
      </c>
      <c r="E3" s="137" t="s">
        <v>313</v>
      </c>
      <c r="F3" s="137" t="s">
        <v>314</v>
      </c>
      <c r="G3" s="349" t="s">
        <v>315</v>
      </c>
      <c r="H3" s="138"/>
    </row>
    <row r="4" spans="1:8" s="132" customFormat="1" ht="19.5" customHeight="1">
      <c r="A4" s="143"/>
      <c r="B4" s="142"/>
      <c r="C4" s="145" t="s">
        <v>316</v>
      </c>
      <c r="D4" s="142" t="s">
        <v>317</v>
      </c>
      <c r="E4" s="142"/>
      <c r="F4" s="142" t="s">
        <v>317</v>
      </c>
      <c r="G4" s="288" t="s">
        <v>318</v>
      </c>
      <c r="H4" s="143"/>
    </row>
    <row r="5" spans="1:8" s="132" customFormat="1" ht="19.5" customHeight="1">
      <c r="A5" s="148"/>
      <c r="B5" s="147" t="s">
        <v>319</v>
      </c>
      <c r="C5" s="147" t="s">
        <v>320</v>
      </c>
      <c r="D5" s="147" t="s">
        <v>321</v>
      </c>
      <c r="E5" s="147" t="s">
        <v>322</v>
      </c>
      <c r="F5" s="147" t="s">
        <v>323</v>
      </c>
      <c r="G5" s="289" t="s">
        <v>324</v>
      </c>
      <c r="H5" s="148"/>
    </row>
    <row r="6" spans="1:8" s="132" customFormat="1" ht="19.5" customHeight="1">
      <c r="A6" s="184" t="s">
        <v>1</v>
      </c>
      <c r="B6" s="172">
        <v>310234000</v>
      </c>
      <c r="C6" s="172">
        <v>322945916</v>
      </c>
      <c r="D6" s="172">
        <v>322874841</v>
      </c>
      <c r="E6" s="172">
        <v>47079</v>
      </c>
      <c r="F6" s="172">
        <v>23996</v>
      </c>
      <c r="G6" s="552">
        <v>-1524149</v>
      </c>
      <c r="H6" s="134" t="s">
        <v>1</v>
      </c>
    </row>
    <row r="7" spans="1:8" s="132" customFormat="1" ht="19.5" customHeight="1">
      <c r="A7" s="184" t="s">
        <v>2</v>
      </c>
      <c r="B7" s="172">
        <v>343868000</v>
      </c>
      <c r="C7" s="172">
        <v>379426638</v>
      </c>
      <c r="D7" s="172">
        <v>379377075</v>
      </c>
      <c r="E7" s="172">
        <v>35722</v>
      </c>
      <c r="F7" s="172">
        <v>13841</v>
      </c>
      <c r="G7" s="554">
        <v>35509075</v>
      </c>
      <c r="H7" s="134" t="s">
        <v>2</v>
      </c>
    </row>
    <row r="8" spans="1:8" s="132" customFormat="1" ht="19.5" customHeight="1">
      <c r="A8" s="184" t="s">
        <v>325</v>
      </c>
      <c r="B8" s="172">
        <v>358455000</v>
      </c>
      <c r="C8" s="172">
        <v>392758529</v>
      </c>
      <c r="D8" s="172">
        <v>391107046</v>
      </c>
      <c r="E8" s="172">
        <v>1628366</v>
      </c>
      <c r="F8" s="172">
        <v>23115</v>
      </c>
      <c r="G8" s="554">
        <v>32652046</v>
      </c>
      <c r="H8" s="134" t="s">
        <v>325</v>
      </c>
    </row>
    <row r="9" spans="1:8" s="132" customFormat="1" ht="19.5" customHeight="1">
      <c r="A9" s="184" t="s">
        <v>6</v>
      </c>
      <c r="B9" s="172">
        <v>397578640</v>
      </c>
      <c r="C9" s="172">
        <v>410407483</v>
      </c>
      <c r="D9" s="172">
        <v>410344666</v>
      </c>
      <c r="E9" s="172">
        <v>27001</v>
      </c>
      <c r="F9" s="172">
        <v>35815</v>
      </c>
      <c r="G9" s="554">
        <v>12766026</v>
      </c>
      <c r="H9" s="134" t="s">
        <v>6</v>
      </c>
    </row>
    <row r="10" spans="1:8" s="292" customFormat="1" ht="19.5" customHeight="1">
      <c r="A10" s="290" t="s">
        <v>326</v>
      </c>
      <c r="B10" s="553">
        <v>414260000</v>
      </c>
      <c r="C10" s="553">
        <v>415880733</v>
      </c>
      <c r="D10" s="553">
        <v>415756276</v>
      </c>
      <c r="E10" s="553">
        <v>19914</v>
      </c>
      <c r="F10" s="553">
        <v>104541</v>
      </c>
      <c r="G10" s="555">
        <v>1496276</v>
      </c>
      <c r="H10" s="291" t="s">
        <v>326</v>
      </c>
    </row>
    <row r="11" spans="1:8" s="296" customFormat="1" ht="19.5" customHeight="1">
      <c r="A11" s="293" t="s">
        <v>327</v>
      </c>
      <c r="B11" s="550">
        <f>SUM(B12:B26)</f>
        <v>444847000</v>
      </c>
      <c r="C11" s="550">
        <f>SUM(C12:C26)</f>
        <v>460173889</v>
      </c>
      <c r="D11" s="550">
        <f>SUM(D12:D26)</f>
        <v>460032855</v>
      </c>
      <c r="E11" s="550">
        <f>SUM(E12:E26)</f>
        <v>21502</v>
      </c>
      <c r="F11" s="550">
        <f>SUM(F12:F26)</f>
        <v>119531</v>
      </c>
      <c r="G11" s="551">
        <f aca="true" t="shared" si="0" ref="G11:G26">D11-B11</f>
        <v>15185855</v>
      </c>
      <c r="H11" s="295" t="s">
        <v>326</v>
      </c>
    </row>
    <row r="12" spans="1:8" s="132" customFormat="1" ht="19.5" customHeight="1">
      <c r="A12" s="163" t="s">
        <v>328</v>
      </c>
      <c r="B12" s="299">
        <v>355221265</v>
      </c>
      <c r="C12" s="299">
        <v>359904885</v>
      </c>
      <c r="D12" s="299">
        <v>359904885</v>
      </c>
      <c r="E12" s="299">
        <v>0</v>
      </c>
      <c r="F12" s="299">
        <v>0</v>
      </c>
      <c r="G12" s="294">
        <f t="shared" si="0"/>
        <v>4683620</v>
      </c>
      <c r="H12" s="297" t="s">
        <v>329</v>
      </c>
    </row>
    <row r="13" spans="1:8" s="132" customFormat="1" ht="19.5" customHeight="1">
      <c r="A13" s="163" t="s">
        <v>330</v>
      </c>
      <c r="B13" s="299">
        <v>0</v>
      </c>
      <c r="C13" s="299">
        <v>0</v>
      </c>
      <c r="D13" s="299">
        <v>0</v>
      </c>
      <c r="E13" s="299">
        <v>0</v>
      </c>
      <c r="F13" s="299">
        <v>0</v>
      </c>
      <c r="G13" s="294">
        <f t="shared" si="0"/>
        <v>0</v>
      </c>
      <c r="H13" s="297" t="s">
        <v>331</v>
      </c>
    </row>
    <row r="14" spans="1:8" s="132" customFormat="1" ht="19.5" customHeight="1">
      <c r="A14" s="163" t="s">
        <v>332</v>
      </c>
      <c r="B14" s="299">
        <v>0</v>
      </c>
      <c r="C14" s="299">
        <v>0</v>
      </c>
      <c r="D14" s="299">
        <v>0</v>
      </c>
      <c r="E14" s="299">
        <v>0</v>
      </c>
      <c r="F14" s="299">
        <v>0</v>
      </c>
      <c r="G14" s="294">
        <f t="shared" si="0"/>
        <v>0</v>
      </c>
      <c r="H14" s="297" t="s">
        <v>333</v>
      </c>
    </row>
    <row r="15" spans="1:8" s="132" customFormat="1" ht="19.5" customHeight="1">
      <c r="A15" s="163" t="s">
        <v>334</v>
      </c>
      <c r="B15" s="299">
        <v>1981339</v>
      </c>
      <c r="C15" s="299">
        <v>1830800</v>
      </c>
      <c r="D15" s="299">
        <v>1830800</v>
      </c>
      <c r="E15" s="299">
        <v>0</v>
      </c>
      <c r="F15" s="299">
        <v>0</v>
      </c>
      <c r="G15" s="294">
        <f t="shared" si="0"/>
        <v>-150539</v>
      </c>
      <c r="H15" s="297" t="s">
        <v>335</v>
      </c>
    </row>
    <row r="16" spans="1:8" s="132" customFormat="1" ht="19.5" customHeight="1">
      <c r="A16" s="163" t="s">
        <v>336</v>
      </c>
      <c r="B16" s="299">
        <v>69195014</v>
      </c>
      <c r="C16" s="299">
        <v>66184017</v>
      </c>
      <c r="D16" s="299">
        <v>66184017</v>
      </c>
      <c r="E16" s="299">
        <v>0</v>
      </c>
      <c r="F16" s="299">
        <v>0</v>
      </c>
      <c r="G16" s="294">
        <f t="shared" si="0"/>
        <v>-3010997</v>
      </c>
      <c r="H16" s="297" t="s">
        <v>337</v>
      </c>
    </row>
    <row r="17" spans="1:8" s="132" customFormat="1" ht="19.5" customHeight="1">
      <c r="A17" s="163" t="s">
        <v>338</v>
      </c>
      <c r="B17" s="299">
        <v>1104832</v>
      </c>
      <c r="C17" s="299">
        <v>1104832</v>
      </c>
      <c r="D17" s="299">
        <v>1104832</v>
      </c>
      <c r="E17" s="299">
        <v>0</v>
      </c>
      <c r="F17" s="299">
        <v>0</v>
      </c>
      <c r="G17" s="294">
        <f t="shared" si="0"/>
        <v>0</v>
      </c>
      <c r="H17" s="297" t="s">
        <v>339</v>
      </c>
    </row>
    <row r="18" spans="1:8" s="132" customFormat="1" ht="19.5" customHeight="1">
      <c r="A18" s="163" t="s">
        <v>340</v>
      </c>
      <c r="B18" s="299">
        <v>0</v>
      </c>
      <c r="C18" s="299">
        <v>0</v>
      </c>
      <c r="D18" s="299">
        <v>0</v>
      </c>
      <c r="E18" s="299">
        <v>0</v>
      </c>
      <c r="F18" s="299">
        <v>0</v>
      </c>
      <c r="G18" s="294">
        <f t="shared" si="0"/>
        <v>0</v>
      </c>
      <c r="H18" s="297" t="s">
        <v>341</v>
      </c>
    </row>
    <row r="19" spans="1:8" s="132" customFormat="1" ht="19.5" customHeight="1">
      <c r="A19" s="163" t="s">
        <v>342</v>
      </c>
      <c r="B19" s="299">
        <v>311378</v>
      </c>
      <c r="C19" s="299">
        <v>445252</v>
      </c>
      <c r="D19" s="299">
        <v>386115</v>
      </c>
      <c r="E19" s="299">
        <v>0</v>
      </c>
      <c r="F19" s="299">
        <v>59137</v>
      </c>
      <c r="G19" s="294">
        <f t="shared" si="0"/>
        <v>74737</v>
      </c>
      <c r="H19" s="297" t="s">
        <v>343</v>
      </c>
    </row>
    <row r="20" spans="1:8" s="132" customFormat="1" ht="19.5" customHeight="1">
      <c r="A20" s="298" t="s">
        <v>344</v>
      </c>
      <c r="B20" s="299">
        <v>8703400</v>
      </c>
      <c r="C20" s="299">
        <v>8743251</v>
      </c>
      <c r="D20" s="299">
        <v>8690422</v>
      </c>
      <c r="E20" s="299">
        <v>6707</v>
      </c>
      <c r="F20" s="299">
        <v>46121</v>
      </c>
      <c r="G20" s="294">
        <f t="shared" si="0"/>
        <v>-12978</v>
      </c>
      <c r="H20" s="297" t="s">
        <v>345</v>
      </c>
    </row>
    <row r="21" spans="1:8" s="132" customFormat="1" ht="19.5" customHeight="1">
      <c r="A21" s="163" t="s">
        <v>346</v>
      </c>
      <c r="B21" s="299">
        <v>179117</v>
      </c>
      <c r="C21" s="299">
        <v>190952</v>
      </c>
      <c r="D21" s="299">
        <v>190952</v>
      </c>
      <c r="E21" s="299">
        <v>0</v>
      </c>
      <c r="F21" s="299">
        <v>0</v>
      </c>
      <c r="G21" s="294">
        <f t="shared" si="0"/>
        <v>11835</v>
      </c>
      <c r="H21" s="297" t="s">
        <v>347</v>
      </c>
    </row>
    <row r="22" spans="1:8" s="132" customFormat="1" ht="19.5" customHeight="1">
      <c r="A22" s="163" t="s">
        <v>348</v>
      </c>
      <c r="B22" s="299">
        <v>1074781</v>
      </c>
      <c r="C22" s="299">
        <v>1168660</v>
      </c>
      <c r="D22" s="299">
        <v>1139592</v>
      </c>
      <c r="E22" s="299">
        <v>14795</v>
      </c>
      <c r="F22" s="299">
        <v>14273</v>
      </c>
      <c r="G22" s="294">
        <f t="shared" si="0"/>
        <v>64811</v>
      </c>
      <c r="H22" s="297" t="s">
        <v>349</v>
      </c>
    </row>
    <row r="23" spans="1:8" s="132" customFormat="1" ht="19.5" customHeight="1">
      <c r="A23" s="163" t="s">
        <v>350</v>
      </c>
      <c r="B23" s="299">
        <v>6918197</v>
      </c>
      <c r="C23" s="299">
        <v>1100000</v>
      </c>
      <c r="D23" s="299">
        <v>1100000</v>
      </c>
      <c r="E23" s="299">
        <v>0</v>
      </c>
      <c r="F23" s="299">
        <v>0</v>
      </c>
      <c r="G23" s="294">
        <f t="shared" si="0"/>
        <v>-5818197</v>
      </c>
      <c r="H23" s="297" t="s">
        <v>351</v>
      </c>
    </row>
    <row r="24" spans="1:8" s="132" customFormat="1" ht="19.5" customHeight="1">
      <c r="A24" s="163" t="s">
        <v>352</v>
      </c>
      <c r="B24" s="299">
        <v>32177</v>
      </c>
      <c r="C24" s="299">
        <v>19374740</v>
      </c>
      <c r="D24" s="299">
        <v>19374740</v>
      </c>
      <c r="E24" s="299">
        <v>0</v>
      </c>
      <c r="F24" s="299">
        <v>0</v>
      </c>
      <c r="G24" s="294">
        <f t="shared" si="0"/>
        <v>19342563</v>
      </c>
      <c r="H24" s="297" t="s">
        <v>353</v>
      </c>
    </row>
    <row r="25" spans="1:8" s="132" customFormat="1" ht="19.5" customHeight="1">
      <c r="A25" s="163" t="s">
        <v>354</v>
      </c>
      <c r="B25" s="299">
        <v>125500</v>
      </c>
      <c r="C25" s="299">
        <v>126500</v>
      </c>
      <c r="D25" s="299">
        <v>126500</v>
      </c>
      <c r="E25" s="299">
        <v>0</v>
      </c>
      <c r="F25" s="299">
        <v>0</v>
      </c>
      <c r="G25" s="294">
        <f t="shared" si="0"/>
        <v>1000</v>
      </c>
      <c r="H25" s="297" t="s">
        <v>355</v>
      </c>
    </row>
    <row r="26" spans="1:8" s="132" customFormat="1" ht="19.5" customHeight="1" thickBot="1">
      <c r="A26" s="350" t="s">
        <v>356</v>
      </c>
      <c r="B26" s="351">
        <v>0</v>
      </c>
      <c r="C26" s="351">
        <v>0</v>
      </c>
      <c r="D26" s="351">
        <v>0</v>
      </c>
      <c r="E26" s="351">
        <v>0</v>
      </c>
      <c r="F26" s="351">
        <v>0</v>
      </c>
      <c r="G26" s="352">
        <f t="shared" si="0"/>
        <v>0</v>
      </c>
      <c r="H26" s="353" t="s">
        <v>357</v>
      </c>
    </row>
    <row r="27" spans="1:8" s="132" customFormat="1" ht="19.5" customHeight="1">
      <c r="A27" s="300" t="s">
        <v>358</v>
      </c>
      <c r="B27" s="136"/>
      <c r="C27" s="161"/>
      <c r="D27" s="161"/>
      <c r="E27" s="161"/>
      <c r="F27" s="161"/>
      <c r="G27" s="287"/>
      <c r="H27" s="167" t="s">
        <v>359</v>
      </c>
    </row>
    <row r="28" s="132" customFormat="1" ht="12">
      <c r="G28" s="301"/>
    </row>
    <row r="29" s="132" customFormat="1" ht="12">
      <c r="G29" s="301"/>
    </row>
    <row r="30" s="132" customFormat="1" ht="12">
      <c r="G30" s="301"/>
    </row>
    <row r="31" s="132" customFormat="1" ht="12">
      <c r="G31" s="301"/>
    </row>
    <row r="32" s="132" customFormat="1" ht="12">
      <c r="G32" s="301"/>
    </row>
    <row r="33" s="132" customFormat="1" ht="12">
      <c r="G33" s="301"/>
    </row>
    <row r="34" s="132" customFormat="1" ht="12">
      <c r="G34" s="301"/>
    </row>
    <row r="35" s="132" customFormat="1" ht="12">
      <c r="G35" s="301"/>
    </row>
    <row r="36" s="132" customFormat="1" ht="12">
      <c r="G36" s="301"/>
    </row>
    <row r="37" s="132" customFormat="1" ht="12">
      <c r="G37" s="301"/>
    </row>
    <row r="38" s="132" customFormat="1" ht="12">
      <c r="G38" s="301"/>
    </row>
    <row r="39" s="132" customFormat="1" ht="12">
      <c r="G39" s="301"/>
    </row>
    <row r="40" s="132" customFormat="1" ht="12">
      <c r="G40" s="301"/>
    </row>
    <row r="41" s="132" customFormat="1" ht="12">
      <c r="G41" s="301"/>
    </row>
    <row r="42" s="132" customFormat="1" ht="12">
      <c r="G42" s="301"/>
    </row>
    <row r="43" s="132" customFormat="1" ht="12">
      <c r="G43" s="301"/>
    </row>
    <row r="44" s="132" customFormat="1" ht="12">
      <c r="G44" s="301"/>
    </row>
    <row r="45" s="132" customFormat="1" ht="12">
      <c r="G45" s="301"/>
    </row>
    <row r="46" s="132" customFormat="1" ht="12">
      <c r="G46" s="301"/>
    </row>
  </sheetData>
  <mergeCells count="1">
    <mergeCell ref="A1:H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"/>
  <sheetViews>
    <sheetView zoomScale="90" zoomScaleNormal="90" workbookViewId="0" topLeftCell="A1">
      <pane xSplit="1" ySplit="7" topLeftCell="C8" activePane="bottomRight" state="frozen"/>
      <selection pane="topLeft" activeCell="E12" sqref="E12"/>
      <selection pane="topRight" activeCell="E12" sqref="E12"/>
      <selection pane="bottomLeft" activeCell="E12" sqref="E12"/>
      <selection pane="bottomRight" activeCell="I13" sqref="I13"/>
    </sheetView>
  </sheetViews>
  <sheetFormatPr defaultColWidth="8.88671875" defaultRowHeight="13.5"/>
  <cols>
    <col min="1" max="1" width="12.6640625" style="37" customWidth="1"/>
    <col min="2" max="3" width="13.6640625" style="37" customWidth="1"/>
    <col min="4" max="4" width="14.99609375" style="37" customWidth="1"/>
    <col min="5" max="5" width="12.21484375" style="37" customWidth="1"/>
    <col min="6" max="9" width="13.6640625" style="37" customWidth="1"/>
    <col min="10" max="10" width="13.3359375" style="37" customWidth="1"/>
    <col min="11" max="16384" width="12.6640625" style="37" customWidth="1"/>
  </cols>
  <sheetData>
    <row r="1" spans="1:10" s="166" customFormat="1" ht="34.5" customHeight="1">
      <c r="A1" s="451" t="s">
        <v>407</v>
      </c>
      <c r="B1" s="451"/>
      <c r="C1" s="451"/>
      <c r="D1" s="451"/>
      <c r="E1" s="451"/>
      <c r="F1" s="451"/>
      <c r="G1" s="451"/>
      <c r="H1" s="451"/>
      <c r="I1" s="451"/>
      <c r="J1" s="451"/>
    </row>
    <row r="2" spans="1:10" s="132" customFormat="1" ht="18" customHeight="1" thickBot="1">
      <c r="A2" s="132" t="s">
        <v>308</v>
      </c>
      <c r="B2" s="161"/>
      <c r="C2" s="161"/>
      <c r="D2" s="161"/>
      <c r="E2" s="161"/>
      <c r="F2" s="161"/>
      <c r="G2" s="161"/>
      <c r="H2" s="161"/>
      <c r="I2" s="161"/>
      <c r="J2" s="302" t="s">
        <v>361</v>
      </c>
    </row>
    <row r="3" spans="1:10" s="132" customFormat="1" ht="24.75" customHeight="1">
      <c r="A3" s="138"/>
      <c r="B3" s="137" t="s">
        <v>362</v>
      </c>
      <c r="C3" s="442" t="s">
        <v>363</v>
      </c>
      <c r="D3" s="481"/>
      <c r="E3" s="479"/>
      <c r="F3" s="137" t="s">
        <v>364</v>
      </c>
      <c r="G3" s="137" t="s">
        <v>365</v>
      </c>
      <c r="H3" s="137" t="s">
        <v>366</v>
      </c>
      <c r="I3" s="137" t="s">
        <v>367</v>
      </c>
      <c r="J3" s="138"/>
    </row>
    <row r="4" spans="1:10" s="132" customFormat="1" ht="24.75" customHeight="1">
      <c r="A4" s="143"/>
      <c r="B4" s="142"/>
      <c r="C4" s="386" t="s">
        <v>368</v>
      </c>
      <c r="D4" s="387"/>
      <c r="E4" s="471"/>
      <c r="F4" s="142" t="s">
        <v>369</v>
      </c>
      <c r="G4" s="142"/>
      <c r="H4" s="142"/>
      <c r="I4" s="142"/>
      <c r="J4" s="143"/>
    </row>
    <row r="5" spans="1:10" s="132" customFormat="1" ht="24.75" customHeight="1">
      <c r="A5" s="143"/>
      <c r="B5" s="142"/>
      <c r="C5" s="162" t="s">
        <v>370</v>
      </c>
      <c r="D5" s="162" t="s">
        <v>371</v>
      </c>
      <c r="E5" s="303" t="s">
        <v>372</v>
      </c>
      <c r="F5" s="142"/>
      <c r="G5" s="142"/>
      <c r="H5" s="142"/>
      <c r="I5" s="142"/>
      <c r="J5" s="143"/>
    </row>
    <row r="6" spans="1:10" s="132" customFormat="1" ht="24.75" customHeight="1">
      <c r="A6" s="143"/>
      <c r="B6" s="142"/>
      <c r="C6" s="145" t="s">
        <v>373</v>
      </c>
      <c r="D6" s="142" t="s">
        <v>316</v>
      </c>
      <c r="E6" s="304" t="s">
        <v>374</v>
      </c>
      <c r="F6" s="142" t="s">
        <v>319</v>
      </c>
      <c r="G6" s="142"/>
      <c r="H6" s="145" t="s">
        <v>375</v>
      </c>
      <c r="I6" s="142"/>
      <c r="J6" s="143"/>
    </row>
    <row r="7" spans="1:10" s="132" customFormat="1" ht="24.75" customHeight="1">
      <c r="A7" s="148"/>
      <c r="B7" s="147" t="s">
        <v>319</v>
      </c>
      <c r="C7" s="147" t="s">
        <v>376</v>
      </c>
      <c r="D7" s="147" t="s">
        <v>377</v>
      </c>
      <c r="E7" s="140" t="s">
        <v>378</v>
      </c>
      <c r="F7" s="147" t="s">
        <v>379</v>
      </c>
      <c r="G7" s="147" t="s">
        <v>380</v>
      </c>
      <c r="H7" s="146" t="s">
        <v>381</v>
      </c>
      <c r="I7" s="147" t="s">
        <v>382</v>
      </c>
      <c r="J7" s="148"/>
    </row>
    <row r="8" spans="1:10" s="132" customFormat="1" ht="21.75" customHeight="1">
      <c r="A8" s="184" t="s">
        <v>1</v>
      </c>
      <c r="B8" s="354">
        <v>310234000</v>
      </c>
      <c r="C8" s="306">
        <v>14164990</v>
      </c>
      <c r="D8" s="355">
        <v>0</v>
      </c>
      <c r="E8" s="355">
        <v>0</v>
      </c>
      <c r="F8" s="356">
        <v>324398990</v>
      </c>
      <c r="G8" s="306">
        <v>284867718</v>
      </c>
      <c r="H8" s="306">
        <v>35459387</v>
      </c>
      <c r="I8" s="305">
        <v>4071885</v>
      </c>
      <c r="J8" s="134" t="s">
        <v>1</v>
      </c>
    </row>
    <row r="9" spans="1:10" s="132" customFormat="1" ht="21.75" customHeight="1">
      <c r="A9" s="184" t="s">
        <v>2</v>
      </c>
      <c r="B9" s="354">
        <v>343868000</v>
      </c>
      <c r="C9" s="306">
        <v>35459390</v>
      </c>
      <c r="D9" s="355">
        <v>0</v>
      </c>
      <c r="E9" s="355">
        <v>0</v>
      </c>
      <c r="F9" s="356">
        <v>379327390</v>
      </c>
      <c r="G9" s="306">
        <v>340454340</v>
      </c>
      <c r="H9" s="306">
        <v>34138237</v>
      </c>
      <c r="I9" s="305">
        <v>4734813</v>
      </c>
      <c r="J9" s="134" t="s">
        <v>2</v>
      </c>
    </row>
    <row r="10" spans="1:10" s="132" customFormat="1" ht="21.75" customHeight="1">
      <c r="A10" s="184" t="s">
        <v>325</v>
      </c>
      <c r="B10" s="354">
        <v>358455000</v>
      </c>
      <c r="C10" s="306">
        <v>34138237</v>
      </c>
      <c r="D10" s="355">
        <v>0</v>
      </c>
      <c r="E10" s="355">
        <v>0</v>
      </c>
      <c r="F10" s="356">
        <v>392593237</v>
      </c>
      <c r="G10" s="306">
        <v>364733860</v>
      </c>
      <c r="H10" s="306">
        <v>22870808</v>
      </c>
      <c r="I10" s="305">
        <v>4988568</v>
      </c>
      <c r="J10" s="134" t="s">
        <v>325</v>
      </c>
    </row>
    <row r="11" spans="1:10" s="132" customFormat="1" ht="21.75" customHeight="1">
      <c r="A11" s="184" t="s">
        <v>6</v>
      </c>
      <c r="B11" s="354">
        <v>397578640</v>
      </c>
      <c r="C11" s="306">
        <v>22870808</v>
      </c>
      <c r="D11" s="355">
        <v>5129140</v>
      </c>
      <c r="E11" s="355">
        <v>0</v>
      </c>
      <c r="F11" s="356">
        <v>420449448</v>
      </c>
      <c r="G11" s="306">
        <v>395650207</v>
      </c>
      <c r="H11" s="306">
        <v>13788876</v>
      </c>
      <c r="I11" s="306">
        <v>11010365</v>
      </c>
      <c r="J11" s="185" t="s">
        <v>6</v>
      </c>
    </row>
    <row r="12" spans="1:10" s="292" customFormat="1" ht="21.75" customHeight="1">
      <c r="A12" s="290" t="s">
        <v>326</v>
      </c>
      <c r="B12" s="357">
        <v>414260000</v>
      </c>
      <c r="C12" s="358">
        <v>13788876</v>
      </c>
      <c r="D12" s="359">
        <f>SUM(D14,D21:D24)</f>
        <v>100000</v>
      </c>
      <c r="E12" s="359">
        <f>SUM(E14,E21:E24)</f>
        <v>-100000</v>
      </c>
      <c r="F12" s="358">
        <v>428048876</v>
      </c>
      <c r="G12" s="358">
        <v>396381539</v>
      </c>
      <c r="H12" s="358">
        <v>19342562</v>
      </c>
      <c r="I12" s="358">
        <v>12324775</v>
      </c>
      <c r="J12" s="307" t="s">
        <v>326</v>
      </c>
    </row>
    <row r="13" spans="1:10" s="296" customFormat="1" ht="21.75" customHeight="1">
      <c r="A13" s="293" t="s">
        <v>327</v>
      </c>
      <c r="B13" s="360">
        <f>SUM(B14,B21:B24)</f>
        <v>444847000</v>
      </c>
      <c r="C13" s="361">
        <f>SUM(C14,C21:C24)</f>
        <v>19342562</v>
      </c>
      <c r="D13" s="362">
        <f>SUM(D15,D22:D25)</f>
        <v>100000</v>
      </c>
      <c r="E13" s="362">
        <f>SUM(E15,E22:E25)</f>
        <v>-100000</v>
      </c>
      <c r="F13" s="361">
        <f>SUM(F14,F21:F24)</f>
        <v>464189562</v>
      </c>
      <c r="G13" s="361">
        <f>SUM(G14,G21:G24)</f>
        <v>444103500</v>
      </c>
      <c r="H13" s="361">
        <f>SUM(H14,H21:H24)</f>
        <v>15714664</v>
      </c>
      <c r="I13" s="361">
        <f>SUM(I14,I21:I24)</f>
        <v>4371398</v>
      </c>
      <c r="J13" s="80" t="s">
        <v>327</v>
      </c>
    </row>
    <row r="14" spans="1:10" s="310" customFormat="1" ht="21.75" customHeight="1">
      <c r="A14" s="308" t="s">
        <v>383</v>
      </c>
      <c r="B14" s="363">
        <f aca="true" t="shared" si="0" ref="B14:I14">SUM(B15:B20)</f>
        <v>134124742</v>
      </c>
      <c r="C14" s="364">
        <f t="shared" si="0"/>
        <v>17142562</v>
      </c>
      <c r="D14" s="365">
        <f t="shared" si="0"/>
        <v>0</v>
      </c>
      <c r="E14" s="365">
        <f t="shared" si="0"/>
        <v>0</v>
      </c>
      <c r="F14" s="364">
        <f t="shared" si="0"/>
        <v>151267304</v>
      </c>
      <c r="G14" s="364">
        <f t="shared" si="0"/>
        <v>134986961</v>
      </c>
      <c r="H14" s="364">
        <f t="shared" si="0"/>
        <v>14600041</v>
      </c>
      <c r="I14" s="364">
        <f t="shared" si="0"/>
        <v>1680302</v>
      </c>
      <c r="J14" s="309" t="s">
        <v>384</v>
      </c>
    </row>
    <row r="15" spans="1:10" s="132" customFormat="1" ht="21.75" customHeight="1">
      <c r="A15" s="311" t="s">
        <v>385</v>
      </c>
      <c r="B15" s="366">
        <v>3406220</v>
      </c>
      <c r="C15" s="367">
        <v>0</v>
      </c>
      <c r="D15" s="368">
        <v>0</v>
      </c>
      <c r="E15" s="368">
        <v>0</v>
      </c>
      <c r="F15" s="367">
        <f>SUM(B15:E15)</f>
        <v>3406220</v>
      </c>
      <c r="G15" s="367">
        <v>3060308</v>
      </c>
      <c r="H15" s="367">
        <v>327400</v>
      </c>
      <c r="I15" s="367">
        <f>F15-SUM(G15:H15)</f>
        <v>18512</v>
      </c>
      <c r="J15" s="312" t="s">
        <v>386</v>
      </c>
    </row>
    <row r="16" spans="1:10" s="132" customFormat="1" ht="21.75" customHeight="1">
      <c r="A16" s="311" t="s">
        <v>387</v>
      </c>
      <c r="B16" s="366">
        <v>57258450</v>
      </c>
      <c r="C16" s="367">
        <v>13491085</v>
      </c>
      <c r="D16" s="368">
        <v>0</v>
      </c>
      <c r="E16" s="368">
        <v>0</v>
      </c>
      <c r="F16" s="367">
        <f aca="true" t="shared" si="1" ref="F16:F22">SUM(B16:E16)</f>
        <v>70749535</v>
      </c>
      <c r="G16" s="367">
        <v>59608455</v>
      </c>
      <c r="H16" s="367">
        <v>10483430</v>
      </c>
      <c r="I16" s="367">
        <f aca="true" t="shared" si="2" ref="I16:I22">F16-SUM(G16:H16)</f>
        <v>657650</v>
      </c>
      <c r="J16" s="312" t="s">
        <v>388</v>
      </c>
    </row>
    <row r="17" spans="1:10" s="132" customFormat="1" ht="21.75" customHeight="1">
      <c r="A17" s="311" t="s">
        <v>389</v>
      </c>
      <c r="B17" s="366">
        <v>27720131</v>
      </c>
      <c r="C17" s="367">
        <v>956000</v>
      </c>
      <c r="D17" s="368">
        <v>0</v>
      </c>
      <c r="E17" s="368">
        <v>0</v>
      </c>
      <c r="F17" s="367">
        <f t="shared" si="1"/>
        <v>28676131</v>
      </c>
      <c r="G17" s="367">
        <v>27214827</v>
      </c>
      <c r="H17" s="367">
        <v>1165550</v>
      </c>
      <c r="I17" s="367">
        <f t="shared" si="2"/>
        <v>295754</v>
      </c>
      <c r="J17" s="312" t="s">
        <v>390</v>
      </c>
    </row>
    <row r="18" spans="1:10" s="132" customFormat="1" ht="21.75" customHeight="1">
      <c r="A18" s="311" t="s">
        <v>391</v>
      </c>
      <c r="B18" s="366">
        <v>35547496</v>
      </c>
      <c r="C18" s="367">
        <v>2695477</v>
      </c>
      <c r="D18" s="368">
        <v>0</v>
      </c>
      <c r="E18" s="368">
        <v>0</v>
      </c>
      <c r="F18" s="367">
        <f t="shared" si="1"/>
        <v>38242973</v>
      </c>
      <c r="G18" s="367">
        <v>37358014</v>
      </c>
      <c r="H18" s="367">
        <v>291800</v>
      </c>
      <c r="I18" s="367">
        <f t="shared" si="2"/>
        <v>593159</v>
      </c>
      <c r="J18" s="312" t="s">
        <v>392</v>
      </c>
    </row>
    <row r="19" spans="1:10" s="132" customFormat="1" ht="21.75" customHeight="1">
      <c r="A19" s="311" t="s">
        <v>393</v>
      </c>
      <c r="B19" s="366">
        <v>9950252</v>
      </c>
      <c r="C19" s="367">
        <v>0</v>
      </c>
      <c r="D19" s="368">
        <v>0</v>
      </c>
      <c r="E19" s="368">
        <v>0</v>
      </c>
      <c r="F19" s="367">
        <f t="shared" si="1"/>
        <v>9950252</v>
      </c>
      <c r="G19" s="367">
        <v>7503164</v>
      </c>
      <c r="H19" s="367">
        <v>2331861</v>
      </c>
      <c r="I19" s="367">
        <f t="shared" si="2"/>
        <v>115227</v>
      </c>
      <c r="J19" s="312" t="s">
        <v>394</v>
      </c>
    </row>
    <row r="20" spans="1:10" s="132" customFormat="1" ht="21.75" customHeight="1">
      <c r="A20" s="311" t="s">
        <v>395</v>
      </c>
      <c r="B20" s="366">
        <v>242193</v>
      </c>
      <c r="C20" s="367">
        <v>0</v>
      </c>
      <c r="D20" s="368">
        <v>0</v>
      </c>
      <c r="E20" s="368">
        <v>0</v>
      </c>
      <c r="F20" s="367">
        <f t="shared" si="1"/>
        <v>242193</v>
      </c>
      <c r="G20" s="367">
        <v>242193</v>
      </c>
      <c r="H20" s="367">
        <v>0</v>
      </c>
      <c r="I20" s="367">
        <f t="shared" si="2"/>
        <v>0</v>
      </c>
      <c r="J20" s="312" t="s">
        <v>396</v>
      </c>
    </row>
    <row r="21" spans="1:10" s="310" customFormat="1" ht="21.75" customHeight="1">
      <c r="A21" s="308" t="s">
        <v>397</v>
      </c>
      <c r="B21" s="369">
        <v>1219606</v>
      </c>
      <c r="C21" s="364">
        <v>0</v>
      </c>
      <c r="D21" s="365">
        <v>0</v>
      </c>
      <c r="E21" s="365">
        <v>0</v>
      </c>
      <c r="F21" s="364">
        <f t="shared" si="1"/>
        <v>1219606</v>
      </c>
      <c r="G21" s="364">
        <v>1197252</v>
      </c>
      <c r="H21" s="364">
        <v>0</v>
      </c>
      <c r="I21" s="364">
        <f t="shared" si="2"/>
        <v>22354</v>
      </c>
      <c r="J21" s="309" t="s">
        <v>398</v>
      </c>
    </row>
    <row r="22" spans="1:10" s="310" customFormat="1" ht="21.75" customHeight="1">
      <c r="A22" s="308" t="s">
        <v>399</v>
      </c>
      <c r="B22" s="369">
        <v>275867625</v>
      </c>
      <c r="C22" s="364">
        <v>0</v>
      </c>
      <c r="D22" s="365">
        <v>0</v>
      </c>
      <c r="E22" s="365">
        <v>0</v>
      </c>
      <c r="F22" s="364">
        <f t="shared" si="1"/>
        <v>275867625</v>
      </c>
      <c r="G22" s="364">
        <v>274591552</v>
      </c>
      <c r="H22" s="364">
        <v>0</v>
      </c>
      <c r="I22" s="364">
        <f t="shared" si="2"/>
        <v>1276073</v>
      </c>
      <c r="J22" s="309" t="s">
        <v>400</v>
      </c>
    </row>
    <row r="23" spans="1:10" s="310" customFormat="1" ht="21.75" customHeight="1">
      <c r="A23" s="308" t="s">
        <v>401</v>
      </c>
      <c r="B23" s="369">
        <v>33635027</v>
      </c>
      <c r="C23" s="364">
        <v>2200000</v>
      </c>
      <c r="D23" s="365">
        <v>100000</v>
      </c>
      <c r="E23" s="364">
        <v>-100000</v>
      </c>
      <c r="F23" s="364">
        <v>35835027</v>
      </c>
      <c r="G23" s="364">
        <v>33327735</v>
      </c>
      <c r="H23" s="364">
        <v>1114623</v>
      </c>
      <c r="I23" s="364">
        <v>1392669</v>
      </c>
      <c r="J23" s="309" t="s">
        <v>402</v>
      </c>
    </row>
    <row r="24" spans="1:10" s="310" customFormat="1" ht="21.75" customHeight="1" thickBot="1">
      <c r="A24" s="370" t="s">
        <v>403</v>
      </c>
      <c r="B24" s="371">
        <v>0</v>
      </c>
      <c r="C24" s="372">
        <v>0</v>
      </c>
      <c r="D24" s="373">
        <v>0</v>
      </c>
      <c r="E24" s="373">
        <v>0</v>
      </c>
      <c r="F24" s="372">
        <f>SUM(B24:E24)</f>
        <v>0</v>
      </c>
      <c r="G24" s="372">
        <v>0</v>
      </c>
      <c r="H24" s="372">
        <v>0</v>
      </c>
      <c r="I24" s="372">
        <f>F24-SUM(G24:H24)</f>
        <v>0</v>
      </c>
      <c r="J24" s="374" t="s">
        <v>404</v>
      </c>
    </row>
    <row r="25" spans="1:10" s="132" customFormat="1" ht="18" customHeight="1">
      <c r="A25" s="313" t="s">
        <v>405</v>
      </c>
      <c r="B25" s="161"/>
      <c r="C25" s="161"/>
      <c r="D25" s="161"/>
      <c r="E25" s="161"/>
      <c r="F25" s="161"/>
      <c r="G25" s="161"/>
      <c r="H25" s="161"/>
      <c r="I25" s="161"/>
      <c r="J25" s="167" t="s">
        <v>406</v>
      </c>
    </row>
  </sheetData>
  <mergeCells count="3">
    <mergeCell ref="A1:J1"/>
    <mergeCell ref="C3:E3"/>
    <mergeCell ref="C4:E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18"/>
  <sheetViews>
    <sheetView workbookViewId="0" topLeftCell="A7">
      <selection activeCell="S17" sqref="S17"/>
    </sheetView>
  </sheetViews>
  <sheetFormatPr defaultColWidth="8.88671875" defaultRowHeight="13.5"/>
  <cols>
    <col min="1" max="1" width="11.3359375" style="0" customWidth="1"/>
    <col min="2" max="2" width="10.21484375" style="0" customWidth="1"/>
    <col min="3" max="3" width="5.77734375" style="0" customWidth="1"/>
    <col min="4" max="4" width="9.99609375" style="0" customWidth="1"/>
    <col min="5" max="5" width="6.4453125" style="0" customWidth="1"/>
    <col min="6" max="6" width="9.21484375" style="0" customWidth="1"/>
    <col min="7" max="7" width="5.5546875" style="0" customWidth="1"/>
    <col min="8" max="8" width="7.77734375" style="0" customWidth="1"/>
    <col min="9" max="10" width="4.77734375" style="0" customWidth="1"/>
    <col min="11" max="11" width="7.77734375" style="0" customWidth="1"/>
    <col min="12" max="12" width="5.77734375" style="0" customWidth="1"/>
    <col min="13" max="13" width="7.77734375" style="0" customWidth="1"/>
    <col min="14" max="14" width="5.77734375" style="0" customWidth="1"/>
    <col min="15" max="15" width="7.77734375" style="0" customWidth="1"/>
    <col min="16" max="16" width="6.77734375" style="0" customWidth="1"/>
    <col min="17" max="17" width="9.99609375" style="0" customWidth="1"/>
    <col min="18" max="18" width="11.21484375" style="0" customWidth="1"/>
  </cols>
  <sheetData>
    <row r="1" spans="1:18" s="166" customFormat="1" ht="39" customHeight="1">
      <c r="A1" s="451" t="s">
        <v>408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:18" s="132" customFormat="1" ht="18" customHeight="1" thickBot="1">
      <c r="A2" s="132" t="s">
        <v>409</v>
      </c>
      <c r="K2" s="168"/>
      <c r="R2" s="135" t="s">
        <v>410</v>
      </c>
    </row>
    <row r="3" spans="1:18" s="12" customFormat="1" ht="24.75" customHeight="1">
      <c r="A3" s="542" t="s">
        <v>524</v>
      </c>
      <c r="B3" s="322" t="s">
        <v>507</v>
      </c>
      <c r="C3" s="470" t="s">
        <v>508</v>
      </c>
      <c r="D3" s="446"/>
      <c r="E3" s="470" t="s">
        <v>509</v>
      </c>
      <c r="F3" s="446"/>
      <c r="G3" s="470" t="s">
        <v>510</v>
      </c>
      <c r="H3" s="446"/>
      <c r="I3" s="470" t="s">
        <v>511</v>
      </c>
      <c r="J3" s="445"/>
      <c r="K3" s="446"/>
      <c r="L3" s="470" t="s">
        <v>512</v>
      </c>
      <c r="M3" s="446"/>
      <c r="N3" s="470" t="s">
        <v>513</v>
      </c>
      <c r="O3" s="446"/>
      <c r="P3" s="470" t="s">
        <v>514</v>
      </c>
      <c r="Q3" s="445"/>
      <c r="R3" s="541" t="s">
        <v>411</v>
      </c>
    </row>
    <row r="4" spans="1:18" s="132" customFormat="1" ht="24.75" customHeight="1">
      <c r="A4" s="534"/>
      <c r="B4" s="142" t="s">
        <v>412</v>
      </c>
      <c r="C4" s="438" t="s">
        <v>413</v>
      </c>
      <c r="D4" s="471"/>
      <c r="E4" s="438" t="s">
        <v>414</v>
      </c>
      <c r="F4" s="471"/>
      <c r="G4" s="438" t="s">
        <v>415</v>
      </c>
      <c r="H4" s="471"/>
      <c r="I4" s="438" t="s">
        <v>416</v>
      </c>
      <c r="J4" s="387"/>
      <c r="K4" s="471"/>
      <c r="L4" s="438" t="s">
        <v>417</v>
      </c>
      <c r="M4" s="471"/>
      <c r="N4" s="386" t="s">
        <v>418</v>
      </c>
      <c r="O4" s="545"/>
      <c r="P4" s="438" t="s">
        <v>419</v>
      </c>
      <c r="Q4" s="387"/>
      <c r="R4" s="544"/>
    </row>
    <row r="5" spans="1:18" s="12" customFormat="1" ht="24.75" customHeight="1">
      <c r="A5" s="534"/>
      <c r="B5" s="324" t="s">
        <v>515</v>
      </c>
      <c r="C5" s="375" t="s">
        <v>516</v>
      </c>
      <c r="D5" s="375" t="s">
        <v>517</v>
      </c>
      <c r="E5" s="375" t="s">
        <v>516</v>
      </c>
      <c r="F5" s="375" t="s">
        <v>517</v>
      </c>
      <c r="G5" s="375" t="s">
        <v>518</v>
      </c>
      <c r="H5" s="375" t="s">
        <v>517</v>
      </c>
      <c r="I5" s="375" t="s">
        <v>519</v>
      </c>
      <c r="J5" s="375" t="s">
        <v>520</v>
      </c>
      <c r="K5" s="375" t="s">
        <v>517</v>
      </c>
      <c r="L5" s="375" t="s">
        <v>521</v>
      </c>
      <c r="M5" s="323" t="s">
        <v>522</v>
      </c>
      <c r="N5" s="324" t="s">
        <v>518</v>
      </c>
      <c r="O5" s="324" t="s">
        <v>517</v>
      </c>
      <c r="P5" s="324" t="s">
        <v>523</v>
      </c>
      <c r="Q5" s="325" t="s">
        <v>517</v>
      </c>
      <c r="R5" s="544"/>
    </row>
    <row r="6" spans="1:18" s="132" customFormat="1" ht="24.75" customHeight="1">
      <c r="A6" s="543"/>
      <c r="B6" s="147" t="s">
        <v>420</v>
      </c>
      <c r="C6" s="147" t="s">
        <v>421</v>
      </c>
      <c r="D6" s="147" t="s">
        <v>422</v>
      </c>
      <c r="E6" s="147" t="s">
        <v>421</v>
      </c>
      <c r="F6" s="147" t="s">
        <v>422</v>
      </c>
      <c r="G6" s="147" t="s">
        <v>423</v>
      </c>
      <c r="H6" s="147" t="s">
        <v>422</v>
      </c>
      <c r="I6" s="147" t="s">
        <v>424</v>
      </c>
      <c r="J6" s="146" t="s">
        <v>425</v>
      </c>
      <c r="K6" s="147" t="s">
        <v>422</v>
      </c>
      <c r="L6" s="147" t="s">
        <v>421</v>
      </c>
      <c r="M6" s="141" t="s">
        <v>422</v>
      </c>
      <c r="N6" s="146" t="s">
        <v>423</v>
      </c>
      <c r="O6" s="147" t="s">
        <v>422</v>
      </c>
      <c r="P6" s="147" t="s">
        <v>426</v>
      </c>
      <c r="Q6" s="140" t="s">
        <v>422</v>
      </c>
      <c r="R6" s="536"/>
    </row>
    <row r="7" spans="1:34" s="2" customFormat="1" ht="30" customHeight="1">
      <c r="A7" s="314" t="s">
        <v>427</v>
      </c>
      <c r="B7" s="28">
        <f aca="true" t="shared" si="0" ref="B7:B12">SUM(D7,F7,H7,K7,M7,O7,Q7)</f>
        <v>368518497</v>
      </c>
      <c r="C7" s="28">
        <v>8290</v>
      </c>
      <c r="D7" s="28">
        <v>332823415</v>
      </c>
      <c r="E7" s="28">
        <v>70</v>
      </c>
      <c r="F7" s="28">
        <v>34172562</v>
      </c>
      <c r="G7" s="30">
        <v>0</v>
      </c>
      <c r="H7" s="30">
        <v>0</v>
      </c>
      <c r="I7" s="29">
        <v>1</v>
      </c>
      <c r="J7" s="29">
        <v>60</v>
      </c>
      <c r="K7" s="29">
        <v>520000</v>
      </c>
      <c r="L7" s="30">
        <v>0</v>
      </c>
      <c r="M7" s="30">
        <v>0</v>
      </c>
      <c r="N7" s="30">
        <v>0</v>
      </c>
      <c r="O7" s="30">
        <v>0</v>
      </c>
      <c r="P7" s="28">
        <v>180030</v>
      </c>
      <c r="Q7" s="28">
        <v>1002520</v>
      </c>
      <c r="R7" s="153" t="s">
        <v>427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30" customHeight="1">
      <c r="A8" s="149" t="s">
        <v>428</v>
      </c>
      <c r="B8" s="28">
        <f t="shared" si="0"/>
        <v>223264965</v>
      </c>
      <c r="C8" s="28">
        <v>54162</v>
      </c>
      <c r="D8" s="28">
        <v>196340234</v>
      </c>
      <c r="E8" s="28">
        <v>66</v>
      </c>
      <c r="F8" s="28">
        <v>26002213</v>
      </c>
      <c r="G8" s="30">
        <v>0</v>
      </c>
      <c r="H8" s="30">
        <v>0</v>
      </c>
      <c r="I8" s="29">
        <v>3</v>
      </c>
      <c r="J8" s="29">
        <v>80</v>
      </c>
      <c r="K8" s="29">
        <v>472518</v>
      </c>
      <c r="L8" s="30">
        <v>0</v>
      </c>
      <c r="M8" s="30">
        <v>0</v>
      </c>
      <c r="N8" s="30">
        <v>0</v>
      </c>
      <c r="O8" s="30">
        <v>0</v>
      </c>
      <c r="P8" s="28">
        <v>75000</v>
      </c>
      <c r="Q8" s="28">
        <v>450000</v>
      </c>
      <c r="R8" s="154" t="s">
        <v>428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30" customHeight="1">
      <c r="A9" s="149" t="s">
        <v>429</v>
      </c>
      <c r="B9" s="28">
        <f t="shared" si="0"/>
        <v>365232432</v>
      </c>
      <c r="C9" s="28">
        <v>8267</v>
      </c>
      <c r="D9" s="28">
        <v>324643397</v>
      </c>
      <c r="E9" s="28">
        <v>76</v>
      </c>
      <c r="F9" s="28">
        <v>38776515</v>
      </c>
      <c r="G9" s="30">
        <v>0</v>
      </c>
      <c r="H9" s="30">
        <v>0</v>
      </c>
      <c r="I9" s="29">
        <v>1</v>
      </c>
      <c r="J9" s="29">
        <v>60</v>
      </c>
      <c r="K9" s="29">
        <v>520000</v>
      </c>
      <c r="L9" s="30">
        <v>0</v>
      </c>
      <c r="M9" s="30">
        <v>0</v>
      </c>
      <c r="N9" s="30">
        <v>0</v>
      </c>
      <c r="O9" s="30">
        <v>0</v>
      </c>
      <c r="P9" s="28">
        <v>238030</v>
      </c>
      <c r="Q9" s="28">
        <v>1292520</v>
      </c>
      <c r="R9" s="154" t="s">
        <v>429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30" customHeight="1">
      <c r="A10" s="149" t="s">
        <v>430</v>
      </c>
      <c r="B10" s="28">
        <f t="shared" si="0"/>
        <v>230413909</v>
      </c>
      <c r="C10" s="28">
        <v>54101</v>
      </c>
      <c r="D10" s="28">
        <v>201552055</v>
      </c>
      <c r="E10" s="28">
        <v>67</v>
      </c>
      <c r="F10" s="28">
        <v>26767336</v>
      </c>
      <c r="G10" s="30">
        <v>0</v>
      </c>
      <c r="H10" s="30">
        <v>0</v>
      </c>
      <c r="I10" s="29">
        <v>3</v>
      </c>
      <c r="J10" s="29">
        <v>80</v>
      </c>
      <c r="K10" s="29">
        <v>472518</v>
      </c>
      <c r="L10" s="30">
        <v>0</v>
      </c>
      <c r="M10" s="30">
        <v>0</v>
      </c>
      <c r="N10" s="30">
        <v>0</v>
      </c>
      <c r="O10" s="30">
        <v>0</v>
      </c>
      <c r="P10" s="28">
        <v>309400</v>
      </c>
      <c r="Q10" s="28">
        <v>1622000</v>
      </c>
      <c r="R10" s="154" t="s">
        <v>430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11" customFormat="1" ht="30" customHeight="1">
      <c r="A11" s="149" t="s">
        <v>431</v>
      </c>
      <c r="B11" s="28">
        <f t="shared" si="0"/>
        <v>382828525</v>
      </c>
      <c r="C11" s="28">
        <v>8384</v>
      </c>
      <c r="D11" s="28">
        <v>340921800</v>
      </c>
      <c r="E11" s="28">
        <v>76</v>
      </c>
      <c r="F11" s="28">
        <v>40094205</v>
      </c>
      <c r="G11" s="29">
        <v>0</v>
      </c>
      <c r="H11" s="29">
        <v>0</v>
      </c>
      <c r="I11" s="29">
        <v>1</v>
      </c>
      <c r="J11" s="29">
        <v>60</v>
      </c>
      <c r="K11" s="29">
        <v>520000</v>
      </c>
      <c r="L11" s="29">
        <v>0</v>
      </c>
      <c r="M11" s="29">
        <v>0</v>
      </c>
      <c r="N11" s="29">
        <v>0</v>
      </c>
      <c r="O11" s="29">
        <v>0</v>
      </c>
      <c r="P11" s="28">
        <v>238030</v>
      </c>
      <c r="Q11" s="28">
        <v>1292520</v>
      </c>
      <c r="R11" s="154" t="s">
        <v>431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4" s="11" customFormat="1" ht="30" customHeight="1">
      <c r="A12" s="149" t="s">
        <v>432</v>
      </c>
      <c r="B12" s="28">
        <f t="shared" si="0"/>
        <v>239057852</v>
      </c>
      <c r="C12" s="28">
        <v>53873</v>
      </c>
      <c r="D12" s="28">
        <v>199815888</v>
      </c>
      <c r="E12" s="28">
        <v>80</v>
      </c>
      <c r="F12" s="28">
        <v>36776641</v>
      </c>
      <c r="G12" s="29">
        <v>0</v>
      </c>
      <c r="H12" s="29">
        <v>0</v>
      </c>
      <c r="I12" s="29">
        <v>3</v>
      </c>
      <c r="J12" s="29">
        <v>80</v>
      </c>
      <c r="K12" s="29">
        <v>472518</v>
      </c>
      <c r="L12" s="29">
        <v>0</v>
      </c>
      <c r="M12" s="29">
        <v>0</v>
      </c>
      <c r="N12" s="29">
        <v>0</v>
      </c>
      <c r="O12" s="29">
        <v>0</v>
      </c>
      <c r="P12" s="28">
        <v>369400</v>
      </c>
      <c r="Q12" s="28">
        <v>1992805</v>
      </c>
      <c r="R12" s="154" t="s">
        <v>432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4" s="11" customFormat="1" ht="30" customHeight="1">
      <c r="A13" s="149" t="s">
        <v>433</v>
      </c>
      <c r="B13" s="28">
        <v>374782671</v>
      </c>
      <c r="C13" s="28">
        <v>8573</v>
      </c>
      <c r="D13" s="28">
        <v>324574942</v>
      </c>
      <c r="E13" s="28">
        <v>85</v>
      </c>
      <c r="F13" s="28">
        <v>46695209</v>
      </c>
      <c r="G13" s="29">
        <v>0</v>
      </c>
      <c r="H13" s="29">
        <v>0</v>
      </c>
      <c r="I13" s="29">
        <v>1</v>
      </c>
      <c r="J13" s="29">
        <v>60</v>
      </c>
      <c r="K13" s="29">
        <v>520000</v>
      </c>
      <c r="L13" s="29">
        <v>0</v>
      </c>
      <c r="M13" s="29">
        <v>0</v>
      </c>
      <c r="N13" s="29">
        <v>0</v>
      </c>
      <c r="O13" s="29">
        <v>0</v>
      </c>
      <c r="P13" s="28">
        <v>578030</v>
      </c>
      <c r="Q13" s="28">
        <v>2992520</v>
      </c>
      <c r="R13" s="154" t="s">
        <v>433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s="11" customFormat="1" ht="30" customHeight="1">
      <c r="A14" s="149" t="s">
        <v>434</v>
      </c>
      <c r="B14" s="28">
        <f>SUM(D14,F14,H14,K14,M14,O14,Q14)</f>
        <v>238723885</v>
      </c>
      <c r="C14" s="28">
        <v>51061</v>
      </c>
      <c r="D14" s="28">
        <v>196379454</v>
      </c>
      <c r="E14" s="28">
        <v>80844</v>
      </c>
      <c r="F14" s="28">
        <v>38502108</v>
      </c>
      <c r="G14" s="29">
        <v>0</v>
      </c>
      <c r="H14" s="29">
        <v>0</v>
      </c>
      <c r="I14" s="29">
        <v>3</v>
      </c>
      <c r="J14" s="29">
        <v>80</v>
      </c>
      <c r="K14" s="29">
        <v>472518</v>
      </c>
      <c r="L14" s="29">
        <v>0</v>
      </c>
      <c r="M14" s="29">
        <v>0</v>
      </c>
      <c r="N14" s="29">
        <v>1</v>
      </c>
      <c r="O14" s="29">
        <v>77000</v>
      </c>
      <c r="P14" s="28">
        <v>629400</v>
      </c>
      <c r="Q14" s="28">
        <v>3292805</v>
      </c>
      <c r="R14" s="154" t="s">
        <v>434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34" s="42" customFormat="1" ht="30" customHeight="1">
      <c r="A15" s="149" t="s">
        <v>435</v>
      </c>
      <c r="B15" s="49">
        <f>D15+F15+K15+Q15</f>
        <v>413350591</v>
      </c>
      <c r="C15" s="49">
        <v>8675</v>
      </c>
      <c r="D15" s="49">
        <v>336734610</v>
      </c>
      <c r="E15" s="49">
        <v>128</v>
      </c>
      <c r="F15" s="49">
        <v>73103461</v>
      </c>
      <c r="G15" s="50">
        <v>0</v>
      </c>
      <c r="H15" s="50">
        <v>0</v>
      </c>
      <c r="I15" s="50">
        <v>1</v>
      </c>
      <c r="J15" s="50">
        <v>60</v>
      </c>
      <c r="K15" s="50">
        <v>520000</v>
      </c>
      <c r="L15" s="50">
        <v>0</v>
      </c>
      <c r="M15" s="50">
        <v>0</v>
      </c>
      <c r="N15" s="50">
        <v>0</v>
      </c>
      <c r="O15" s="50">
        <v>0</v>
      </c>
      <c r="P15" s="49">
        <v>578030</v>
      </c>
      <c r="Q15" s="49">
        <v>2992520</v>
      </c>
      <c r="R15" s="154" t="s">
        <v>435</v>
      </c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</row>
    <row r="16" spans="1:34" s="42" customFormat="1" ht="30" customHeight="1">
      <c r="A16" s="149" t="s">
        <v>436</v>
      </c>
      <c r="B16" s="49">
        <f>D16+F16+K16+Q16</f>
        <v>247487906</v>
      </c>
      <c r="C16" s="49">
        <v>51021</v>
      </c>
      <c r="D16" s="49">
        <v>199604752</v>
      </c>
      <c r="E16" s="49">
        <v>87</v>
      </c>
      <c r="F16" s="49">
        <v>44117831</v>
      </c>
      <c r="G16" s="50">
        <v>0</v>
      </c>
      <c r="H16" s="50">
        <v>0</v>
      </c>
      <c r="I16" s="50">
        <v>3</v>
      </c>
      <c r="J16" s="50">
        <v>80</v>
      </c>
      <c r="K16" s="50">
        <v>472518</v>
      </c>
      <c r="L16" s="50">
        <v>0</v>
      </c>
      <c r="M16" s="50">
        <v>0</v>
      </c>
      <c r="N16" s="50">
        <v>1</v>
      </c>
      <c r="O16" s="50">
        <v>77000</v>
      </c>
      <c r="P16" s="49">
        <v>629411</v>
      </c>
      <c r="Q16" s="49">
        <v>3292805</v>
      </c>
      <c r="R16" s="154" t="s">
        <v>436</v>
      </c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17" customFormat="1" ht="30" customHeight="1" thickBot="1">
      <c r="A17" s="436" t="s">
        <v>23</v>
      </c>
      <c r="B17" s="31">
        <f>SUM(D17,F17,K17,O17,Q17)</f>
        <v>724114647</v>
      </c>
      <c r="C17" s="31">
        <v>59931</v>
      </c>
      <c r="D17" s="31">
        <v>576707582</v>
      </c>
      <c r="E17" s="31">
        <v>229</v>
      </c>
      <c r="F17" s="31">
        <v>140052222</v>
      </c>
      <c r="G17" s="32">
        <v>0</v>
      </c>
      <c r="H17" s="32">
        <v>0</v>
      </c>
      <c r="I17" s="32">
        <v>4</v>
      </c>
      <c r="J17" s="32">
        <v>140</v>
      </c>
      <c r="K17" s="32">
        <v>992518</v>
      </c>
      <c r="L17" s="32">
        <v>0</v>
      </c>
      <c r="M17" s="32">
        <v>0</v>
      </c>
      <c r="N17" s="32">
        <v>1</v>
      </c>
      <c r="O17" s="32">
        <v>77000</v>
      </c>
      <c r="P17" s="31">
        <v>1207441</v>
      </c>
      <c r="Q17" s="31">
        <v>6285325</v>
      </c>
      <c r="R17" s="437" t="s">
        <v>23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18" s="132" customFormat="1" ht="15" customHeight="1">
      <c r="A18" s="132" t="s">
        <v>525</v>
      </c>
      <c r="I18" s="546" t="s">
        <v>526</v>
      </c>
      <c r="J18" s="546"/>
      <c r="K18" s="546"/>
      <c r="L18" s="546"/>
      <c r="M18" s="546"/>
      <c r="N18" s="546"/>
      <c r="O18" s="546"/>
      <c r="P18" s="546"/>
      <c r="Q18" s="546"/>
      <c r="R18" s="546"/>
    </row>
    <row r="19" s="1" customFormat="1" ht="13.5"/>
    <row r="20" s="1" customFormat="1" ht="13.5"/>
    <row r="21" s="1" customFormat="1" ht="13.5"/>
    <row r="22" s="1" customFormat="1" ht="13.5"/>
  </sheetData>
  <mergeCells count="18">
    <mergeCell ref="I18:R18"/>
    <mergeCell ref="E3:F3"/>
    <mergeCell ref="G3:H3"/>
    <mergeCell ref="I3:K3"/>
    <mergeCell ref="C4:D4"/>
    <mergeCell ref="E4:F4"/>
    <mergeCell ref="G4:H4"/>
    <mergeCell ref="I4:K4"/>
    <mergeCell ref="A3:A6"/>
    <mergeCell ref="R3:R6"/>
    <mergeCell ref="A1:R1"/>
    <mergeCell ref="L4:M4"/>
    <mergeCell ref="N4:O4"/>
    <mergeCell ref="P4:Q4"/>
    <mergeCell ref="L3:M3"/>
    <mergeCell ref="N3:O3"/>
    <mergeCell ref="P3:Q3"/>
    <mergeCell ref="C3:D3"/>
  </mergeCells>
  <printOptions/>
  <pageMargins left="0.24" right="0.3" top="1" bottom="1" header="0.5" footer="0.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90" zoomScaleNormal="90" workbookViewId="0" topLeftCell="D1">
      <selection activeCell="L15" sqref="L15"/>
    </sheetView>
  </sheetViews>
  <sheetFormatPr defaultColWidth="8.88671875" defaultRowHeight="13.5"/>
  <cols>
    <col min="1" max="1" width="12.21484375" style="37" customWidth="1"/>
    <col min="2" max="2" width="14.4453125" style="37" customWidth="1"/>
    <col min="3" max="3" width="12.3359375" style="37" customWidth="1"/>
    <col min="4" max="4" width="12.88671875" style="37" customWidth="1"/>
    <col min="5" max="7" width="11.5546875" style="37" customWidth="1"/>
    <col min="8" max="8" width="11.10546875" style="37" customWidth="1"/>
    <col min="9" max="9" width="15.5546875" style="37" customWidth="1"/>
    <col min="10" max="10" width="10.21484375" style="37" customWidth="1"/>
    <col min="11" max="11" width="12.5546875" style="37" customWidth="1"/>
    <col min="12" max="12" width="14.6640625" style="37" customWidth="1"/>
    <col min="13" max="13" width="12.5546875" style="37" customWidth="1"/>
    <col min="14" max="14" width="9.5546875" style="37" customWidth="1"/>
    <col min="15" max="16384" width="8.88671875" style="37" customWidth="1"/>
  </cols>
  <sheetData>
    <row r="1" spans="1:12" s="376" customFormat="1" ht="30" customHeight="1">
      <c r="A1" s="461" t="s">
        <v>527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s="376" customFormat="1" ht="15.75" customHeight="1">
      <c r="A2" s="377" t="s">
        <v>528</v>
      </c>
      <c r="B2" s="377"/>
      <c r="C2" s="378"/>
      <c r="D2" s="378"/>
      <c r="E2" s="378"/>
      <c r="F2" s="378"/>
      <c r="G2" s="378"/>
      <c r="H2" s="378"/>
      <c r="I2" s="378"/>
      <c r="J2" s="378"/>
      <c r="L2" s="379" t="s">
        <v>25</v>
      </c>
    </row>
    <row r="3" spans="1:13" s="376" customFormat="1" ht="19.5" customHeight="1">
      <c r="A3" s="380"/>
      <c r="B3" s="381" t="s">
        <v>529</v>
      </c>
      <c r="C3" s="462" t="s">
        <v>530</v>
      </c>
      <c r="D3" s="463"/>
      <c r="E3" s="463"/>
      <c r="F3" s="463"/>
      <c r="G3" s="463"/>
      <c r="H3" s="463"/>
      <c r="I3" s="463"/>
      <c r="J3" s="463"/>
      <c r="K3" s="463"/>
      <c r="L3" s="463"/>
      <c r="M3" s="382"/>
    </row>
    <row r="4" spans="1:13" s="376" customFormat="1" ht="19.5" customHeight="1">
      <c r="A4" s="383"/>
      <c r="B4" s="388"/>
      <c r="C4" s="389" t="s">
        <v>26</v>
      </c>
      <c r="D4" s="462" t="s">
        <v>531</v>
      </c>
      <c r="E4" s="463"/>
      <c r="F4" s="463"/>
      <c r="G4" s="463"/>
      <c r="H4" s="463"/>
      <c r="I4" s="463"/>
      <c r="J4" s="464"/>
      <c r="K4" s="465" t="s">
        <v>532</v>
      </c>
      <c r="L4" s="463"/>
      <c r="M4" s="390"/>
    </row>
    <row r="5" spans="1:13" s="376" customFormat="1" ht="19.5" customHeight="1">
      <c r="A5" s="444" t="s">
        <v>569</v>
      </c>
      <c r="B5" s="388"/>
      <c r="C5" s="390"/>
      <c r="D5" s="389" t="s">
        <v>533</v>
      </c>
      <c r="E5" s="391" t="s">
        <v>534</v>
      </c>
      <c r="F5" s="391" t="s">
        <v>535</v>
      </c>
      <c r="G5" s="391" t="s">
        <v>536</v>
      </c>
      <c r="H5" s="391" t="s">
        <v>537</v>
      </c>
      <c r="I5" s="392" t="s">
        <v>144</v>
      </c>
      <c r="J5" s="391" t="s">
        <v>145</v>
      </c>
      <c r="K5" s="389" t="s">
        <v>533</v>
      </c>
      <c r="L5" s="389" t="s">
        <v>146</v>
      </c>
      <c r="M5" s="390" t="s">
        <v>571</v>
      </c>
    </row>
    <row r="6" spans="1:13" s="376" customFormat="1" ht="19.5" customHeight="1">
      <c r="A6" s="383"/>
      <c r="B6" s="388" t="s">
        <v>147</v>
      </c>
      <c r="C6" s="390"/>
      <c r="D6" s="390"/>
      <c r="E6" s="388"/>
      <c r="F6" s="388"/>
      <c r="G6" s="388"/>
      <c r="H6" s="388"/>
      <c r="I6" s="388"/>
      <c r="J6" s="388" t="s">
        <v>148</v>
      </c>
      <c r="K6" s="390"/>
      <c r="L6" s="390" t="s">
        <v>149</v>
      </c>
      <c r="M6" s="390"/>
    </row>
    <row r="7" spans="1:13" s="376" customFormat="1" ht="19.5" customHeight="1">
      <c r="A7" s="393"/>
      <c r="B7" s="394" t="s">
        <v>150</v>
      </c>
      <c r="C7" s="395" t="s">
        <v>5</v>
      </c>
      <c r="D7" s="395" t="s">
        <v>151</v>
      </c>
      <c r="E7" s="396" t="s">
        <v>152</v>
      </c>
      <c r="F7" s="396" t="s">
        <v>153</v>
      </c>
      <c r="G7" s="396" t="s">
        <v>154</v>
      </c>
      <c r="H7" s="394" t="s">
        <v>199</v>
      </c>
      <c r="I7" s="396" t="s">
        <v>155</v>
      </c>
      <c r="J7" s="394" t="s">
        <v>156</v>
      </c>
      <c r="K7" s="394" t="s">
        <v>151</v>
      </c>
      <c r="L7" s="395" t="s">
        <v>157</v>
      </c>
      <c r="M7" s="395"/>
    </row>
    <row r="8" spans="1:13" s="376" customFormat="1" ht="27.75" customHeight="1">
      <c r="A8" s="397" t="s">
        <v>1</v>
      </c>
      <c r="B8" s="398">
        <v>267636203</v>
      </c>
      <c r="C8" s="398">
        <v>258080371</v>
      </c>
      <c r="D8" s="398">
        <v>144233012</v>
      </c>
      <c r="E8" s="399">
        <v>117555673</v>
      </c>
      <c r="F8" s="399">
        <v>18120565</v>
      </c>
      <c r="G8" s="399">
        <v>7914661</v>
      </c>
      <c r="H8" s="399">
        <v>0</v>
      </c>
      <c r="I8" s="399">
        <v>642113</v>
      </c>
      <c r="J8" s="399">
        <v>0</v>
      </c>
      <c r="K8" s="399">
        <v>101755235</v>
      </c>
      <c r="L8" s="399">
        <v>83782755</v>
      </c>
      <c r="M8" s="390" t="s">
        <v>1</v>
      </c>
    </row>
    <row r="9" spans="1:13" s="376" customFormat="1" ht="27.75" customHeight="1">
      <c r="A9" s="397" t="s">
        <v>2</v>
      </c>
      <c r="B9" s="398">
        <v>282998453</v>
      </c>
      <c r="C9" s="398">
        <v>272272397</v>
      </c>
      <c r="D9" s="398">
        <v>152326410</v>
      </c>
      <c r="E9" s="399">
        <v>119781580</v>
      </c>
      <c r="F9" s="399">
        <v>24551483</v>
      </c>
      <c r="G9" s="399">
        <v>7670815</v>
      </c>
      <c r="H9" s="399">
        <v>0</v>
      </c>
      <c r="I9" s="399">
        <v>322532</v>
      </c>
      <c r="J9" s="399">
        <v>0</v>
      </c>
      <c r="K9" s="399">
        <v>106576371</v>
      </c>
      <c r="L9" s="399">
        <v>85643598</v>
      </c>
      <c r="M9" s="390" t="s">
        <v>2</v>
      </c>
    </row>
    <row r="10" spans="1:13" s="376" customFormat="1" ht="27.75" customHeight="1">
      <c r="A10" s="397" t="s">
        <v>13</v>
      </c>
      <c r="B10" s="398">
        <v>307812719</v>
      </c>
      <c r="C10" s="398">
        <v>298746988</v>
      </c>
      <c r="D10" s="398">
        <v>167914430</v>
      </c>
      <c r="E10" s="399">
        <v>129865024</v>
      </c>
      <c r="F10" s="399">
        <v>30494940</v>
      </c>
      <c r="G10" s="399">
        <v>7554466</v>
      </c>
      <c r="H10" s="399">
        <v>0</v>
      </c>
      <c r="I10" s="399">
        <v>0</v>
      </c>
      <c r="J10" s="399">
        <v>0</v>
      </c>
      <c r="K10" s="399">
        <v>118558146</v>
      </c>
      <c r="L10" s="399">
        <v>100203154</v>
      </c>
      <c r="M10" s="390" t="s">
        <v>13</v>
      </c>
    </row>
    <row r="11" spans="1:13" s="376" customFormat="1" ht="27.75" customHeight="1">
      <c r="A11" s="397" t="s">
        <v>6</v>
      </c>
      <c r="B11" s="398">
        <v>318274655</v>
      </c>
      <c r="C11" s="398">
        <v>311137317</v>
      </c>
      <c r="D11" s="398">
        <v>173090198</v>
      </c>
      <c r="E11" s="399">
        <v>122420223</v>
      </c>
      <c r="F11" s="399">
        <v>36519192</v>
      </c>
      <c r="G11" s="399">
        <v>14150783</v>
      </c>
      <c r="H11" s="399">
        <v>0</v>
      </c>
      <c r="I11" s="399">
        <v>0</v>
      </c>
      <c r="J11" s="399">
        <v>0</v>
      </c>
      <c r="K11" s="399">
        <v>128303674</v>
      </c>
      <c r="L11" s="399">
        <v>112897691</v>
      </c>
      <c r="M11" s="390" t="s">
        <v>6</v>
      </c>
    </row>
    <row r="12" spans="1:13" s="376" customFormat="1" ht="27.75" customHeight="1">
      <c r="A12" s="397" t="s">
        <v>27</v>
      </c>
      <c r="B12" s="398">
        <v>357122760</v>
      </c>
      <c r="C12" s="398">
        <v>350068033</v>
      </c>
      <c r="D12" s="398">
        <v>198047001</v>
      </c>
      <c r="E12" s="399">
        <v>134668486</v>
      </c>
      <c r="F12" s="399">
        <v>35812933</v>
      </c>
      <c r="G12" s="399">
        <v>27565582</v>
      </c>
      <c r="H12" s="399">
        <v>0</v>
      </c>
      <c r="I12" s="399">
        <v>0</v>
      </c>
      <c r="J12" s="399">
        <v>0</v>
      </c>
      <c r="K12" s="399">
        <v>142631968</v>
      </c>
      <c r="L12" s="399">
        <v>127017550</v>
      </c>
      <c r="M12" s="390" t="s">
        <v>27</v>
      </c>
    </row>
    <row r="13" spans="1:13" s="404" customFormat="1" ht="27.75" customHeight="1">
      <c r="A13" s="400" t="s">
        <v>23</v>
      </c>
      <c r="B13" s="401">
        <f>SUM(C13,H25:L25)</f>
        <v>354232</v>
      </c>
      <c r="C13" s="402">
        <f>SUM(D13,K13,F25:G25)</f>
        <v>344661</v>
      </c>
      <c r="D13" s="402">
        <f>SUM(E13:J13)</f>
        <v>191638</v>
      </c>
      <c r="E13" s="402">
        <v>137276</v>
      </c>
      <c r="F13" s="402">
        <v>44547</v>
      </c>
      <c r="G13" s="402">
        <v>2988</v>
      </c>
      <c r="H13" s="402">
        <v>6827</v>
      </c>
      <c r="I13" s="402">
        <v>0</v>
      </c>
      <c r="J13" s="402">
        <v>0</v>
      </c>
      <c r="K13" s="402">
        <f>SUM(L13,B25:E25)</f>
        <v>136956</v>
      </c>
      <c r="L13" s="402">
        <v>121257</v>
      </c>
      <c r="M13" s="403" t="s">
        <v>23</v>
      </c>
    </row>
    <row r="14" spans="1:12" s="376" customFormat="1" ht="15" customHeight="1">
      <c r="A14" s="405"/>
      <c r="B14" s="406"/>
      <c r="C14" s="406"/>
      <c r="D14" s="406"/>
      <c r="E14" s="406"/>
      <c r="F14" s="406"/>
      <c r="G14" s="406"/>
      <c r="H14" s="406"/>
      <c r="I14" s="406"/>
      <c r="J14" s="406"/>
      <c r="K14" s="406"/>
      <c r="L14" s="378"/>
    </row>
    <row r="15" spans="1:13" s="376" customFormat="1" ht="19.5" customHeight="1">
      <c r="A15" s="380"/>
      <c r="B15" s="407"/>
      <c r="C15" s="408"/>
      <c r="D15" s="408"/>
      <c r="E15" s="408"/>
      <c r="F15" s="409"/>
      <c r="G15" s="410"/>
      <c r="H15" s="411" t="s">
        <v>538</v>
      </c>
      <c r="I15" s="411" t="s">
        <v>539</v>
      </c>
      <c r="J15" s="412" t="s">
        <v>540</v>
      </c>
      <c r="K15" s="411" t="s">
        <v>158</v>
      </c>
      <c r="L15" s="548" t="s">
        <v>541</v>
      </c>
      <c r="M15" s="455" t="s">
        <v>571</v>
      </c>
    </row>
    <row r="16" spans="1:13" s="376" customFormat="1" ht="19.5" customHeight="1">
      <c r="A16" s="383"/>
      <c r="B16" s="458" t="s">
        <v>542</v>
      </c>
      <c r="C16" s="459"/>
      <c r="D16" s="459"/>
      <c r="E16" s="460"/>
      <c r="F16" s="413" t="s">
        <v>543</v>
      </c>
      <c r="G16" s="413" t="s">
        <v>159</v>
      </c>
      <c r="H16" s="414"/>
      <c r="I16" s="414"/>
      <c r="J16" s="415"/>
      <c r="K16" s="414"/>
      <c r="L16" s="416"/>
      <c r="M16" s="456"/>
    </row>
    <row r="17" spans="1:13" s="376" customFormat="1" ht="19.5" customHeight="1">
      <c r="A17" s="444" t="s">
        <v>570</v>
      </c>
      <c r="B17" s="411" t="s">
        <v>544</v>
      </c>
      <c r="C17" s="411" t="s">
        <v>545</v>
      </c>
      <c r="D17" s="411" t="s">
        <v>546</v>
      </c>
      <c r="E17" s="411" t="s">
        <v>547</v>
      </c>
      <c r="F17" s="414"/>
      <c r="G17" s="414"/>
      <c r="H17" s="414"/>
      <c r="I17" s="414"/>
      <c r="J17" s="415"/>
      <c r="K17" s="414" t="s">
        <v>548</v>
      </c>
      <c r="L17" s="416"/>
      <c r="M17" s="456"/>
    </row>
    <row r="18" spans="1:13" s="376" customFormat="1" ht="19.5" customHeight="1">
      <c r="A18" s="383"/>
      <c r="B18" s="414" t="s">
        <v>549</v>
      </c>
      <c r="C18" s="414"/>
      <c r="D18" s="417" t="s">
        <v>550</v>
      </c>
      <c r="E18" s="414"/>
      <c r="F18" s="414"/>
      <c r="G18" s="417" t="s">
        <v>551</v>
      </c>
      <c r="H18" s="414"/>
      <c r="I18" s="414"/>
      <c r="J18" s="415"/>
      <c r="K18" s="414" t="s">
        <v>552</v>
      </c>
      <c r="L18" s="416"/>
      <c r="M18" s="456"/>
    </row>
    <row r="19" spans="1:13" s="376" customFormat="1" ht="19.5" customHeight="1">
      <c r="A19" s="393"/>
      <c r="B19" s="418" t="s">
        <v>553</v>
      </c>
      <c r="C19" s="418" t="s">
        <v>554</v>
      </c>
      <c r="D19" s="418" t="s">
        <v>555</v>
      </c>
      <c r="E19" s="418" t="s">
        <v>556</v>
      </c>
      <c r="F19" s="418" t="s">
        <v>557</v>
      </c>
      <c r="G19" s="419" t="s">
        <v>558</v>
      </c>
      <c r="H19" s="418" t="s">
        <v>559</v>
      </c>
      <c r="I19" s="418" t="s">
        <v>560</v>
      </c>
      <c r="J19" s="420" t="s">
        <v>561</v>
      </c>
      <c r="K19" s="419" t="s">
        <v>562</v>
      </c>
      <c r="L19" s="421"/>
      <c r="M19" s="457"/>
    </row>
    <row r="20" spans="1:13" s="376" customFormat="1" ht="27.75" customHeight="1">
      <c r="A20" s="397" t="s">
        <v>1</v>
      </c>
      <c r="B20" s="399">
        <v>8136002</v>
      </c>
      <c r="C20" s="399">
        <v>9608958</v>
      </c>
      <c r="D20" s="399">
        <v>226995</v>
      </c>
      <c r="E20" s="399">
        <v>525</v>
      </c>
      <c r="F20" s="399">
        <v>37550</v>
      </c>
      <c r="G20" s="399">
        <v>12054574</v>
      </c>
      <c r="H20" s="399">
        <v>20364</v>
      </c>
      <c r="I20" s="399">
        <v>6132412</v>
      </c>
      <c r="J20" s="399">
        <v>0</v>
      </c>
      <c r="K20" s="399">
        <v>3403056</v>
      </c>
      <c r="L20" s="422">
        <v>0</v>
      </c>
      <c r="M20" s="390" t="s">
        <v>1</v>
      </c>
    </row>
    <row r="21" spans="1:13" s="376" customFormat="1" ht="27.75" customHeight="1">
      <c r="A21" s="397" t="s">
        <v>2</v>
      </c>
      <c r="B21" s="399">
        <v>10749129</v>
      </c>
      <c r="C21" s="399">
        <v>9651230</v>
      </c>
      <c r="D21" s="399">
        <v>531770</v>
      </c>
      <c r="E21" s="399">
        <v>644</v>
      </c>
      <c r="F21" s="399">
        <v>30700</v>
      </c>
      <c r="G21" s="399">
        <v>13338916</v>
      </c>
      <c r="H21" s="399">
        <v>7120</v>
      </c>
      <c r="I21" s="399">
        <v>7384246</v>
      </c>
      <c r="J21" s="399">
        <v>10266</v>
      </c>
      <c r="K21" s="399">
        <v>3324424</v>
      </c>
      <c r="L21" s="399">
        <v>0</v>
      </c>
      <c r="M21" s="390" t="s">
        <v>2</v>
      </c>
    </row>
    <row r="22" spans="1:13" s="376" customFormat="1" ht="27.75" customHeight="1">
      <c r="A22" s="397" t="s">
        <v>13</v>
      </c>
      <c r="B22" s="399">
        <v>6374912</v>
      </c>
      <c r="C22" s="399">
        <v>11614720</v>
      </c>
      <c r="D22" s="399">
        <v>364298</v>
      </c>
      <c r="E22" s="399">
        <v>1062</v>
      </c>
      <c r="F22" s="399">
        <v>51874</v>
      </c>
      <c r="G22" s="399">
        <v>12222538</v>
      </c>
      <c r="H22" s="399">
        <v>22655</v>
      </c>
      <c r="I22" s="399">
        <v>7086065</v>
      </c>
      <c r="J22" s="399">
        <v>0</v>
      </c>
      <c r="K22" s="399">
        <v>1957011</v>
      </c>
      <c r="L22" s="399">
        <v>0</v>
      </c>
      <c r="M22" s="390" t="s">
        <v>13</v>
      </c>
    </row>
    <row r="23" spans="1:13" s="376" customFormat="1" ht="27.75" customHeight="1">
      <c r="A23" s="397" t="s">
        <v>6</v>
      </c>
      <c r="B23" s="399">
        <v>2989078</v>
      </c>
      <c r="C23" s="399">
        <v>12035357</v>
      </c>
      <c r="D23" s="399">
        <v>381548</v>
      </c>
      <c r="E23" s="399">
        <v>0</v>
      </c>
      <c r="F23" s="399">
        <v>47054</v>
      </c>
      <c r="G23" s="399">
        <v>9696391</v>
      </c>
      <c r="H23" s="399">
        <v>541</v>
      </c>
      <c r="I23" s="399">
        <v>6111661</v>
      </c>
      <c r="J23" s="399">
        <v>0</v>
      </c>
      <c r="K23" s="399">
        <v>1025136</v>
      </c>
      <c r="L23" s="399">
        <v>0</v>
      </c>
      <c r="M23" s="390" t="s">
        <v>6</v>
      </c>
    </row>
    <row r="24" spans="1:13" s="376" customFormat="1" ht="27.75" customHeight="1">
      <c r="A24" s="397" t="s">
        <v>27</v>
      </c>
      <c r="B24" s="399">
        <v>2256630</v>
      </c>
      <c r="C24" s="399">
        <v>13022501</v>
      </c>
      <c r="D24" s="399">
        <v>335287</v>
      </c>
      <c r="E24" s="399">
        <v>0</v>
      </c>
      <c r="F24" s="399">
        <v>58548</v>
      </c>
      <c r="G24" s="399">
        <v>9330516</v>
      </c>
      <c r="H24" s="399">
        <v>1219</v>
      </c>
      <c r="I24" s="399">
        <v>6140971</v>
      </c>
      <c r="J24" s="399">
        <v>-10519</v>
      </c>
      <c r="K24" s="399">
        <v>923056</v>
      </c>
      <c r="L24" s="399">
        <v>0</v>
      </c>
      <c r="M24" s="390" t="s">
        <v>27</v>
      </c>
    </row>
    <row r="25" spans="1:13" s="404" customFormat="1" ht="27.75" customHeight="1">
      <c r="A25" s="400" t="s">
        <v>23</v>
      </c>
      <c r="B25" s="402">
        <v>1979</v>
      </c>
      <c r="C25" s="402">
        <v>13347</v>
      </c>
      <c r="D25" s="402">
        <v>373</v>
      </c>
      <c r="E25" s="402">
        <v>0</v>
      </c>
      <c r="F25" s="402">
        <v>166</v>
      </c>
      <c r="G25" s="402">
        <v>15901</v>
      </c>
      <c r="H25" s="402">
        <v>1</v>
      </c>
      <c r="I25" s="402">
        <v>5941</v>
      </c>
      <c r="J25" s="423">
        <v>43</v>
      </c>
      <c r="K25" s="402">
        <v>1491</v>
      </c>
      <c r="L25" s="547">
        <v>2095</v>
      </c>
      <c r="M25" s="403" t="s">
        <v>23</v>
      </c>
    </row>
    <row r="26" spans="1:12" s="376" customFormat="1" ht="15" customHeight="1">
      <c r="A26" s="424" t="s">
        <v>563</v>
      </c>
      <c r="B26" s="425"/>
      <c r="C26" s="378"/>
      <c r="D26" s="378"/>
      <c r="E26" s="378"/>
      <c r="F26" s="378"/>
      <c r="G26" s="378"/>
      <c r="H26" s="378"/>
      <c r="I26" s="378"/>
      <c r="K26" s="379"/>
      <c r="L26" s="379" t="s">
        <v>564</v>
      </c>
    </row>
    <row r="27" s="376" customFormat="1" ht="15" customHeight="1">
      <c r="A27" s="376" t="s">
        <v>565</v>
      </c>
    </row>
    <row r="28" s="376" customFormat="1" ht="12.75">
      <c r="A28" s="376" t="s">
        <v>566</v>
      </c>
    </row>
    <row r="29" s="376" customFormat="1" ht="12.75">
      <c r="A29" s="426"/>
    </row>
  </sheetData>
  <mergeCells count="6">
    <mergeCell ref="M15:M19"/>
    <mergeCell ref="B16:E16"/>
    <mergeCell ref="A1:L1"/>
    <mergeCell ref="D4:J4"/>
    <mergeCell ref="K4:L4"/>
    <mergeCell ref="C3:L3"/>
  </mergeCells>
  <printOptions horizontalCentered="1" verticalCentered="1"/>
  <pageMargins left="0.3937007874015748" right="0.3937007874015748" top="0.3937007874015748" bottom="0.3937007874015748" header="0.44" footer="0.41"/>
  <pageSetup horizontalDpi="360" verticalDpi="36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D10">
      <selection activeCell="J15" sqref="J15"/>
    </sheetView>
  </sheetViews>
  <sheetFormatPr defaultColWidth="8.88671875" defaultRowHeight="13.5"/>
  <cols>
    <col min="1" max="1" width="12.4453125" style="18" customWidth="1"/>
    <col min="2" max="8" width="13.3359375" style="18" customWidth="1"/>
    <col min="9" max="9" width="12.4453125" style="18" customWidth="1"/>
    <col min="10" max="10" width="15.4453125" style="18" customWidth="1"/>
    <col min="11" max="11" width="11.4453125" style="18" bestFit="1" customWidth="1"/>
    <col min="12" max="12" width="14.88671875" style="18" customWidth="1"/>
    <col min="13" max="13" width="6.5546875" style="18" customWidth="1"/>
    <col min="14" max="16384" width="7.77734375" style="18" customWidth="1"/>
  </cols>
  <sheetData>
    <row r="1" spans="1:9" s="166" customFormat="1" ht="38.25" customHeight="1">
      <c r="A1" s="469" t="s">
        <v>173</v>
      </c>
      <c r="B1" s="469"/>
      <c r="C1" s="469"/>
      <c r="D1" s="469"/>
      <c r="E1" s="469"/>
      <c r="F1" s="469"/>
      <c r="G1" s="469"/>
      <c r="H1" s="469"/>
      <c r="I1" s="469"/>
    </row>
    <row r="2" spans="1:9" s="136" customFormat="1" ht="18" customHeight="1" thickBot="1">
      <c r="A2" s="133" t="s">
        <v>170</v>
      </c>
      <c r="B2" s="134"/>
      <c r="C2" s="134"/>
      <c r="D2" s="134"/>
      <c r="E2" s="134"/>
      <c r="F2" s="134"/>
      <c r="G2" s="134"/>
      <c r="H2" s="134"/>
      <c r="I2" s="135" t="s">
        <v>171</v>
      </c>
    </row>
    <row r="3" spans="1:9" s="12" customFormat="1" ht="24.75" customHeight="1">
      <c r="A3" s="446" t="s">
        <v>572</v>
      </c>
      <c r="B3" s="470" t="s">
        <v>448</v>
      </c>
      <c r="C3" s="445"/>
      <c r="D3" s="446"/>
      <c r="E3" s="322" t="s">
        <v>449</v>
      </c>
      <c r="F3" s="322" t="s">
        <v>450</v>
      </c>
      <c r="G3" s="322" t="s">
        <v>451</v>
      </c>
      <c r="H3" s="322" t="s">
        <v>452</v>
      </c>
      <c r="I3" s="470" t="s">
        <v>573</v>
      </c>
    </row>
    <row r="4" spans="1:9" s="12" customFormat="1" ht="24.75" customHeight="1">
      <c r="A4" s="447"/>
      <c r="B4" s="466" t="s">
        <v>453</v>
      </c>
      <c r="C4" s="467"/>
      <c r="D4" s="468"/>
      <c r="E4" s="324" t="s">
        <v>454</v>
      </c>
      <c r="F4" s="324"/>
      <c r="G4" s="324" t="s">
        <v>455</v>
      </c>
      <c r="H4" s="324"/>
      <c r="I4" s="448"/>
    </row>
    <row r="5" spans="1:9" s="12" customFormat="1" ht="24.75" customHeight="1">
      <c r="A5" s="447"/>
      <c r="B5" s="325" t="s">
        <v>456</v>
      </c>
      <c r="C5" s="324" t="s">
        <v>457</v>
      </c>
      <c r="D5" s="324" t="s">
        <v>458</v>
      </c>
      <c r="E5" s="324" t="s">
        <v>459</v>
      </c>
      <c r="F5" s="324" t="s">
        <v>460</v>
      </c>
      <c r="G5" s="326" t="s">
        <v>461</v>
      </c>
      <c r="H5" s="324" t="s">
        <v>460</v>
      </c>
      <c r="I5" s="448"/>
    </row>
    <row r="6" spans="1:9" s="12" customFormat="1" ht="24.75" customHeight="1">
      <c r="A6" s="468"/>
      <c r="B6" s="318" t="s">
        <v>462</v>
      </c>
      <c r="C6" s="327" t="s">
        <v>463</v>
      </c>
      <c r="D6" s="327" t="s">
        <v>464</v>
      </c>
      <c r="E6" s="327" t="s">
        <v>465</v>
      </c>
      <c r="F6" s="328" t="s">
        <v>466</v>
      </c>
      <c r="G6" s="328" t="s">
        <v>467</v>
      </c>
      <c r="H6" s="328" t="s">
        <v>468</v>
      </c>
      <c r="I6" s="466"/>
    </row>
    <row r="7" spans="1:9" s="132" customFormat="1" ht="30" customHeight="1">
      <c r="A7" s="149" t="s">
        <v>469</v>
      </c>
      <c r="B7" s="150">
        <v>151022</v>
      </c>
      <c r="C7" s="151">
        <v>128765</v>
      </c>
      <c r="D7" s="151">
        <v>22257</v>
      </c>
      <c r="E7" s="151">
        <v>284498</v>
      </c>
      <c r="F7" s="150">
        <v>530836</v>
      </c>
      <c r="G7" s="151">
        <v>94368</v>
      </c>
      <c r="H7" s="152">
        <v>1600352</v>
      </c>
      <c r="I7" s="153" t="s">
        <v>469</v>
      </c>
    </row>
    <row r="8" spans="1:9" s="132" customFormat="1" ht="30" customHeight="1">
      <c r="A8" s="149" t="s">
        <v>470</v>
      </c>
      <c r="B8" s="150">
        <v>94522</v>
      </c>
      <c r="C8" s="151">
        <v>51623</v>
      </c>
      <c r="D8" s="151">
        <v>42899</v>
      </c>
      <c r="E8" s="151">
        <v>100017</v>
      </c>
      <c r="F8" s="150">
        <v>945059</v>
      </c>
      <c r="G8" s="151">
        <v>34775</v>
      </c>
      <c r="H8" s="152">
        <v>2718102</v>
      </c>
      <c r="I8" s="154" t="s">
        <v>470</v>
      </c>
    </row>
    <row r="9" spans="1:9" s="132" customFormat="1" ht="30" customHeight="1">
      <c r="A9" s="149" t="s">
        <v>471</v>
      </c>
      <c r="B9" s="150">
        <v>171706</v>
      </c>
      <c r="C9" s="151">
        <v>147951</v>
      </c>
      <c r="D9" s="151">
        <v>23755</v>
      </c>
      <c r="E9" s="151">
        <v>289874</v>
      </c>
      <c r="F9" s="150">
        <v>592347</v>
      </c>
      <c r="G9" s="151">
        <v>98081</v>
      </c>
      <c r="H9" s="152">
        <v>1750655</v>
      </c>
      <c r="I9" s="154" t="s">
        <v>471</v>
      </c>
    </row>
    <row r="10" spans="1:9" s="132" customFormat="1" ht="30" customHeight="1">
      <c r="A10" s="149" t="s">
        <v>472</v>
      </c>
      <c r="B10" s="150">
        <v>119456</v>
      </c>
      <c r="C10" s="151">
        <v>65053</v>
      </c>
      <c r="D10" s="151">
        <v>54403</v>
      </c>
      <c r="E10" s="151">
        <v>100540</v>
      </c>
      <c r="F10" s="150">
        <v>1188144</v>
      </c>
      <c r="G10" s="151">
        <v>35880</v>
      </c>
      <c r="H10" s="152">
        <v>3329320</v>
      </c>
      <c r="I10" s="154" t="s">
        <v>472</v>
      </c>
    </row>
    <row r="11" spans="1:9" s="132" customFormat="1" ht="30" customHeight="1">
      <c r="A11" s="149" t="s">
        <v>473</v>
      </c>
      <c r="B11" s="150">
        <v>183809</v>
      </c>
      <c r="C11" s="151">
        <v>157092</v>
      </c>
      <c r="D11" s="151">
        <v>26716</v>
      </c>
      <c r="E11" s="151">
        <v>292124</v>
      </c>
      <c r="F11" s="150">
        <v>629212</v>
      </c>
      <c r="G11" s="151">
        <v>101976</v>
      </c>
      <c r="H11" s="152">
        <v>1802473</v>
      </c>
      <c r="I11" s="154" t="s">
        <v>473</v>
      </c>
    </row>
    <row r="12" spans="1:9" s="132" customFormat="1" ht="30" customHeight="1">
      <c r="A12" s="149" t="s">
        <v>474</v>
      </c>
      <c r="B12" s="150">
        <v>112396</v>
      </c>
      <c r="C12" s="151">
        <v>63319</v>
      </c>
      <c r="D12" s="151">
        <v>49077</v>
      </c>
      <c r="E12" s="151">
        <v>101828</v>
      </c>
      <c r="F12" s="150">
        <v>1103783</v>
      </c>
      <c r="G12" s="151">
        <v>37206</v>
      </c>
      <c r="H12" s="152">
        <v>3020911</v>
      </c>
      <c r="I12" s="154" t="s">
        <v>474</v>
      </c>
    </row>
    <row r="13" spans="1:9" s="132" customFormat="1" ht="30" customHeight="1">
      <c r="A13" s="149" t="s">
        <v>475</v>
      </c>
      <c r="B13" s="150">
        <v>189515</v>
      </c>
      <c r="C13" s="151">
        <v>156614</v>
      </c>
      <c r="D13" s="151">
        <v>32901</v>
      </c>
      <c r="E13" s="151">
        <v>296068</v>
      </c>
      <c r="F13" s="150">
        <v>640106</v>
      </c>
      <c r="G13" s="151">
        <v>105459</v>
      </c>
      <c r="H13" s="152">
        <v>1797049</v>
      </c>
      <c r="I13" s="154" t="s">
        <v>475</v>
      </c>
    </row>
    <row r="14" spans="1:9" s="132" customFormat="1" ht="30" customHeight="1">
      <c r="A14" s="149" t="s">
        <v>476</v>
      </c>
      <c r="B14" s="150">
        <v>120360</v>
      </c>
      <c r="C14" s="151">
        <v>72287</v>
      </c>
      <c r="D14" s="151">
        <v>48073</v>
      </c>
      <c r="E14" s="151">
        <v>101915</v>
      </c>
      <c r="F14" s="150">
        <v>1180984</v>
      </c>
      <c r="G14" s="151">
        <v>37961</v>
      </c>
      <c r="H14" s="152">
        <v>3170622</v>
      </c>
      <c r="I14" s="154" t="s">
        <v>476</v>
      </c>
    </row>
    <row r="15" spans="1:9" s="160" customFormat="1" ht="30" customHeight="1" thickBot="1">
      <c r="A15" s="155" t="s">
        <v>477</v>
      </c>
      <c r="B15" s="156">
        <f>SUM(C15:D15)</f>
        <v>307497</v>
      </c>
      <c r="C15" s="156">
        <v>227839</v>
      </c>
      <c r="D15" s="156">
        <v>79658</v>
      </c>
      <c r="E15" s="156">
        <v>400701</v>
      </c>
      <c r="F15" s="157">
        <f>(B15*1000000)/E15</f>
        <v>767397.6356435347</v>
      </c>
      <c r="G15" s="156">
        <v>147047</v>
      </c>
      <c r="H15" s="158">
        <f>(B15*1000000)/G15</f>
        <v>2091147.7282773536</v>
      </c>
      <c r="I15" s="159" t="s">
        <v>477</v>
      </c>
    </row>
    <row r="16" spans="1:9" s="132" customFormat="1" ht="18" customHeight="1">
      <c r="A16" s="136" t="s">
        <v>442</v>
      </c>
      <c r="B16" s="136"/>
      <c r="C16" s="161"/>
      <c r="D16" s="161"/>
      <c r="E16" s="161"/>
      <c r="F16" s="161"/>
      <c r="H16" s="135"/>
      <c r="I16" s="135" t="s">
        <v>443</v>
      </c>
    </row>
  </sheetData>
  <mergeCells count="5">
    <mergeCell ref="B4:D4"/>
    <mergeCell ref="A1:I1"/>
    <mergeCell ref="B3:D3"/>
    <mergeCell ref="A3:A6"/>
    <mergeCell ref="I3:I6"/>
  </mergeCells>
  <printOptions/>
  <pageMargins left="0.51" right="0.51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F13">
      <selection activeCell="M31" sqref="M31"/>
    </sheetView>
  </sheetViews>
  <sheetFormatPr defaultColWidth="8.88671875" defaultRowHeight="13.5"/>
  <cols>
    <col min="1" max="1" width="11.77734375" style="18" customWidth="1"/>
    <col min="2" max="4" width="12.77734375" style="18" customWidth="1"/>
    <col min="5" max="7" width="11.77734375" style="18" customWidth="1"/>
    <col min="8" max="8" width="13.77734375" style="18" customWidth="1"/>
    <col min="9" max="9" width="12.77734375" style="18" customWidth="1"/>
    <col min="10" max="10" width="12.3359375" style="18" customWidth="1"/>
    <col min="11" max="11" width="13.10546875" style="18" customWidth="1"/>
    <col min="12" max="12" width="12.5546875" style="18" customWidth="1"/>
    <col min="13" max="13" width="11.77734375" style="18" customWidth="1"/>
    <col min="14" max="16384" width="7.77734375" style="18" customWidth="1"/>
  </cols>
  <sheetData>
    <row r="1" spans="1:14" s="166" customFormat="1" ht="34.5" customHeight="1">
      <c r="A1" s="451" t="s">
        <v>174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181"/>
    </row>
    <row r="2" spans="1:14" s="132" customFormat="1" ht="18" customHeight="1" thickBot="1">
      <c r="A2" s="133" t="s">
        <v>0</v>
      </c>
      <c r="B2" s="136"/>
      <c r="C2" s="143"/>
      <c r="D2" s="143"/>
      <c r="E2" s="161"/>
      <c r="F2" s="161"/>
      <c r="G2" s="161"/>
      <c r="H2" s="161"/>
      <c r="I2" s="161"/>
      <c r="J2" s="161"/>
      <c r="K2" s="161"/>
      <c r="L2" s="161"/>
      <c r="M2" s="167" t="s">
        <v>8</v>
      </c>
      <c r="N2" s="168" t="s">
        <v>4</v>
      </c>
    </row>
    <row r="3" spans="1:13" s="12" customFormat="1" ht="21.75" customHeight="1">
      <c r="A3" s="445" t="s">
        <v>572</v>
      </c>
      <c r="B3" s="470" t="s">
        <v>478</v>
      </c>
      <c r="C3" s="445"/>
      <c r="D3" s="446"/>
      <c r="E3" s="329" t="s">
        <v>479</v>
      </c>
      <c r="F3" s="329"/>
      <c r="G3" s="329"/>
      <c r="H3" s="329"/>
      <c r="I3" s="329"/>
      <c r="J3" s="329"/>
      <c r="K3" s="329"/>
      <c r="L3" s="329"/>
      <c r="M3" s="439" t="s">
        <v>573</v>
      </c>
    </row>
    <row r="4" spans="1:13" s="12" customFormat="1" ht="21.75" customHeight="1">
      <c r="A4" s="454"/>
      <c r="B4" s="330"/>
      <c r="C4" s="452" t="s">
        <v>480</v>
      </c>
      <c r="D4" s="452" t="s">
        <v>481</v>
      </c>
      <c r="E4" s="331" t="s">
        <v>482</v>
      </c>
      <c r="F4" s="331"/>
      <c r="G4" s="331"/>
      <c r="H4" s="332"/>
      <c r="I4" s="333" t="s">
        <v>483</v>
      </c>
      <c r="J4" s="331"/>
      <c r="K4" s="331"/>
      <c r="L4" s="331"/>
      <c r="M4" s="440"/>
    </row>
    <row r="5" spans="1:13" s="12" customFormat="1" ht="36" customHeight="1">
      <c r="A5" s="467"/>
      <c r="B5" s="318" t="s">
        <v>3</v>
      </c>
      <c r="C5" s="453"/>
      <c r="D5" s="453"/>
      <c r="E5" s="334" t="s">
        <v>484</v>
      </c>
      <c r="F5" s="335" t="s">
        <v>485</v>
      </c>
      <c r="G5" s="335" t="s">
        <v>486</v>
      </c>
      <c r="H5" s="335" t="s">
        <v>487</v>
      </c>
      <c r="I5" s="335" t="s">
        <v>488</v>
      </c>
      <c r="J5" s="335" t="s">
        <v>489</v>
      </c>
      <c r="K5" s="335" t="s">
        <v>490</v>
      </c>
      <c r="L5" s="335" t="s">
        <v>491</v>
      </c>
      <c r="M5" s="441"/>
    </row>
    <row r="6" spans="1:13" s="132" customFormat="1" ht="18" customHeight="1">
      <c r="A6" s="149" t="s">
        <v>175</v>
      </c>
      <c r="B6" s="169">
        <v>115986895</v>
      </c>
      <c r="C6" s="170">
        <v>46427880</v>
      </c>
      <c r="D6" s="170">
        <v>69559015</v>
      </c>
      <c r="E6" s="170">
        <v>17428287</v>
      </c>
      <c r="F6" s="170">
        <v>24701516</v>
      </c>
      <c r="G6" s="170">
        <v>1171527</v>
      </c>
      <c r="H6" s="171">
        <v>0</v>
      </c>
      <c r="I6" s="170">
        <v>16509149</v>
      </c>
      <c r="J6" s="170">
        <v>4555721</v>
      </c>
      <c r="K6" s="170">
        <v>12096728</v>
      </c>
      <c r="L6" s="170">
        <v>1468659</v>
      </c>
      <c r="M6" s="153" t="s">
        <v>175</v>
      </c>
    </row>
    <row r="7" spans="1:13" s="132" customFormat="1" ht="18" customHeight="1">
      <c r="A7" s="149" t="s">
        <v>176</v>
      </c>
      <c r="B7" s="169">
        <v>54221434</v>
      </c>
      <c r="C7" s="170">
        <v>37766923</v>
      </c>
      <c r="D7" s="170">
        <v>16454511</v>
      </c>
      <c r="E7" s="170">
        <v>4980992</v>
      </c>
      <c r="F7" s="170">
        <v>5955042</v>
      </c>
      <c r="G7" s="170">
        <v>227038</v>
      </c>
      <c r="H7" s="172">
        <v>26119061</v>
      </c>
      <c r="I7" s="170">
        <v>2591174</v>
      </c>
      <c r="J7" s="170">
        <v>720132</v>
      </c>
      <c r="K7" s="170">
        <v>3358612</v>
      </c>
      <c r="L7" s="170">
        <v>382678</v>
      </c>
      <c r="M7" s="154" t="s">
        <v>176</v>
      </c>
    </row>
    <row r="8" spans="1:13" s="132" customFormat="1" ht="18" customHeight="1">
      <c r="A8" s="149" t="s">
        <v>177</v>
      </c>
      <c r="B8" s="169">
        <v>151021982</v>
      </c>
      <c r="C8" s="170">
        <v>77134325</v>
      </c>
      <c r="D8" s="170">
        <v>73887657</v>
      </c>
      <c r="E8" s="170">
        <v>22097587</v>
      </c>
      <c r="F8" s="170">
        <v>32000940</v>
      </c>
      <c r="G8" s="170">
        <v>385773</v>
      </c>
      <c r="H8" s="171">
        <v>0</v>
      </c>
      <c r="I8" s="170">
        <v>16664334</v>
      </c>
      <c r="J8" s="170">
        <v>4778733</v>
      </c>
      <c r="K8" s="170">
        <v>11348738</v>
      </c>
      <c r="L8" s="170">
        <v>3560316</v>
      </c>
      <c r="M8" s="154" t="s">
        <v>177</v>
      </c>
    </row>
    <row r="9" spans="1:13" s="132" customFormat="1" ht="18" customHeight="1">
      <c r="A9" s="149" t="s">
        <v>178</v>
      </c>
      <c r="B9" s="169">
        <v>94522110</v>
      </c>
      <c r="C9" s="170">
        <v>76239983</v>
      </c>
      <c r="D9" s="170">
        <v>18282127</v>
      </c>
      <c r="E9" s="170">
        <v>6671911</v>
      </c>
      <c r="F9" s="170">
        <v>6887842</v>
      </c>
      <c r="G9" s="170">
        <v>87261</v>
      </c>
      <c r="H9" s="172">
        <v>36234406</v>
      </c>
      <c r="I9" s="170">
        <v>3292028</v>
      </c>
      <c r="J9" s="170">
        <v>766924</v>
      </c>
      <c r="K9" s="170">
        <v>3083022</v>
      </c>
      <c r="L9" s="170">
        <v>799032</v>
      </c>
      <c r="M9" s="154" t="s">
        <v>178</v>
      </c>
    </row>
    <row r="10" spans="1:13" s="132" customFormat="1" ht="18" customHeight="1">
      <c r="A10" s="149" t="s">
        <v>179</v>
      </c>
      <c r="B10" s="169">
        <v>171706144</v>
      </c>
      <c r="C10" s="170">
        <v>93104404</v>
      </c>
      <c r="D10" s="170">
        <v>78601740</v>
      </c>
      <c r="E10" s="170">
        <v>28692751</v>
      </c>
      <c r="F10" s="170">
        <v>38649839</v>
      </c>
      <c r="G10" s="170">
        <v>462225</v>
      </c>
      <c r="H10" s="171">
        <v>0</v>
      </c>
      <c r="I10" s="170">
        <v>19747309</v>
      </c>
      <c r="J10" s="170">
        <v>5277842</v>
      </c>
      <c r="K10" s="170">
        <v>10484514</v>
      </c>
      <c r="L10" s="170">
        <v>6603953</v>
      </c>
      <c r="M10" s="154" t="s">
        <v>179</v>
      </c>
    </row>
    <row r="11" spans="1:13" s="132" customFormat="1" ht="18" customHeight="1">
      <c r="A11" s="149" t="s">
        <v>180</v>
      </c>
      <c r="B11" s="170">
        <v>119455679</v>
      </c>
      <c r="C11" s="170">
        <v>100891190</v>
      </c>
      <c r="D11" s="170">
        <v>18564489</v>
      </c>
      <c r="E11" s="170">
        <v>8308828</v>
      </c>
      <c r="F11" s="170">
        <v>10432838</v>
      </c>
      <c r="G11" s="170">
        <v>87352</v>
      </c>
      <c r="H11" s="172">
        <v>47588992</v>
      </c>
      <c r="I11" s="170">
        <v>3674440</v>
      </c>
      <c r="J11" s="170">
        <v>783719</v>
      </c>
      <c r="K11" s="170">
        <v>2838298</v>
      </c>
      <c r="L11" s="170">
        <v>1424690</v>
      </c>
      <c r="M11" s="154" t="s">
        <v>180</v>
      </c>
    </row>
    <row r="12" spans="1:13" s="132" customFormat="1" ht="18" customHeight="1">
      <c r="A12" s="149" t="s">
        <v>181</v>
      </c>
      <c r="B12" s="170">
        <v>183808727</v>
      </c>
      <c r="C12" s="170">
        <v>98872060</v>
      </c>
      <c r="D12" s="170">
        <v>84936667</v>
      </c>
      <c r="E12" s="170">
        <v>33842748</v>
      </c>
      <c r="F12" s="170">
        <v>39063209</v>
      </c>
      <c r="G12" s="170">
        <v>473728</v>
      </c>
      <c r="H12" s="171">
        <v>0</v>
      </c>
      <c r="I12" s="170">
        <v>20969893</v>
      </c>
      <c r="J12" s="170">
        <v>5792166</v>
      </c>
      <c r="K12" s="170">
        <v>10849462</v>
      </c>
      <c r="L12" s="170">
        <v>7834064</v>
      </c>
      <c r="M12" s="154" t="s">
        <v>181</v>
      </c>
    </row>
    <row r="13" spans="1:13" s="132" customFormat="1" ht="18" customHeight="1">
      <c r="A13" s="149" t="s">
        <v>182</v>
      </c>
      <c r="B13" s="170">
        <v>112396274</v>
      </c>
      <c r="C13" s="170">
        <v>92460537</v>
      </c>
      <c r="D13" s="170">
        <v>19935737</v>
      </c>
      <c r="E13" s="170">
        <v>9378378</v>
      </c>
      <c r="F13" s="170">
        <v>10214772</v>
      </c>
      <c r="G13" s="170">
        <v>90806</v>
      </c>
      <c r="H13" s="172">
        <v>41607663</v>
      </c>
      <c r="I13" s="170">
        <v>3790442</v>
      </c>
      <c r="J13" s="170">
        <v>844645</v>
      </c>
      <c r="K13" s="170">
        <v>2809743</v>
      </c>
      <c r="L13" s="170">
        <v>1742552</v>
      </c>
      <c r="M13" s="154" t="s">
        <v>182</v>
      </c>
    </row>
    <row r="14" spans="1:13" s="132" customFormat="1" ht="18" customHeight="1">
      <c r="A14" s="149" t="s">
        <v>183</v>
      </c>
      <c r="B14" s="170">
        <v>189515624</v>
      </c>
      <c r="C14" s="170">
        <v>94353647</v>
      </c>
      <c r="D14" s="170">
        <v>95161977</v>
      </c>
      <c r="E14" s="170">
        <v>31285884</v>
      </c>
      <c r="F14" s="170">
        <v>35876671</v>
      </c>
      <c r="G14" s="170">
        <v>486107</v>
      </c>
      <c r="H14" s="171">
        <v>0</v>
      </c>
      <c r="I14" s="170">
        <v>22068503</v>
      </c>
      <c r="J14" s="170">
        <v>6100832</v>
      </c>
      <c r="K14" s="170">
        <v>10851652</v>
      </c>
      <c r="L14" s="170">
        <v>11830187</v>
      </c>
      <c r="M14" s="154" t="s">
        <v>183</v>
      </c>
    </row>
    <row r="15" spans="1:13" s="132" customFormat="1" ht="18" customHeight="1">
      <c r="A15" s="149" t="s">
        <v>184</v>
      </c>
      <c r="B15" s="170">
        <v>120360169</v>
      </c>
      <c r="C15" s="170">
        <v>97735533</v>
      </c>
      <c r="D15" s="170">
        <v>22624636</v>
      </c>
      <c r="E15" s="170">
        <v>16501052</v>
      </c>
      <c r="F15" s="170">
        <v>11234598</v>
      </c>
      <c r="G15" s="170">
        <v>97056</v>
      </c>
      <c r="H15" s="172">
        <v>39121175</v>
      </c>
      <c r="I15" s="170">
        <v>3699960</v>
      </c>
      <c r="J15" s="170">
        <v>919599</v>
      </c>
      <c r="K15" s="170">
        <v>2778011</v>
      </c>
      <c r="L15" s="170">
        <v>2528080</v>
      </c>
      <c r="M15" s="154" t="s">
        <v>184</v>
      </c>
    </row>
    <row r="16" spans="1:13" s="160" customFormat="1" ht="18" customHeight="1" thickBot="1">
      <c r="A16" s="173" t="s">
        <v>23</v>
      </c>
      <c r="B16" s="174">
        <f>SUM(C16:D16)</f>
        <v>307496941</v>
      </c>
      <c r="C16" s="175">
        <f>SUM(E16:H16,F31:H31,K31)</f>
        <v>190843034</v>
      </c>
      <c r="D16" s="175">
        <f>SUM(I16:L16,B31:E31,I31:J31,L31)</f>
        <v>116653907</v>
      </c>
      <c r="E16" s="175">
        <v>55856588</v>
      </c>
      <c r="F16" s="175">
        <v>42520862</v>
      </c>
      <c r="G16" s="175">
        <v>578771</v>
      </c>
      <c r="H16" s="175">
        <v>37666571</v>
      </c>
      <c r="I16" s="175">
        <v>25601587</v>
      </c>
      <c r="J16" s="175">
        <v>22339000</v>
      </c>
      <c r="K16" s="175">
        <v>14296728</v>
      </c>
      <c r="L16" s="175">
        <v>16662935</v>
      </c>
      <c r="M16" s="159" t="s">
        <v>23</v>
      </c>
    </row>
    <row r="17" spans="1:17" s="132" customFormat="1" ht="14.25" customHeight="1" thickBo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39"/>
      <c r="M17" s="139"/>
      <c r="N17" s="139"/>
      <c r="O17" s="136"/>
      <c r="P17" s="136"/>
      <c r="Q17" s="136"/>
    </row>
    <row r="18" spans="1:13" s="12" customFormat="1" ht="27.75" customHeight="1">
      <c r="A18" s="446" t="s">
        <v>572</v>
      </c>
      <c r="B18" s="336"/>
      <c r="C18" s="337" t="s">
        <v>492</v>
      </c>
      <c r="D18" s="338"/>
      <c r="E18" s="339"/>
      <c r="F18" s="329" t="s">
        <v>493</v>
      </c>
      <c r="G18" s="329"/>
      <c r="H18" s="340"/>
      <c r="I18" s="329"/>
      <c r="J18" s="329"/>
      <c r="K18" s="341" t="s">
        <v>494</v>
      </c>
      <c r="L18" s="342"/>
      <c r="M18" s="470" t="s">
        <v>573</v>
      </c>
    </row>
    <row r="19" spans="1:13" s="12" customFormat="1" ht="23.25" customHeight="1">
      <c r="A19" s="447"/>
      <c r="B19" s="11"/>
      <c r="C19" s="343" t="s">
        <v>483</v>
      </c>
      <c r="D19" s="315"/>
      <c r="E19" s="316"/>
      <c r="F19" s="344" t="s">
        <v>495</v>
      </c>
      <c r="G19" s="332"/>
      <c r="H19" s="345"/>
      <c r="I19" s="333" t="s">
        <v>483</v>
      </c>
      <c r="J19" s="332"/>
      <c r="K19" s="449" t="s">
        <v>496</v>
      </c>
      <c r="L19" s="449" t="s">
        <v>497</v>
      </c>
      <c r="M19" s="448"/>
    </row>
    <row r="20" spans="1:13" s="12" customFormat="1" ht="48.75" customHeight="1">
      <c r="A20" s="468"/>
      <c r="B20" s="335" t="s">
        <v>498</v>
      </c>
      <c r="C20" s="346" t="s">
        <v>499</v>
      </c>
      <c r="D20" s="335" t="s">
        <v>500</v>
      </c>
      <c r="E20" s="335" t="s">
        <v>501</v>
      </c>
      <c r="F20" s="347" t="s">
        <v>502</v>
      </c>
      <c r="G20" s="347" t="s">
        <v>503</v>
      </c>
      <c r="H20" s="348" t="s">
        <v>504</v>
      </c>
      <c r="I20" s="334" t="s">
        <v>505</v>
      </c>
      <c r="J20" s="335" t="s">
        <v>506</v>
      </c>
      <c r="K20" s="450"/>
      <c r="L20" s="450"/>
      <c r="M20" s="466"/>
    </row>
    <row r="21" spans="1:13" s="132" customFormat="1" ht="18" customHeight="1">
      <c r="A21" s="149" t="s">
        <v>175</v>
      </c>
      <c r="B21" s="169">
        <v>9395385</v>
      </c>
      <c r="C21" s="171">
        <v>0</v>
      </c>
      <c r="D21" s="170">
        <v>17048013</v>
      </c>
      <c r="E21" s="171">
        <v>0</v>
      </c>
      <c r="F21" s="171">
        <v>0</v>
      </c>
      <c r="G21" s="170">
        <v>2059081</v>
      </c>
      <c r="H21" s="171">
        <v>0</v>
      </c>
      <c r="I21" s="170">
        <v>1244564</v>
      </c>
      <c r="J21" s="170">
        <v>5733927</v>
      </c>
      <c r="K21" s="151">
        <v>10676469</v>
      </c>
      <c r="L21" s="177">
        <v>1506869</v>
      </c>
      <c r="M21" s="153" t="s">
        <v>175</v>
      </c>
    </row>
    <row r="22" spans="1:13" s="132" customFormat="1" ht="18" customHeight="1">
      <c r="A22" s="149" t="s">
        <v>176</v>
      </c>
      <c r="B22" s="169">
        <v>3067009</v>
      </c>
      <c r="C22" s="178">
        <v>3</v>
      </c>
      <c r="D22" s="170">
        <v>4542728</v>
      </c>
      <c r="E22" s="172">
        <v>878222</v>
      </c>
      <c r="F22" s="172">
        <v>61064</v>
      </c>
      <c r="G22" s="170">
        <v>266215</v>
      </c>
      <c r="H22" s="171">
        <v>0</v>
      </c>
      <c r="I22" s="170">
        <v>163366</v>
      </c>
      <c r="J22" s="170">
        <v>519399</v>
      </c>
      <c r="K22" s="151">
        <v>157511</v>
      </c>
      <c r="L22" s="177">
        <v>231188</v>
      </c>
      <c r="M22" s="154" t="s">
        <v>176</v>
      </c>
    </row>
    <row r="23" spans="1:13" s="132" customFormat="1" ht="18" customHeight="1">
      <c r="A23" s="149" t="s">
        <v>177</v>
      </c>
      <c r="B23" s="169">
        <v>9861316</v>
      </c>
      <c r="C23" s="171">
        <v>0</v>
      </c>
      <c r="D23" s="170">
        <v>18695779</v>
      </c>
      <c r="E23" s="171">
        <v>0</v>
      </c>
      <c r="F23" s="171">
        <v>0</v>
      </c>
      <c r="G23" s="170">
        <v>2024368</v>
      </c>
      <c r="H23" s="170">
        <v>19743004</v>
      </c>
      <c r="I23" s="170">
        <v>1356865</v>
      </c>
      <c r="J23" s="170">
        <v>5880348</v>
      </c>
      <c r="K23" s="151">
        <v>882653</v>
      </c>
      <c r="L23" s="177">
        <v>1741228</v>
      </c>
      <c r="M23" s="154" t="s">
        <v>177</v>
      </c>
    </row>
    <row r="24" spans="1:13" s="132" customFormat="1" ht="18" customHeight="1">
      <c r="A24" s="149" t="s">
        <v>178</v>
      </c>
      <c r="B24" s="169">
        <v>3544123</v>
      </c>
      <c r="C24" s="171">
        <v>0</v>
      </c>
      <c r="D24" s="170">
        <v>4949324</v>
      </c>
      <c r="E24" s="172">
        <v>916217</v>
      </c>
      <c r="F24" s="172">
        <v>61925</v>
      </c>
      <c r="G24" s="170">
        <v>283581</v>
      </c>
      <c r="H24" s="170">
        <v>25747095</v>
      </c>
      <c r="I24" s="170">
        <v>177640</v>
      </c>
      <c r="J24" s="170">
        <v>563100</v>
      </c>
      <c r="K24" s="151">
        <v>265962</v>
      </c>
      <c r="L24" s="177">
        <v>190717</v>
      </c>
      <c r="M24" s="154" t="s">
        <v>178</v>
      </c>
    </row>
    <row r="25" spans="1:13" s="132" customFormat="1" ht="18" customHeight="1">
      <c r="A25" s="149" t="s">
        <v>179</v>
      </c>
      <c r="B25" s="169">
        <v>9681973</v>
      </c>
      <c r="C25" s="171">
        <v>0</v>
      </c>
      <c r="D25" s="170">
        <v>17150858</v>
      </c>
      <c r="E25" s="171">
        <v>0</v>
      </c>
      <c r="F25" s="171">
        <v>0</v>
      </c>
      <c r="G25" s="170">
        <v>2209556</v>
      </c>
      <c r="H25" s="170">
        <v>20598782</v>
      </c>
      <c r="I25" s="170">
        <v>1461808</v>
      </c>
      <c r="J25" s="170">
        <v>6276987</v>
      </c>
      <c r="K25" s="151">
        <v>2491251</v>
      </c>
      <c r="L25" s="177">
        <v>1916496</v>
      </c>
      <c r="M25" s="154" t="s">
        <v>179</v>
      </c>
    </row>
    <row r="26" spans="1:13" s="132" customFormat="1" ht="18" customHeight="1">
      <c r="A26" s="149" t="s">
        <v>180</v>
      </c>
      <c r="B26" s="169">
        <v>3414091</v>
      </c>
      <c r="C26" s="171">
        <v>0</v>
      </c>
      <c r="D26" s="170">
        <v>4247091</v>
      </c>
      <c r="E26" s="172">
        <v>1142138</v>
      </c>
      <c r="F26" s="172">
        <v>75259</v>
      </c>
      <c r="G26" s="170">
        <v>296712</v>
      </c>
      <c r="H26" s="170">
        <v>33948006</v>
      </c>
      <c r="I26" s="170">
        <v>199616</v>
      </c>
      <c r="J26" s="170">
        <v>607026</v>
      </c>
      <c r="K26" s="151">
        <v>153203</v>
      </c>
      <c r="L26" s="177">
        <v>233380</v>
      </c>
      <c r="M26" s="154" t="s">
        <v>180</v>
      </c>
    </row>
    <row r="27" spans="1:13" s="132" customFormat="1" ht="18" customHeight="1">
      <c r="A27" s="149" t="s">
        <v>181</v>
      </c>
      <c r="B27" s="169">
        <v>10841671</v>
      </c>
      <c r="C27" s="171">
        <v>0</v>
      </c>
      <c r="D27" s="170">
        <v>1882350</v>
      </c>
      <c r="E27" s="171">
        <v>0</v>
      </c>
      <c r="F27" s="171">
        <v>0</v>
      </c>
      <c r="G27" s="170">
        <v>2429514</v>
      </c>
      <c r="H27" s="170">
        <v>21992786</v>
      </c>
      <c r="I27" s="170">
        <v>1581865</v>
      </c>
      <c r="J27" s="170">
        <v>6747175</v>
      </c>
      <c r="K27" s="151">
        <v>1070075</v>
      </c>
      <c r="L27" s="177">
        <v>1438021</v>
      </c>
      <c r="M27" s="154" t="s">
        <v>181</v>
      </c>
    </row>
    <row r="28" spans="1:13" s="132" customFormat="1" ht="18" customHeight="1">
      <c r="A28" s="149" t="s">
        <v>182</v>
      </c>
      <c r="B28" s="169">
        <v>3981010</v>
      </c>
      <c r="C28" s="171">
        <v>0</v>
      </c>
      <c r="D28" s="170">
        <v>4611875</v>
      </c>
      <c r="E28" s="172">
        <v>1114147</v>
      </c>
      <c r="F28" s="172">
        <v>78463</v>
      </c>
      <c r="G28" s="170">
        <v>313152</v>
      </c>
      <c r="H28" s="170">
        <v>30618998</v>
      </c>
      <c r="I28" s="170">
        <v>220420</v>
      </c>
      <c r="J28" s="170">
        <v>648300</v>
      </c>
      <c r="K28" s="151">
        <v>158305</v>
      </c>
      <c r="L28" s="177">
        <v>172603</v>
      </c>
      <c r="M28" s="154" t="s">
        <v>182</v>
      </c>
    </row>
    <row r="29" spans="1:13" s="132" customFormat="1" ht="18" customHeight="1">
      <c r="A29" s="149" t="s">
        <v>183</v>
      </c>
      <c r="B29" s="169">
        <v>12506554</v>
      </c>
      <c r="C29" s="171">
        <v>0</v>
      </c>
      <c r="D29" s="170">
        <v>21071057</v>
      </c>
      <c r="E29" s="171">
        <v>0</v>
      </c>
      <c r="F29" s="171">
        <v>0</v>
      </c>
      <c r="G29" s="170">
        <v>2548547</v>
      </c>
      <c r="H29" s="170">
        <v>22855013</v>
      </c>
      <c r="I29" s="170">
        <v>1652872</v>
      </c>
      <c r="J29" s="170">
        <v>7290850</v>
      </c>
      <c r="K29" s="151">
        <v>1301425</v>
      </c>
      <c r="L29" s="177">
        <v>1789470</v>
      </c>
      <c r="M29" s="154" t="s">
        <v>183</v>
      </c>
    </row>
    <row r="30" spans="1:13" s="132" customFormat="1" ht="18" customHeight="1">
      <c r="A30" s="149" t="s">
        <v>184</v>
      </c>
      <c r="B30" s="169">
        <v>5061622</v>
      </c>
      <c r="C30" s="171">
        <v>0</v>
      </c>
      <c r="D30" s="170">
        <v>5197638</v>
      </c>
      <c r="E30" s="172">
        <v>1226116</v>
      </c>
      <c r="F30" s="172">
        <v>92727</v>
      </c>
      <c r="G30" s="170">
        <v>352924</v>
      </c>
      <c r="H30" s="170">
        <v>29886113</v>
      </c>
      <c r="I30" s="170">
        <v>226820</v>
      </c>
      <c r="J30" s="170">
        <v>733958</v>
      </c>
      <c r="K30" s="151">
        <v>469888</v>
      </c>
      <c r="L30" s="177">
        <v>252832</v>
      </c>
      <c r="M30" s="154" t="s">
        <v>184</v>
      </c>
    </row>
    <row r="31" spans="1:13" s="160" customFormat="1" ht="18" customHeight="1" thickBot="1">
      <c r="A31" s="155" t="s">
        <v>23</v>
      </c>
      <c r="B31" s="179">
        <v>-44944</v>
      </c>
      <c r="C31" s="156">
        <v>0</v>
      </c>
      <c r="D31" s="156">
        <v>24082455</v>
      </c>
      <c r="E31" s="156">
        <v>1245696</v>
      </c>
      <c r="F31" s="156">
        <v>96757</v>
      </c>
      <c r="G31" s="156">
        <v>2911742</v>
      </c>
      <c r="H31" s="156">
        <v>49579411</v>
      </c>
      <c r="I31" s="156">
        <v>2001278</v>
      </c>
      <c r="J31" s="156">
        <v>8266589</v>
      </c>
      <c r="K31" s="156">
        <v>1632332</v>
      </c>
      <c r="L31" s="180">
        <v>2202583</v>
      </c>
      <c r="M31" s="159" t="s">
        <v>23</v>
      </c>
    </row>
    <row r="32" spans="1:13" s="132" customFormat="1" ht="15" customHeight="1">
      <c r="A32" s="136" t="s">
        <v>442</v>
      </c>
      <c r="B32" s="136"/>
      <c r="C32" s="161"/>
      <c r="D32" s="161"/>
      <c r="E32" s="161"/>
      <c r="F32" s="161"/>
      <c r="H32" s="135"/>
      <c r="I32" s="135"/>
      <c r="L32" s="135"/>
      <c r="M32" s="135" t="s">
        <v>443</v>
      </c>
    </row>
  </sheetData>
  <mergeCells count="10">
    <mergeCell ref="A18:A20"/>
    <mergeCell ref="K19:K20"/>
    <mergeCell ref="L19:L20"/>
    <mergeCell ref="A1:M1"/>
    <mergeCell ref="B3:D3"/>
    <mergeCell ref="C4:C5"/>
    <mergeCell ref="D4:D5"/>
    <mergeCell ref="A3:A5"/>
    <mergeCell ref="M3:M5"/>
    <mergeCell ref="M18:M20"/>
  </mergeCells>
  <printOptions/>
  <pageMargins left="0.31" right="0.28" top="0.64" bottom="0.66" header="0.5" footer="0.5"/>
  <pageSetup horizontalDpi="300" verticalDpi="3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C16">
      <selection activeCell="G33" sqref="G33"/>
    </sheetView>
  </sheetViews>
  <sheetFormatPr defaultColWidth="8.88671875" defaultRowHeight="13.5"/>
  <cols>
    <col min="1" max="1" width="19.21484375" style="18" customWidth="1"/>
    <col min="2" max="7" width="18.77734375" style="18" customWidth="1"/>
    <col min="8" max="8" width="19.21484375" style="18" customWidth="1"/>
    <col min="9" max="10" width="13.77734375" style="18" customWidth="1"/>
    <col min="11" max="11" width="14.77734375" style="18" customWidth="1"/>
    <col min="12" max="13" width="13.77734375" style="18" customWidth="1"/>
    <col min="14" max="14" width="11.3359375" style="18" customWidth="1"/>
    <col min="15" max="16384" width="7.77734375" style="18" customWidth="1"/>
  </cols>
  <sheetData>
    <row r="1" spans="1:8" s="166" customFormat="1" ht="35.25" customHeight="1">
      <c r="A1" s="451" t="s">
        <v>185</v>
      </c>
      <c r="B1" s="451"/>
      <c r="C1" s="451"/>
      <c r="D1" s="451"/>
      <c r="E1" s="451"/>
      <c r="F1" s="451"/>
      <c r="G1" s="451"/>
      <c r="H1" s="451"/>
    </row>
    <row r="2" spans="1:9" s="132" customFormat="1" ht="18" customHeight="1" thickBot="1">
      <c r="A2" s="384" t="s">
        <v>0</v>
      </c>
      <c r="B2" s="384"/>
      <c r="C2" s="161"/>
      <c r="D2" s="161"/>
      <c r="E2" s="161"/>
      <c r="F2" s="161"/>
      <c r="G2" s="482" t="s">
        <v>29</v>
      </c>
      <c r="H2" s="482"/>
      <c r="I2" s="161"/>
    </row>
    <row r="3" spans="1:9" s="132" customFormat="1" ht="15.75" customHeight="1">
      <c r="A3" s="479" t="s">
        <v>574</v>
      </c>
      <c r="B3" s="442" t="s">
        <v>186</v>
      </c>
      <c r="C3" s="481"/>
      <c r="D3" s="479"/>
      <c r="E3" s="442" t="s">
        <v>9</v>
      </c>
      <c r="F3" s="481"/>
      <c r="G3" s="479"/>
      <c r="H3" s="442" t="s">
        <v>575</v>
      </c>
      <c r="I3" s="161"/>
    </row>
    <row r="4" spans="1:9" s="132" customFormat="1" ht="15.75" customHeight="1">
      <c r="A4" s="480"/>
      <c r="B4" s="438" t="s">
        <v>30</v>
      </c>
      <c r="C4" s="387"/>
      <c r="D4" s="471"/>
      <c r="E4" s="386" t="s">
        <v>11</v>
      </c>
      <c r="F4" s="387"/>
      <c r="G4" s="471"/>
      <c r="H4" s="443"/>
      <c r="I4" s="161"/>
    </row>
    <row r="5" spans="1:9" s="132" customFormat="1" ht="15.75" customHeight="1">
      <c r="A5" s="480"/>
      <c r="B5" s="144" t="s">
        <v>26</v>
      </c>
      <c r="C5" s="142" t="s">
        <v>187</v>
      </c>
      <c r="D5" s="142" t="s">
        <v>188</v>
      </c>
      <c r="E5" s="144" t="s">
        <v>26</v>
      </c>
      <c r="F5" s="142" t="s">
        <v>187</v>
      </c>
      <c r="G5" s="142" t="s">
        <v>188</v>
      </c>
      <c r="H5" s="443"/>
      <c r="I5" s="161"/>
    </row>
    <row r="6" spans="1:9" s="132" customFormat="1" ht="15.75" customHeight="1">
      <c r="A6" s="471"/>
      <c r="B6" s="140" t="s">
        <v>5</v>
      </c>
      <c r="C6" s="146" t="s">
        <v>31</v>
      </c>
      <c r="D6" s="146" t="s">
        <v>32</v>
      </c>
      <c r="E6" s="140" t="s">
        <v>5</v>
      </c>
      <c r="F6" s="146" t="s">
        <v>31</v>
      </c>
      <c r="G6" s="146" t="s">
        <v>32</v>
      </c>
      <c r="H6" s="438"/>
      <c r="I6" s="161"/>
    </row>
    <row r="7" spans="1:9" s="132" customFormat="1" ht="15.75" customHeight="1">
      <c r="A7" s="182" t="s">
        <v>175</v>
      </c>
      <c r="B7" s="150">
        <f>SUM(C7:D7)</f>
        <v>332954740</v>
      </c>
      <c r="C7" s="151">
        <v>250741256</v>
      </c>
      <c r="D7" s="151">
        <v>82213484</v>
      </c>
      <c r="E7" s="150">
        <f>SUM(F7:G7)</f>
        <v>333016165</v>
      </c>
      <c r="F7" s="151">
        <v>251295176</v>
      </c>
      <c r="G7" s="151">
        <v>81720989</v>
      </c>
      <c r="H7" s="183" t="s">
        <v>175</v>
      </c>
      <c r="I7" s="161"/>
    </row>
    <row r="8" spans="1:9" s="132" customFormat="1" ht="15.75" customHeight="1">
      <c r="A8" s="184" t="s">
        <v>189</v>
      </c>
      <c r="B8" s="150">
        <f aca="true" t="shared" si="0" ref="B8:B16">SUM(C8:D8)</f>
        <v>222149745</v>
      </c>
      <c r="C8" s="151">
        <v>202314895</v>
      </c>
      <c r="D8" s="151">
        <v>19834850</v>
      </c>
      <c r="E8" s="150">
        <f aca="true" t="shared" si="1" ref="E8:E16">SUM(F8:G8)</f>
        <v>221144938</v>
      </c>
      <c r="F8" s="151">
        <v>201665763</v>
      </c>
      <c r="G8" s="151">
        <v>19479175</v>
      </c>
      <c r="H8" s="185" t="s">
        <v>189</v>
      </c>
      <c r="I8" s="161"/>
    </row>
    <row r="9" spans="1:9" s="132" customFormat="1" ht="15.75" customHeight="1">
      <c r="A9" s="184" t="s">
        <v>177</v>
      </c>
      <c r="B9" s="150">
        <f t="shared" si="0"/>
        <v>395732624</v>
      </c>
      <c r="C9" s="151">
        <v>311450319</v>
      </c>
      <c r="D9" s="151">
        <v>84282305</v>
      </c>
      <c r="E9" s="150">
        <f t="shared" si="1"/>
        <v>393053158</v>
      </c>
      <c r="F9" s="151">
        <v>310927494</v>
      </c>
      <c r="G9" s="151">
        <v>82125664</v>
      </c>
      <c r="H9" s="185" t="s">
        <v>177</v>
      </c>
      <c r="I9" s="161"/>
    </row>
    <row r="10" spans="1:9" s="132" customFormat="1" ht="15.75" customHeight="1">
      <c r="A10" s="184" t="s">
        <v>190</v>
      </c>
      <c r="B10" s="150">
        <f t="shared" si="0"/>
        <v>259266641</v>
      </c>
      <c r="C10" s="151">
        <v>239913735</v>
      </c>
      <c r="D10" s="151">
        <v>19352906</v>
      </c>
      <c r="E10" s="150">
        <f t="shared" si="1"/>
        <v>260211082</v>
      </c>
      <c r="F10" s="151">
        <v>240345631</v>
      </c>
      <c r="G10" s="151">
        <v>19865451</v>
      </c>
      <c r="H10" s="185" t="s">
        <v>190</v>
      </c>
      <c r="I10" s="161"/>
    </row>
    <row r="11" spans="1:9" s="132" customFormat="1" ht="15.75" customHeight="1">
      <c r="A11" s="184" t="s">
        <v>179</v>
      </c>
      <c r="B11" s="150">
        <f t="shared" si="0"/>
        <v>442991996</v>
      </c>
      <c r="C11" s="151">
        <v>354927155</v>
      </c>
      <c r="D11" s="151">
        <v>88064841</v>
      </c>
      <c r="E11" s="150">
        <f t="shared" si="1"/>
        <v>444279667</v>
      </c>
      <c r="F11" s="151">
        <v>354983344</v>
      </c>
      <c r="G11" s="151">
        <v>89296323</v>
      </c>
      <c r="H11" s="185" t="s">
        <v>179</v>
      </c>
      <c r="I11" s="161"/>
    </row>
    <row r="12" spans="1:9" s="132" customFormat="1" ht="15.75" customHeight="1">
      <c r="A12" s="184" t="s">
        <v>191</v>
      </c>
      <c r="B12" s="150">
        <f t="shared" si="0"/>
        <v>289518232</v>
      </c>
      <c r="C12" s="151">
        <v>272813912</v>
      </c>
      <c r="D12" s="151">
        <v>16704320</v>
      </c>
      <c r="E12" s="150">
        <f t="shared" si="1"/>
        <v>284623357</v>
      </c>
      <c r="F12" s="151">
        <v>267764676</v>
      </c>
      <c r="G12" s="151">
        <v>16858681</v>
      </c>
      <c r="H12" s="185" t="s">
        <v>191</v>
      </c>
      <c r="I12" s="161"/>
    </row>
    <row r="13" spans="1:9" s="132" customFormat="1" ht="15.75" customHeight="1">
      <c r="A13" s="184" t="s">
        <v>181</v>
      </c>
      <c r="B13" s="150">
        <f t="shared" si="0"/>
        <v>526687537</v>
      </c>
      <c r="C13" s="151">
        <v>398893127</v>
      </c>
      <c r="D13" s="151">
        <v>127794410</v>
      </c>
      <c r="E13" s="150">
        <f t="shared" si="1"/>
        <v>511632413</v>
      </c>
      <c r="F13" s="151">
        <v>389976666</v>
      </c>
      <c r="G13" s="151">
        <v>121655747</v>
      </c>
      <c r="H13" s="185" t="s">
        <v>181</v>
      </c>
      <c r="I13" s="161"/>
    </row>
    <row r="14" spans="1:9" s="132" customFormat="1" ht="15.75" customHeight="1">
      <c r="A14" s="184" t="s">
        <v>192</v>
      </c>
      <c r="B14" s="150">
        <f t="shared" si="0"/>
        <v>361897499</v>
      </c>
      <c r="C14" s="151">
        <v>341514606</v>
      </c>
      <c r="D14" s="151">
        <v>20382893</v>
      </c>
      <c r="E14" s="150">
        <f t="shared" si="1"/>
        <v>349465780</v>
      </c>
      <c r="F14" s="151">
        <v>329180610</v>
      </c>
      <c r="G14" s="151">
        <v>20285170</v>
      </c>
      <c r="H14" s="185" t="s">
        <v>192</v>
      </c>
      <c r="I14" s="161"/>
    </row>
    <row r="15" spans="1:9" s="132" customFormat="1" ht="15.75" customHeight="1">
      <c r="A15" s="184" t="s">
        <v>183</v>
      </c>
      <c r="B15" s="150">
        <f t="shared" si="0"/>
        <v>581332847</v>
      </c>
      <c r="C15" s="151">
        <v>433396478</v>
      </c>
      <c r="D15" s="151">
        <v>147936369</v>
      </c>
      <c r="E15" s="150">
        <f t="shared" si="1"/>
        <v>579624121</v>
      </c>
      <c r="F15" s="151">
        <v>424516254</v>
      </c>
      <c r="G15" s="151">
        <v>155107867</v>
      </c>
      <c r="H15" s="185" t="s">
        <v>183</v>
      </c>
      <c r="I15" s="161"/>
    </row>
    <row r="16" spans="1:9" s="132" customFormat="1" ht="15.75" customHeight="1">
      <c r="A16" s="184" t="s">
        <v>193</v>
      </c>
      <c r="B16" s="150">
        <f t="shared" si="0"/>
        <v>368776739</v>
      </c>
      <c r="C16" s="151">
        <v>346736255</v>
      </c>
      <c r="D16" s="151">
        <v>22040484</v>
      </c>
      <c r="E16" s="150">
        <f t="shared" si="1"/>
        <v>372230363</v>
      </c>
      <c r="F16" s="151">
        <v>349092482</v>
      </c>
      <c r="G16" s="151">
        <v>23137881</v>
      </c>
      <c r="H16" s="185" t="s">
        <v>193</v>
      </c>
      <c r="I16" s="161"/>
    </row>
    <row r="17" spans="1:9" s="160" customFormat="1" ht="15.75" customHeight="1" thickBot="1">
      <c r="A17" s="155" t="s">
        <v>23</v>
      </c>
      <c r="B17" s="175">
        <f>SUM(C17:D17)</f>
        <v>980387299</v>
      </c>
      <c r="C17" s="175">
        <v>788780831</v>
      </c>
      <c r="D17" s="175">
        <v>191606468</v>
      </c>
      <c r="E17" s="175">
        <f>SUM(F17:G17)</f>
        <v>984043561</v>
      </c>
      <c r="F17" s="175">
        <v>790317020</v>
      </c>
      <c r="G17" s="175">
        <v>193726541</v>
      </c>
      <c r="H17" s="159" t="s">
        <v>23</v>
      </c>
      <c r="I17" s="164"/>
    </row>
    <row r="18" spans="1:9" s="132" customFormat="1" ht="15" customHeight="1" thickBot="1">
      <c r="A18" s="161"/>
      <c r="B18" s="186"/>
      <c r="C18" s="186"/>
      <c r="D18" s="186"/>
      <c r="E18" s="186"/>
      <c r="F18" s="186"/>
      <c r="G18" s="186"/>
      <c r="H18" s="161"/>
      <c r="I18" s="161"/>
    </row>
    <row r="19" spans="1:9" s="132" customFormat="1" ht="15.75" customHeight="1">
      <c r="A19" s="479" t="s">
        <v>574</v>
      </c>
      <c r="B19" s="472" t="s">
        <v>10</v>
      </c>
      <c r="C19" s="473"/>
      <c r="D19" s="474"/>
      <c r="E19" s="472" t="s">
        <v>194</v>
      </c>
      <c r="F19" s="473"/>
      <c r="G19" s="474"/>
      <c r="H19" s="442" t="s">
        <v>575</v>
      </c>
      <c r="I19" s="161"/>
    </row>
    <row r="20" spans="1:9" s="132" customFormat="1" ht="15.75" customHeight="1">
      <c r="A20" s="480"/>
      <c r="B20" s="475" t="s">
        <v>12</v>
      </c>
      <c r="C20" s="476"/>
      <c r="D20" s="477"/>
      <c r="E20" s="478" t="s">
        <v>33</v>
      </c>
      <c r="F20" s="476"/>
      <c r="G20" s="477"/>
      <c r="H20" s="443"/>
      <c r="I20" s="161"/>
    </row>
    <row r="21" spans="1:9" s="132" customFormat="1" ht="15.75" customHeight="1">
      <c r="A21" s="480"/>
      <c r="B21" s="187" t="s">
        <v>26</v>
      </c>
      <c r="C21" s="188" t="s">
        <v>187</v>
      </c>
      <c r="D21" s="188" t="s">
        <v>188</v>
      </c>
      <c r="E21" s="187" t="s">
        <v>26</v>
      </c>
      <c r="F21" s="188" t="s">
        <v>187</v>
      </c>
      <c r="G21" s="188" t="s">
        <v>188</v>
      </c>
      <c r="H21" s="443"/>
      <c r="I21" s="161"/>
    </row>
    <row r="22" spans="1:9" s="132" customFormat="1" ht="15.75" customHeight="1">
      <c r="A22" s="471"/>
      <c r="B22" s="140" t="s">
        <v>5</v>
      </c>
      <c r="C22" s="146" t="s">
        <v>31</v>
      </c>
      <c r="D22" s="146" t="s">
        <v>32</v>
      </c>
      <c r="E22" s="140" t="s">
        <v>5</v>
      </c>
      <c r="F22" s="146" t="s">
        <v>31</v>
      </c>
      <c r="G22" s="146" t="s">
        <v>32</v>
      </c>
      <c r="H22" s="438"/>
      <c r="I22" s="161"/>
    </row>
    <row r="23" spans="1:9" s="132" customFormat="1" ht="15.75" customHeight="1">
      <c r="A23" s="182" t="s">
        <v>175</v>
      </c>
      <c r="B23" s="150">
        <f>SUM(C23:D23)</f>
        <v>270629918</v>
      </c>
      <c r="C23" s="151">
        <v>207752783</v>
      </c>
      <c r="D23" s="151">
        <v>62877135</v>
      </c>
      <c r="E23" s="150">
        <f>SUM(F23:G23)</f>
        <v>62386247</v>
      </c>
      <c r="F23" s="151">
        <v>43542393</v>
      </c>
      <c r="G23" s="189">
        <v>18843854</v>
      </c>
      <c r="H23" s="183" t="s">
        <v>175</v>
      </c>
      <c r="I23" s="161"/>
    </row>
    <row r="24" spans="1:9" s="132" customFormat="1" ht="15.75" customHeight="1">
      <c r="A24" s="184" t="s">
        <v>189</v>
      </c>
      <c r="B24" s="150">
        <f aca="true" t="shared" si="2" ref="B24:B33">SUM(C24:D24)</f>
        <v>179185154</v>
      </c>
      <c r="C24" s="150">
        <v>162304794</v>
      </c>
      <c r="D24" s="151">
        <v>16880360</v>
      </c>
      <c r="E24" s="150">
        <f aca="true" t="shared" si="3" ref="E24:E32">SUM(F24:G24)</f>
        <v>41959784</v>
      </c>
      <c r="F24" s="151">
        <v>39360969</v>
      </c>
      <c r="G24" s="189">
        <v>2598815</v>
      </c>
      <c r="H24" s="185" t="s">
        <v>189</v>
      </c>
      <c r="I24" s="161"/>
    </row>
    <row r="25" spans="1:9" s="132" customFormat="1" ht="15.75" customHeight="1">
      <c r="A25" s="184" t="s">
        <v>177</v>
      </c>
      <c r="B25" s="150">
        <f t="shared" si="2"/>
        <v>317101875</v>
      </c>
      <c r="C25" s="151">
        <v>256250086</v>
      </c>
      <c r="D25" s="151">
        <v>60851789</v>
      </c>
      <c r="E25" s="150">
        <f t="shared" si="3"/>
        <v>75951283</v>
      </c>
      <c r="F25" s="151">
        <v>54677408</v>
      </c>
      <c r="G25" s="189">
        <v>21273875</v>
      </c>
      <c r="H25" s="185" t="s">
        <v>177</v>
      </c>
      <c r="I25" s="161"/>
    </row>
    <row r="26" spans="1:9" s="132" customFormat="1" ht="15.75" customHeight="1">
      <c r="A26" s="184" t="s">
        <v>190</v>
      </c>
      <c r="B26" s="150">
        <f t="shared" si="2"/>
        <v>211420904</v>
      </c>
      <c r="C26" s="150">
        <v>195908595</v>
      </c>
      <c r="D26" s="151">
        <v>15512309</v>
      </c>
      <c r="E26" s="150">
        <f t="shared" si="3"/>
        <v>48790178</v>
      </c>
      <c r="F26" s="151">
        <v>44437036</v>
      </c>
      <c r="G26" s="189">
        <v>4353142</v>
      </c>
      <c r="H26" s="185" t="s">
        <v>190</v>
      </c>
      <c r="I26" s="161"/>
    </row>
    <row r="27" spans="1:9" s="132" customFormat="1" ht="15.75" customHeight="1">
      <c r="A27" s="184" t="s">
        <v>179</v>
      </c>
      <c r="B27" s="150">
        <f t="shared" si="2"/>
        <v>359233107</v>
      </c>
      <c r="C27" s="151">
        <v>299746259</v>
      </c>
      <c r="D27" s="151">
        <v>59486848</v>
      </c>
      <c r="E27" s="150">
        <f t="shared" si="3"/>
        <v>85046560</v>
      </c>
      <c r="F27" s="151">
        <v>55237085</v>
      </c>
      <c r="G27" s="189">
        <v>29809475</v>
      </c>
      <c r="H27" s="185" t="s">
        <v>179</v>
      </c>
      <c r="I27" s="161"/>
    </row>
    <row r="28" spans="1:9" s="132" customFormat="1" ht="15.75" customHeight="1">
      <c r="A28" s="184" t="s">
        <v>191</v>
      </c>
      <c r="B28" s="150">
        <f t="shared" si="2"/>
        <v>234710736</v>
      </c>
      <c r="C28" s="150">
        <v>219914430</v>
      </c>
      <c r="D28" s="151">
        <v>14796306</v>
      </c>
      <c r="E28" s="150">
        <f t="shared" si="3"/>
        <v>9187569</v>
      </c>
      <c r="F28" s="151">
        <v>7127762</v>
      </c>
      <c r="G28" s="189">
        <v>2059807</v>
      </c>
      <c r="H28" s="185" t="s">
        <v>191</v>
      </c>
      <c r="I28" s="161"/>
    </row>
    <row r="29" spans="1:9" s="132" customFormat="1" ht="15.75" customHeight="1">
      <c r="A29" s="184" t="s">
        <v>181</v>
      </c>
      <c r="B29" s="150">
        <f t="shared" si="2"/>
        <v>392778725</v>
      </c>
      <c r="C29" s="151">
        <v>310922699</v>
      </c>
      <c r="D29" s="151">
        <v>81856026</v>
      </c>
      <c r="E29" s="150">
        <f t="shared" si="3"/>
        <v>118856688</v>
      </c>
      <c r="F29" s="151">
        <v>79056967</v>
      </c>
      <c r="G29" s="189">
        <v>39799721</v>
      </c>
      <c r="H29" s="185" t="s">
        <v>181</v>
      </c>
      <c r="I29" s="161"/>
    </row>
    <row r="30" spans="1:9" s="132" customFormat="1" ht="15.75" customHeight="1">
      <c r="A30" s="184" t="s">
        <v>192</v>
      </c>
      <c r="B30" s="150">
        <f t="shared" si="2"/>
        <v>285484405</v>
      </c>
      <c r="C30" s="150">
        <v>269610971</v>
      </c>
      <c r="D30" s="151">
        <v>15873434</v>
      </c>
      <c r="E30" s="150">
        <f t="shared" si="3"/>
        <v>11812945</v>
      </c>
      <c r="F30" s="151">
        <v>8149847</v>
      </c>
      <c r="G30" s="189">
        <v>3663098</v>
      </c>
      <c r="H30" s="185" t="s">
        <v>192</v>
      </c>
      <c r="I30" s="161"/>
    </row>
    <row r="31" spans="1:9" s="132" customFormat="1" ht="15.75" customHeight="1">
      <c r="A31" s="184" t="s">
        <v>183</v>
      </c>
      <c r="B31" s="150">
        <f t="shared" si="2"/>
        <v>426609105</v>
      </c>
      <c r="C31" s="151">
        <v>331146881</v>
      </c>
      <c r="D31" s="151">
        <v>95462224</v>
      </c>
      <c r="E31" s="150">
        <f t="shared" si="3"/>
        <v>153015016</v>
      </c>
      <c r="F31" s="151">
        <v>93369373</v>
      </c>
      <c r="G31" s="189">
        <v>59645643</v>
      </c>
      <c r="H31" s="185" t="s">
        <v>183</v>
      </c>
      <c r="I31" s="161"/>
    </row>
    <row r="32" spans="1:9" s="132" customFormat="1" ht="15.75" customHeight="1">
      <c r="A32" s="184" t="s">
        <v>193</v>
      </c>
      <c r="B32" s="150">
        <f t="shared" si="2"/>
        <v>306803308</v>
      </c>
      <c r="C32" s="151">
        <v>290645404</v>
      </c>
      <c r="D32" s="151">
        <v>16157904</v>
      </c>
      <c r="E32" s="150">
        <f t="shared" si="3"/>
        <v>13263911</v>
      </c>
      <c r="F32" s="151">
        <v>7660426</v>
      </c>
      <c r="G32" s="189">
        <v>5603485</v>
      </c>
      <c r="H32" s="185" t="s">
        <v>193</v>
      </c>
      <c r="I32" s="161"/>
    </row>
    <row r="33" spans="1:9" s="160" customFormat="1" ht="15.75" customHeight="1" thickBot="1">
      <c r="A33" s="155" t="s">
        <v>23</v>
      </c>
      <c r="B33" s="190">
        <f t="shared" si="2"/>
        <v>750553542</v>
      </c>
      <c r="C33" s="175">
        <v>650998991</v>
      </c>
      <c r="D33" s="175">
        <v>99554551</v>
      </c>
      <c r="E33" s="175">
        <f>SUM(F33:G33)</f>
        <v>233490019</v>
      </c>
      <c r="F33" s="175">
        <f>F17-C33</f>
        <v>139318029</v>
      </c>
      <c r="G33" s="175">
        <f>G17-D33</f>
        <v>94171990</v>
      </c>
      <c r="H33" s="159" t="s">
        <v>23</v>
      </c>
      <c r="I33" s="164"/>
    </row>
    <row r="34" spans="1:9" s="132" customFormat="1" ht="13.5" customHeight="1">
      <c r="A34" s="384" t="s">
        <v>7</v>
      </c>
      <c r="B34" s="384"/>
      <c r="C34" s="161"/>
      <c r="D34" s="161"/>
      <c r="E34" s="161"/>
      <c r="F34" s="385" t="s">
        <v>195</v>
      </c>
      <c r="G34" s="384"/>
      <c r="H34" s="384"/>
      <c r="I34" s="191"/>
    </row>
    <row r="35" s="192" customFormat="1" ht="13.5"/>
    <row r="36" s="192" customFormat="1" ht="13.5"/>
    <row r="37" s="192" customFormat="1" ht="13.5"/>
    <row r="38" s="192" customFormat="1" ht="13.5"/>
    <row r="39" s="192" customFormat="1" ht="13.5"/>
    <row r="40" s="192" customFormat="1" ht="13.5"/>
    <row r="41" s="192" customFormat="1" ht="13.5"/>
    <row r="42" s="192" customFormat="1" ht="13.5"/>
    <row r="43" s="192" customFormat="1" ht="13.5"/>
    <row r="44" s="192" customFormat="1" ht="13.5"/>
  </sheetData>
  <mergeCells count="17">
    <mergeCell ref="A19:A22"/>
    <mergeCell ref="B3:D3"/>
    <mergeCell ref="E3:G3"/>
    <mergeCell ref="A1:H1"/>
    <mergeCell ref="A2:B2"/>
    <mergeCell ref="G2:H2"/>
    <mergeCell ref="H3:H6"/>
    <mergeCell ref="H19:H22"/>
    <mergeCell ref="A34:B34"/>
    <mergeCell ref="F34:H34"/>
    <mergeCell ref="E4:G4"/>
    <mergeCell ref="B19:D19"/>
    <mergeCell ref="E19:G19"/>
    <mergeCell ref="B20:D20"/>
    <mergeCell ref="E20:G20"/>
    <mergeCell ref="B4:D4"/>
    <mergeCell ref="A3:A6"/>
  </mergeCells>
  <printOptions/>
  <pageMargins left="0.44" right="0.36" top="0.96" bottom="1" header="0.5" footer="0.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B13">
      <selection activeCell="M28" sqref="M28"/>
    </sheetView>
  </sheetViews>
  <sheetFormatPr defaultColWidth="8.88671875" defaultRowHeight="13.5"/>
  <cols>
    <col min="1" max="1" width="8.6640625" style="0" customWidth="1"/>
    <col min="2" max="14" width="8.3359375" style="0" customWidth="1"/>
    <col min="15" max="15" width="8.4453125" style="0" customWidth="1"/>
    <col min="16" max="17" width="7.77734375" style="0" customWidth="1"/>
  </cols>
  <sheetData>
    <row r="1" spans="1:12" s="319" customFormat="1" ht="30" customHeight="1">
      <c r="A1" s="502" t="s">
        <v>437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5" s="82" customFormat="1" ht="15" customHeight="1" thickBot="1">
      <c r="A2" s="503" t="s">
        <v>34</v>
      </c>
      <c r="B2" s="503"/>
      <c r="N2" s="504" t="s">
        <v>35</v>
      </c>
      <c r="O2" s="504"/>
    </row>
    <row r="3" spans="1:15" s="194" customFormat="1" ht="15" customHeight="1">
      <c r="A3" s="505" t="s">
        <v>574</v>
      </c>
      <c r="B3" s="193" t="s">
        <v>36</v>
      </c>
      <c r="C3" s="193" t="s">
        <v>37</v>
      </c>
      <c r="D3" s="508" t="s">
        <v>38</v>
      </c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483" t="s">
        <v>577</v>
      </c>
    </row>
    <row r="4" spans="1:15" s="198" customFormat="1" ht="15" customHeight="1">
      <c r="A4" s="506"/>
      <c r="B4" s="195"/>
      <c r="C4" s="196"/>
      <c r="D4" s="489"/>
      <c r="E4" s="510" t="s">
        <v>39</v>
      </c>
      <c r="F4" s="511"/>
      <c r="G4" s="511"/>
      <c r="H4" s="511"/>
      <c r="I4" s="511"/>
      <c r="J4" s="511"/>
      <c r="K4" s="512"/>
      <c r="L4" s="510" t="s">
        <v>40</v>
      </c>
      <c r="M4" s="511"/>
      <c r="N4" s="511"/>
      <c r="O4" s="484"/>
    </row>
    <row r="5" spans="1:15" s="198" customFormat="1" ht="15" customHeight="1">
      <c r="A5" s="506"/>
      <c r="B5" s="199"/>
      <c r="C5" s="196"/>
      <c r="D5" s="489"/>
      <c r="E5" s="513" t="s">
        <v>41</v>
      </c>
      <c r="F5" s="514"/>
      <c r="G5" s="514"/>
      <c r="H5" s="514"/>
      <c r="I5" s="514"/>
      <c r="J5" s="514"/>
      <c r="K5" s="515"/>
      <c r="L5" s="513" t="s">
        <v>42</v>
      </c>
      <c r="M5" s="514"/>
      <c r="N5" s="514"/>
      <c r="O5" s="484"/>
    </row>
    <row r="6" spans="1:15" s="198" customFormat="1" ht="15" customHeight="1">
      <c r="A6" s="506"/>
      <c r="B6" s="199"/>
      <c r="C6" s="199"/>
      <c r="D6" s="489"/>
      <c r="E6" s="489"/>
      <c r="F6" s="201" t="s">
        <v>80</v>
      </c>
      <c r="G6" s="202" t="s">
        <v>43</v>
      </c>
      <c r="H6" s="202" t="s">
        <v>44</v>
      </c>
      <c r="I6" s="202" t="s">
        <v>45</v>
      </c>
      <c r="J6" s="202" t="s">
        <v>46</v>
      </c>
      <c r="K6" s="202" t="s">
        <v>47</v>
      </c>
      <c r="L6" s="489"/>
      <c r="M6" s="202" t="s">
        <v>196</v>
      </c>
      <c r="N6" s="197" t="s">
        <v>197</v>
      </c>
      <c r="O6" s="484"/>
    </row>
    <row r="7" spans="1:15" s="198" customFormat="1" ht="15" customHeight="1">
      <c r="A7" s="506"/>
      <c r="B7" s="199"/>
      <c r="C7" s="196" t="s">
        <v>48</v>
      </c>
      <c r="D7" s="489"/>
      <c r="E7" s="489"/>
      <c r="F7" s="196" t="s">
        <v>198</v>
      </c>
      <c r="G7" s="196" t="s">
        <v>49</v>
      </c>
      <c r="H7" s="196" t="s">
        <v>49</v>
      </c>
      <c r="I7" s="196" t="s">
        <v>199</v>
      </c>
      <c r="J7" s="196" t="s">
        <v>199</v>
      </c>
      <c r="K7" s="196" t="s">
        <v>199</v>
      </c>
      <c r="L7" s="489"/>
      <c r="M7" s="196" t="s">
        <v>198</v>
      </c>
      <c r="N7" s="200" t="s">
        <v>200</v>
      </c>
      <c r="O7" s="484"/>
    </row>
    <row r="8" spans="1:15" s="198" customFormat="1" ht="24.75" customHeight="1">
      <c r="A8" s="507"/>
      <c r="B8" s="196" t="s">
        <v>3</v>
      </c>
      <c r="C8" s="196" t="s">
        <v>50</v>
      </c>
      <c r="D8" s="489"/>
      <c r="E8" s="489"/>
      <c r="F8" s="196" t="s">
        <v>51</v>
      </c>
      <c r="G8" s="196" t="s">
        <v>52</v>
      </c>
      <c r="H8" s="196" t="s">
        <v>53</v>
      </c>
      <c r="I8" s="196" t="s">
        <v>54</v>
      </c>
      <c r="J8" s="196" t="s">
        <v>201</v>
      </c>
      <c r="K8" s="196" t="s">
        <v>55</v>
      </c>
      <c r="L8" s="489"/>
      <c r="M8" s="196" t="s">
        <v>56</v>
      </c>
      <c r="N8" s="200" t="s">
        <v>57</v>
      </c>
      <c r="O8" s="485"/>
    </row>
    <row r="9" spans="1:15" s="87" customFormat="1" ht="15" customHeight="1">
      <c r="A9" s="127" t="s">
        <v>1</v>
      </c>
      <c r="B9" s="128">
        <f>SUM(C9,D9,I23,J23,K23,L23,M23)</f>
        <v>1319954</v>
      </c>
      <c r="C9" s="129">
        <v>232924</v>
      </c>
      <c r="D9" s="129">
        <f>SUM(E9,L9)</f>
        <v>128910</v>
      </c>
      <c r="E9" s="130">
        <f>SUM(F9:K9)</f>
        <v>49940</v>
      </c>
      <c r="F9" s="130">
        <v>1475</v>
      </c>
      <c r="G9" s="130">
        <v>11840</v>
      </c>
      <c r="H9" s="130">
        <v>8168</v>
      </c>
      <c r="I9" s="130">
        <v>4388</v>
      </c>
      <c r="J9" s="130">
        <v>8480</v>
      </c>
      <c r="K9" s="130">
        <v>15589</v>
      </c>
      <c r="L9" s="130">
        <f>SUM(M9:N9,B23:H23)</f>
        <v>78970</v>
      </c>
      <c r="M9" s="130">
        <v>13494</v>
      </c>
      <c r="N9" s="130">
        <v>32911</v>
      </c>
      <c r="O9" s="131" t="s">
        <v>1</v>
      </c>
    </row>
    <row r="10" spans="1:15" s="87" customFormat="1" ht="15" customHeight="1">
      <c r="A10" s="85" t="s">
        <v>2</v>
      </c>
      <c r="B10" s="104">
        <f>SUM(C10,D10,I24,J24,K24,L24,M24)</f>
        <v>1591207</v>
      </c>
      <c r="C10" s="105">
        <v>304503</v>
      </c>
      <c r="D10" s="104">
        <f>SUM(E10,L10)</f>
        <v>121182</v>
      </c>
      <c r="E10" s="107">
        <f>SUM(F10:K10)</f>
        <v>54847</v>
      </c>
      <c r="F10" s="107">
        <v>1600</v>
      </c>
      <c r="G10" s="107">
        <v>12820</v>
      </c>
      <c r="H10" s="107">
        <v>9467</v>
      </c>
      <c r="I10" s="107">
        <v>4391</v>
      </c>
      <c r="J10" s="107">
        <v>6618</v>
      </c>
      <c r="K10" s="107">
        <v>19951</v>
      </c>
      <c r="L10" s="104">
        <f>SUM(M10:N10,B24:H24)</f>
        <v>66335</v>
      </c>
      <c r="M10" s="106">
        <v>17887</v>
      </c>
      <c r="N10" s="106">
        <v>27354</v>
      </c>
      <c r="O10" s="86" t="s">
        <v>2</v>
      </c>
    </row>
    <row r="11" spans="1:15" s="87" customFormat="1" ht="15" customHeight="1">
      <c r="A11" s="85" t="s">
        <v>13</v>
      </c>
      <c r="B11" s="104">
        <f>SUM(C11,D11,I25,J25,K25,L25,M25)</f>
        <v>1818548</v>
      </c>
      <c r="C11" s="105">
        <v>364488</v>
      </c>
      <c r="D11" s="104">
        <f>SUM(E11,L11)</f>
        <v>161028</v>
      </c>
      <c r="E11" s="107">
        <f>SUM(F11:K11)</f>
        <v>55279</v>
      </c>
      <c r="F11" s="107">
        <v>1713</v>
      </c>
      <c r="G11" s="107">
        <v>12603</v>
      </c>
      <c r="H11" s="107">
        <v>10013</v>
      </c>
      <c r="I11" s="107">
        <v>6939</v>
      </c>
      <c r="J11" s="107">
        <v>8147</v>
      </c>
      <c r="K11" s="107">
        <v>15864</v>
      </c>
      <c r="L11" s="104">
        <f>SUM(M11:N11,B25:H25)</f>
        <v>105749</v>
      </c>
      <c r="M11" s="106">
        <v>12472</v>
      </c>
      <c r="N11" s="106">
        <v>60114</v>
      </c>
      <c r="O11" s="86" t="s">
        <v>13</v>
      </c>
    </row>
    <row r="12" spans="1:15" s="87" customFormat="1" ht="15" customHeight="1">
      <c r="A12" s="85" t="s">
        <v>6</v>
      </c>
      <c r="B12" s="104">
        <f>SUM(C12,D12,I26,J26,K26,L26,M26)</f>
        <v>1926097</v>
      </c>
      <c r="C12" s="105">
        <v>380862</v>
      </c>
      <c r="D12" s="104">
        <f>SUM(E12,L12)</f>
        <v>185631</v>
      </c>
      <c r="E12" s="107">
        <f>SUM(F12:K12)</f>
        <v>55083</v>
      </c>
      <c r="F12" s="107">
        <v>1708</v>
      </c>
      <c r="G12" s="107">
        <v>13501</v>
      </c>
      <c r="H12" s="107">
        <v>11357</v>
      </c>
      <c r="I12" s="107">
        <v>3912</v>
      </c>
      <c r="J12" s="107">
        <v>8686</v>
      </c>
      <c r="K12" s="107">
        <v>15919</v>
      </c>
      <c r="L12" s="104">
        <f>SUM(M12:N12,B26:H26)</f>
        <v>130548</v>
      </c>
      <c r="M12" s="106">
        <v>37639</v>
      </c>
      <c r="N12" s="106">
        <v>38504</v>
      </c>
      <c r="O12" s="86" t="s">
        <v>6</v>
      </c>
    </row>
    <row r="13" spans="1:15" s="87" customFormat="1" ht="15" customHeight="1">
      <c r="A13" s="85" t="s">
        <v>27</v>
      </c>
      <c r="B13" s="104">
        <f>SUM(C13,D13,I27,J27,K27,L27,M27)</f>
        <v>1866031</v>
      </c>
      <c r="C13" s="105">
        <v>391819</v>
      </c>
      <c r="D13" s="104">
        <f>SUM(E13,L13)</f>
        <v>143046</v>
      </c>
      <c r="E13" s="107">
        <f>SUM(F13:K13)</f>
        <v>59580</v>
      </c>
      <c r="F13" s="107">
        <v>2410</v>
      </c>
      <c r="G13" s="107">
        <v>13180</v>
      </c>
      <c r="H13" s="107">
        <v>13601</v>
      </c>
      <c r="I13" s="107">
        <v>6376</v>
      </c>
      <c r="J13" s="107">
        <v>8993</v>
      </c>
      <c r="K13" s="107">
        <v>15020</v>
      </c>
      <c r="L13" s="104">
        <f>SUM(M13:N13,B27:H27)</f>
        <v>83466</v>
      </c>
      <c r="M13" s="106">
        <v>10765</v>
      </c>
      <c r="N13" s="106">
        <v>34858</v>
      </c>
      <c r="O13" s="86" t="s">
        <v>27</v>
      </c>
    </row>
    <row r="14" spans="1:15" s="296" customFormat="1" ht="15" customHeight="1">
      <c r="A14" s="79" t="s">
        <v>23</v>
      </c>
      <c r="B14" s="427">
        <v>1991290</v>
      </c>
      <c r="C14" s="427">
        <v>399012</v>
      </c>
      <c r="D14" s="427">
        <v>184807</v>
      </c>
      <c r="E14" s="428">
        <v>70872</v>
      </c>
      <c r="F14" s="428">
        <v>3393</v>
      </c>
      <c r="G14" s="428">
        <v>17606</v>
      </c>
      <c r="H14" s="428">
        <v>11432</v>
      </c>
      <c r="I14" s="428">
        <v>16793</v>
      </c>
      <c r="J14" s="428">
        <v>8385</v>
      </c>
      <c r="K14" s="428">
        <v>13263</v>
      </c>
      <c r="L14" s="427">
        <v>113935</v>
      </c>
      <c r="M14" s="428">
        <v>20155</v>
      </c>
      <c r="N14" s="428">
        <v>61378</v>
      </c>
      <c r="O14" s="80" t="s">
        <v>23</v>
      </c>
    </row>
    <row r="15" spans="1:15" s="296" customFormat="1" ht="15" customHeight="1" thickBot="1">
      <c r="A15" s="121" t="s">
        <v>202</v>
      </c>
      <c r="B15" s="429">
        <f>SUM(C15,D15,I29,J29,K29,L29,M29)</f>
        <v>650573</v>
      </c>
      <c r="C15" s="429">
        <v>114081</v>
      </c>
      <c r="D15" s="429">
        <f>SUM(E15,L15)</f>
        <v>63204</v>
      </c>
      <c r="E15" s="430">
        <f>SUM(F15:K15)</f>
        <v>22888</v>
      </c>
      <c r="F15" s="430">
        <v>1613</v>
      </c>
      <c r="G15" s="430">
        <v>3449</v>
      </c>
      <c r="H15" s="430">
        <v>7944</v>
      </c>
      <c r="I15" s="430">
        <v>1349</v>
      </c>
      <c r="J15" s="430">
        <v>4526</v>
      </c>
      <c r="K15" s="430">
        <v>4007</v>
      </c>
      <c r="L15" s="430">
        <f>SUM(M15:N15,B29:H29)</f>
        <v>40316</v>
      </c>
      <c r="M15" s="430">
        <v>8330</v>
      </c>
      <c r="N15" s="430">
        <v>22323</v>
      </c>
      <c r="O15" s="122" t="s">
        <v>28</v>
      </c>
    </row>
    <row r="16" spans="1:14" s="198" customFormat="1" ht="9.75" customHeight="1" thickBot="1">
      <c r="A16" s="203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</row>
    <row r="17" spans="1:14" s="194" customFormat="1" ht="15" customHeight="1">
      <c r="A17" s="499" t="s">
        <v>576</v>
      </c>
      <c r="B17" s="493" t="s">
        <v>38</v>
      </c>
      <c r="C17" s="494"/>
      <c r="D17" s="494"/>
      <c r="E17" s="494"/>
      <c r="F17" s="494"/>
      <c r="G17" s="494"/>
      <c r="H17" s="495"/>
      <c r="I17" s="204" t="s">
        <v>203</v>
      </c>
      <c r="J17" s="108" t="s">
        <v>204</v>
      </c>
      <c r="K17" s="205" t="s">
        <v>58</v>
      </c>
      <c r="L17" s="204" t="s">
        <v>59</v>
      </c>
      <c r="M17" s="204" t="s">
        <v>60</v>
      </c>
      <c r="N17" s="486" t="s">
        <v>577</v>
      </c>
    </row>
    <row r="18" spans="1:14" s="198" customFormat="1" ht="15" customHeight="1">
      <c r="A18" s="500"/>
      <c r="B18" s="496" t="s">
        <v>40</v>
      </c>
      <c r="C18" s="497"/>
      <c r="D18" s="497"/>
      <c r="E18" s="497"/>
      <c r="F18" s="497"/>
      <c r="G18" s="497"/>
      <c r="H18" s="206"/>
      <c r="I18" s="207"/>
      <c r="J18" s="208"/>
      <c r="K18" s="207"/>
      <c r="L18" s="207"/>
      <c r="M18" s="207"/>
      <c r="N18" s="487"/>
    </row>
    <row r="19" spans="1:14" s="198" customFormat="1" ht="15" customHeight="1">
      <c r="A19" s="500"/>
      <c r="B19" s="490" t="s">
        <v>42</v>
      </c>
      <c r="C19" s="491"/>
      <c r="D19" s="491"/>
      <c r="E19" s="491"/>
      <c r="F19" s="491"/>
      <c r="G19" s="491"/>
      <c r="H19" s="209"/>
      <c r="I19" s="210"/>
      <c r="J19" s="211"/>
      <c r="K19" s="210"/>
      <c r="L19" s="210"/>
      <c r="M19" s="210"/>
      <c r="N19" s="487"/>
    </row>
    <row r="20" spans="1:14" s="198" customFormat="1" ht="15" customHeight="1">
      <c r="A20" s="500"/>
      <c r="B20" s="212" t="s">
        <v>61</v>
      </c>
      <c r="C20" s="212" t="s">
        <v>62</v>
      </c>
      <c r="D20" s="213" t="s">
        <v>63</v>
      </c>
      <c r="E20" s="212" t="s">
        <v>64</v>
      </c>
      <c r="F20" s="212" t="s">
        <v>65</v>
      </c>
      <c r="G20" s="212" t="s">
        <v>66</v>
      </c>
      <c r="H20" s="212" t="s">
        <v>159</v>
      </c>
      <c r="I20" s="210"/>
      <c r="J20" s="211"/>
      <c r="K20" s="210"/>
      <c r="L20" s="210"/>
      <c r="M20" s="210"/>
      <c r="N20" s="487"/>
    </row>
    <row r="21" spans="1:14" s="198" customFormat="1" ht="15" customHeight="1">
      <c r="A21" s="500"/>
      <c r="B21" s="214"/>
      <c r="C21" s="214"/>
      <c r="D21" s="215" t="s">
        <v>67</v>
      </c>
      <c r="E21" s="214" t="s">
        <v>49</v>
      </c>
      <c r="F21" s="214"/>
      <c r="G21" s="214"/>
      <c r="H21" s="214" t="s">
        <v>199</v>
      </c>
      <c r="I21" s="210"/>
      <c r="J21" s="211"/>
      <c r="K21" s="210"/>
      <c r="L21" s="210"/>
      <c r="M21" s="210"/>
      <c r="N21" s="487"/>
    </row>
    <row r="22" spans="1:14" s="198" customFormat="1" ht="24.75" customHeight="1">
      <c r="A22" s="501"/>
      <c r="B22" s="216" t="s">
        <v>68</v>
      </c>
      <c r="C22" s="216" t="s">
        <v>69</v>
      </c>
      <c r="D22" s="216" t="s">
        <v>70</v>
      </c>
      <c r="E22" s="216" t="s">
        <v>71</v>
      </c>
      <c r="F22" s="216" t="s">
        <v>72</v>
      </c>
      <c r="G22" s="216" t="s">
        <v>73</v>
      </c>
      <c r="H22" s="217" t="s">
        <v>74</v>
      </c>
      <c r="I22" s="216" t="s">
        <v>75</v>
      </c>
      <c r="J22" s="218"/>
      <c r="K22" s="216" t="s">
        <v>76</v>
      </c>
      <c r="L22" s="216" t="s">
        <v>77</v>
      </c>
      <c r="M22" s="216" t="s">
        <v>78</v>
      </c>
      <c r="N22" s="488"/>
    </row>
    <row r="23" spans="1:14" s="87" customFormat="1" ht="15" customHeight="1">
      <c r="A23" s="85" t="s">
        <v>1</v>
      </c>
      <c r="B23" s="89">
        <v>8862</v>
      </c>
      <c r="C23" s="89">
        <v>5874</v>
      </c>
      <c r="D23" s="89">
        <f>SUM(D24:D26)</f>
        <v>0</v>
      </c>
      <c r="E23" s="89">
        <v>494</v>
      </c>
      <c r="F23" s="89">
        <v>11083</v>
      </c>
      <c r="G23" s="89">
        <v>5807</v>
      </c>
      <c r="H23" s="89">
        <v>445</v>
      </c>
      <c r="I23" s="89">
        <v>223123</v>
      </c>
      <c r="J23" s="89">
        <v>108048</v>
      </c>
      <c r="K23" s="89">
        <v>26889</v>
      </c>
      <c r="L23" s="109">
        <v>508103</v>
      </c>
      <c r="M23" s="110">
        <v>91957</v>
      </c>
      <c r="N23" s="88" t="s">
        <v>1</v>
      </c>
    </row>
    <row r="24" spans="1:14" s="87" customFormat="1" ht="15" customHeight="1">
      <c r="A24" s="85" t="s">
        <v>2</v>
      </c>
      <c r="B24" s="89">
        <v>2866</v>
      </c>
      <c r="C24" s="89">
        <v>4812</v>
      </c>
      <c r="D24" s="89">
        <f>SUM(D25:D27)</f>
        <v>0</v>
      </c>
      <c r="E24" s="89">
        <v>267</v>
      </c>
      <c r="F24" s="89">
        <v>6191</v>
      </c>
      <c r="G24" s="89">
        <v>6395</v>
      </c>
      <c r="H24" s="89">
        <v>563</v>
      </c>
      <c r="I24" s="89">
        <v>354038</v>
      </c>
      <c r="J24" s="89">
        <v>129855</v>
      </c>
      <c r="K24" s="89">
        <v>34485</v>
      </c>
      <c r="L24" s="109">
        <v>601302</v>
      </c>
      <c r="M24" s="110">
        <v>45842</v>
      </c>
      <c r="N24" s="88" t="s">
        <v>2</v>
      </c>
    </row>
    <row r="25" spans="1:14" s="87" customFormat="1" ht="15" customHeight="1">
      <c r="A25" s="85" t="s">
        <v>13</v>
      </c>
      <c r="B25" s="89">
        <v>4810</v>
      </c>
      <c r="C25" s="89">
        <v>3890</v>
      </c>
      <c r="D25" s="89">
        <f>SUM(D26:D28)</f>
        <v>0</v>
      </c>
      <c r="E25" s="89">
        <v>1387</v>
      </c>
      <c r="F25" s="89">
        <v>11917</v>
      </c>
      <c r="G25" s="89">
        <v>10627</v>
      </c>
      <c r="H25" s="89">
        <v>532</v>
      </c>
      <c r="I25" s="89">
        <v>345452</v>
      </c>
      <c r="J25" s="89">
        <v>172996</v>
      </c>
      <c r="K25" s="89">
        <v>45267</v>
      </c>
      <c r="L25" s="109">
        <v>701115</v>
      </c>
      <c r="M25" s="110">
        <v>28202</v>
      </c>
      <c r="N25" s="88" t="s">
        <v>13</v>
      </c>
    </row>
    <row r="26" spans="1:14" s="87" customFormat="1" ht="15" customHeight="1">
      <c r="A26" s="85" t="s">
        <v>6</v>
      </c>
      <c r="B26" s="89">
        <v>1590</v>
      </c>
      <c r="C26" s="89">
        <v>5386</v>
      </c>
      <c r="D26" s="89">
        <f>SUM(D27:D28)</f>
        <v>0</v>
      </c>
      <c r="E26" s="89">
        <v>1570</v>
      </c>
      <c r="F26" s="89">
        <v>26268</v>
      </c>
      <c r="G26" s="89">
        <v>19175</v>
      </c>
      <c r="H26" s="89">
        <v>416</v>
      </c>
      <c r="I26" s="89">
        <v>389532</v>
      </c>
      <c r="J26" s="89">
        <v>204051</v>
      </c>
      <c r="K26" s="89">
        <v>47557</v>
      </c>
      <c r="L26" s="109">
        <v>664931</v>
      </c>
      <c r="M26" s="110">
        <v>53533</v>
      </c>
      <c r="N26" s="88" t="s">
        <v>6</v>
      </c>
    </row>
    <row r="27" spans="1:14" s="87" customFormat="1" ht="15" customHeight="1">
      <c r="A27" s="85" t="s">
        <v>27</v>
      </c>
      <c r="B27" s="89">
        <v>1056</v>
      </c>
      <c r="C27" s="89">
        <v>6314</v>
      </c>
      <c r="D27" s="89">
        <f>SUM(D28:D29)</f>
        <v>0</v>
      </c>
      <c r="E27" s="89">
        <v>1787</v>
      </c>
      <c r="F27" s="89">
        <v>18250</v>
      </c>
      <c r="G27" s="89">
        <v>9756</v>
      </c>
      <c r="H27" s="89">
        <v>680</v>
      </c>
      <c r="I27" s="89">
        <v>403547</v>
      </c>
      <c r="J27" s="89">
        <v>104271</v>
      </c>
      <c r="K27" s="89">
        <v>46002</v>
      </c>
      <c r="L27" s="109">
        <v>722446</v>
      </c>
      <c r="M27" s="110">
        <v>54900</v>
      </c>
      <c r="N27" s="88" t="s">
        <v>27</v>
      </c>
    </row>
    <row r="28" spans="1:14" s="84" customFormat="1" ht="15" customHeight="1">
      <c r="A28" s="79" t="s">
        <v>23</v>
      </c>
      <c r="B28" s="83">
        <v>943</v>
      </c>
      <c r="C28" s="83">
        <v>8626</v>
      </c>
      <c r="D28" s="83">
        <f>SUM(D29:D29)</f>
        <v>0</v>
      </c>
      <c r="E28" s="83">
        <v>2900</v>
      </c>
      <c r="F28" s="83">
        <v>9697</v>
      </c>
      <c r="G28" s="83">
        <v>6868</v>
      </c>
      <c r="H28" s="83">
        <v>3368</v>
      </c>
      <c r="I28" s="83">
        <v>576605</v>
      </c>
      <c r="J28" s="83">
        <v>0</v>
      </c>
      <c r="K28" s="83">
        <v>50267</v>
      </c>
      <c r="L28" s="111">
        <v>743163</v>
      </c>
      <c r="M28" s="112">
        <v>37436</v>
      </c>
      <c r="N28" s="81" t="s">
        <v>23</v>
      </c>
    </row>
    <row r="29" spans="1:14" s="84" customFormat="1" ht="15" customHeight="1" thickBot="1">
      <c r="A29" s="121" t="s">
        <v>202</v>
      </c>
      <c r="B29" s="123">
        <v>260</v>
      </c>
      <c r="C29" s="123">
        <v>3556</v>
      </c>
      <c r="D29" s="123">
        <v>0</v>
      </c>
      <c r="E29" s="123">
        <v>0</v>
      </c>
      <c r="F29" s="123">
        <v>3757</v>
      </c>
      <c r="G29" s="123">
        <v>1725</v>
      </c>
      <c r="H29" s="123">
        <v>365</v>
      </c>
      <c r="I29" s="123">
        <v>224722</v>
      </c>
      <c r="J29" s="123">
        <v>0</v>
      </c>
      <c r="K29" s="123">
        <v>35804</v>
      </c>
      <c r="L29" s="124">
        <v>202762</v>
      </c>
      <c r="M29" s="125">
        <v>10000</v>
      </c>
      <c r="N29" s="126" t="s">
        <v>28</v>
      </c>
    </row>
    <row r="30" spans="1:14" s="114" customFormat="1" ht="10.5" customHeight="1">
      <c r="A30" s="492" t="s">
        <v>444</v>
      </c>
      <c r="B30" s="492"/>
      <c r="C30" s="113"/>
      <c r="D30" s="113"/>
      <c r="E30" s="113"/>
      <c r="F30" s="113"/>
      <c r="G30" s="113"/>
      <c r="H30" s="113"/>
      <c r="I30" s="113"/>
      <c r="J30" s="498" t="s">
        <v>445</v>
      </c>
      <c r="K30" s="498"/>
      <c r="L30" s="498"/>
      <c r="M30" s="498"/>
      <c r="N30" s="498"/>
    </row>
    <row r="31" spans="1:14" s="114" customFormat="1" ht="10.5" customHeight="1">
      <c r="A31" s="115" t="s">
        <v>446</v>
      </c>
      <c r="B31" s="116"/>
      <c r="C31" s="116"/>
      <c r="D31" s="116"/>
      <c r="E31" s="113"/>
      <c r="F31" s="113"/>
      <c r="G31" s="113"/>
      <c r="H31" s="113"/>
      <c r="I31" s="113"/>
      <c r="J31" s="113"/>
      <c r="K31" s="113"/>
      <c r="L31" s="117"/>
      <c r="M31" s="117" t="s">
        <v>79</v>
      </c>
      <c r="N31" s="113"/>
    </row>
    <row r="32" spans="1:14" s="114" customFormat="1" ht="10.5" customHeight="1">
      <c r="A32" s="492" t="s">
        <v>447</v>
      </c>
      <c r="B32" s="492"/>
      <c r="C32" s="492"/>
      <c r="D32" s="492"/>
      <c r="E32" s="492"/>
      <c r="F32" s="113"/>
      <c r="G32" s="113"/>
      <c r="H32" s="113"/>
      <c r="I32" s="113"/>
      <c r="J32" s="113"/>
      <c r="K32" s="113"/>
      <c r="L32" s="113"/>
      <c r="M32" s="113"/>
      <c r="N32" s="113"/>
    </row>
    <row r="33" s="198" customFormat="1" ht="13.5"/>
  </sheetData>
  <mergeCells count="21">
    <mergeCell ref="J30:N30"/>
    <mergeCell ref="A17:A22"/>
    <mergeCell ref="A1:L1"/>
    <mergeCell ref="A2:B2"/>
    <mergeCell ref="N2:O2"/>
    <mergeCell ref="A3:A8"/>
    <mergeCell ref="D3:N3"/>
    <mergeCell ref="D4:D8"/>
    <mergeCell ref="E4:K4"/>
    <mergeCell ref="L4:N4"/>
    <mergeCell ref="A30:B30"/>
    <mergeCell ref="A32:E32"/>
    <mergeCell ref="E6:E8"/>
    <mergeCell ref="B17:H17"/>
    <mergeCell ref="B18:G18"/>
    <mergeCell ref="O3:O8"/>
    <mergeCell ref="N17:N22"/>
    <mergeCell ref="L6:L8"/>
    <mergeCell ref="B19:G19"/>
    <mergeCell ref="E5:K5"/>
    <mergeCell ref="L5:N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B4">
      <selection activeCell="F15" sqref="F15"/>
    </sheetView>
  </sheetViews>
  <sheetFormatPr defaultColWidth="8.88671875" defaultRowHeight="13.5"/>
  <cols>
    <col min="1" max="1" width="20.4453125" style="0" customWidth="1"/>
    <col min="2" max="6" width="18.77734375" style="0" customWidth="1"/>
    <col min="7" max="7" width="20.10546875" style="0" customWidth="1"/>
  </cols>
  <sheetData>
    <row r="1" spans="1:7" s="317" customFormat="1" ht="25.5">
      <c r="A1" s="451" t="s">
        <v>100</v>
      </c>
      <c r="B1" s="451"/>
      <c r="C1" s="451"/>
      <c r="D1" s="451"/>
      <c r="E1" s="451"/>
      <c r="F1" s="451"/>
      <c r="G1" s="451"/>
    </row>
    <row r="2" spans="1:8" s="1" customFormat="1" ht="14.25" thickBot="1">
      <c r="A2" s="8" t="s">
        <v>14</v>
      </c>
      <c r="B2" s="8"/>
      <c r="C2" s="8"/>
      <c r="D2" s="8"/>
      <c r="E2" s="8"/>
      <c r="F2" s="8"/>
      <c r="G2" s="9" t="s">
        <v>15</v>
      </c>
      <c r="H2" s="4"/>
    </row>
    <row r="3" spans="1:8" s="1" customFormat="1" ht="33" customHeight="1">
      <c r="A3" s="518" t="s">
        <v>16</v>
      </c>
      <c r="B3" s="520" t="s">
        <v>17</v>
      </c>
      <c r="C3" s="519"/>
      <c r="D3" s="521" t="s">
        <v>18</v>
      </c>
      <c r="E3" s="517"/>
      <c r="F3" s="518" t="s">
        <v>19</v>
      </c>
      <c r="G3" s="516" t="s">
        <v>20</v>
      </c>
      <c r="H3" s="4"/>
    </row>
    <row r="4" spans="1:8" s="1" customFormat="1" ht="40.5" customHeight="1">
      <c r="A4" s="519"/>
      <c r="B4" s="5" t="s">
        <v>21</v>
      </c>
      <c r="C4" s="6" t="s">
        <v>22</v>
      </c>
      <c r="D4" s="5" t="s">
        <v>21</v>
      </c>
      <c r="E4" s="6" t="s">
        <v>22</v>
      </c>
      <c r="F4" s="519"/>
      <c r="G4" s="517"/>
      <c r="H4" s="4"/>
    </row>
    <row r="5" spans="1:8" s="12" customFormat="1" ht="15.75" customHeight="1">
      <c r="A5" s="119" t="s">
        <v>164</v>
      </c>
      <c r="B5" s="52">
        <v>250741256</v>
      </c>
      <c r="C5" s="53">
        <v>100.10563670980753</v>
      </c>
      <c r="D5" s="54">
        <v>251295176</v>
      </c>
      <c r="E5" s="53">
        <v>100</v>
      </c>
      <c r="F5" s="55">
        <v>100.2209125888721</v>
      </c>
      <c r="G5" s="118" t="s">
        <v>164</v>
      </c>
      <c r="H5" s="11"/>
    </row>
    <row r="6" spans="1:8" s="12" customFormat="1" ht="15.75" customHeight="1">
      <c r="A6" s="38" t="s">
        <v>165</v>
      </c>
      <c r="B6" s="36">
        <v>202314895</v>
      </c>
      <c r="C6" s="16">
        <v>100.10563670980753</v>
      </c>
      <c r="D6" s="25">
        <v>201665763</v>
      </c>
      <c r="E6" s="16">
        <v>100</v>
      </c>
      <c r="F6" s="15">
        <v>99.7</v>
      </c>
      <c r="G6" s="78" t="s">
        <v>165</v>
      </c>
      <c r="H6" s="11"/>
    </row>
    <row r="7" spans="1:8" s="12" customFormat="1" ht="15.75" customHeight="1">
      <c r="A7" s="38" t="s">
        <v>160</v>
      </c>
      <c r="B7" s="36">
        <v>312450319</v>
      </c>
      <c r="C7" s="16">
        <v>100</v>
      </c>
      <c r="D7" s="25">
        <v>310927494</v>
      </c>
      <c r="E7" s="16">
        <v>100</v>
      </c>
      <c r="F7" s="15">
        <v>99.51261851648165</v>
      </c>
      <c r="G7" s="78" t="s">
        <v>160</v>
      </c>
      <c r="H7" s="11"/>
    </row>
    <row r="8" spans="1:8" s="12" customFormat="1" ht="15.75" customHeight="1">
      <c r="A8" s="38" t="s">
        <v>166</v>
      </c>
      <c r="B8" s="36">
        <v>239913735</v>
      </c>
      <c r="C8" s="16">
        <v>100</v>
      </c>
      <c r="D8" s="25">
        <v>240345631</v>
      </c>
      <c r="E8" s="16">
        <v>100</v>
      </c>
      <c r="F8" s="15">
        <v>100.2</v>
      </c>
      <c r="G8" s="78" t="s">
        <v>166</v>
      </c>
      <c r="H8" s="11"/>
    </row>
    <row r="9" spans="1:8" s="12" customFormat="1" ht="15.75" customHeight="1">
      <c r="A9" s="38" t="s">
        <v>161</v>
      </c>
      <c r="B9" s="36">
        <v>354927155</v>
      </c>
      <c r="C9" s="16">
        <v>100</v>
      </c>
      <c r="D9" s="25">
        <v>354983344</v>
      </c>
      <c r="E9" s="16">
        <v>100</v>
      </c>
      <c r="F9" s="15">
        <v>99.98417137002349</v>
      </c>
      <c r="G9" s="78" t="s">
        <v>161</v>
      </c>
      <c r="H9" s="11"/>
    </row>
    <row r="10" spans="1:8" s="12" customFormat="1" ht="15.75" customHeight="1">
      <c r="A10" s="38" t="s">
        <v>167</v>
      </c>
      <c r="B10" s="36">
        <v>272813912</v>
      </c>
      <c r="C10" s="16">
        <v>100</v>
      </c>
      <c r="D10" s="25">
        <v>267764676</v>
      </c>
      <c r="E10" s="16">
        <v>100</v>
      </c>
      <c r="F10" s="15">
        <v>98.1</v>
      </c>
      <c r="G10" s="78" t="s">
        <v>167</v>
      </c>
      <c r="H10" s="11"/>
    </row>
    <row r="11" spans="1:8" s="12" customFormat="1" ht="15.75" customHeight="1">
      <c r="A11" s="38" t="s">
        <v>162</v>
      </c>
      <c r="B11" s="36">
        <v>398893127</v>
      </c>
      <c r="C11" s="16">
        <v>100</v>
      </c>
      <c r="D11" s="25">
        <v>389979666</v>
      </c>
      <c r="E11" s="16">
        <v>100</v>
      </c>
      <c r="F11" s="15">
        <v>102.285621989327</v>
      </c>
      <c r="G11" s="78" t="s">
        <v>162</v>
      </c>
      <c r="H11" s="11"/>
    </row>
    <row r="12" spans="1:8" s="12" customFormat="1" ht="15.75" customHeight="1">
      <c r="A12" s="38" t="s">
        <v>168</v>
      </c>
      <c r="B12" s="36">
        <v>341514606</v>
      </c>
      <c r="C12" s="16">
        <v>100</v>
      </c>
      <c r="D12" s="25">
        <v>330180610</v>
      </c>
      <c r="E12" s="16">
        <v>100</v>
      </c>
      <c r="F12" s="15">
        <v>96.7</v>
      </c>
      <c r="G12" s="78" t="s">
        <v>168</v>
      </c>
      <c r="H12" s="11"/>
    </row>
    <row r="13" spans="1:8" s="46" customFormat="1" ht="15.75" customHeight="1">
      <c r="A13" s="38" t="s">
        <v>163</v>
      </c>
      <c r="B13" s="56">
        <v>433396478</v>
      </c>
      <c r="C13" s="41">
        <v>100</v>
      </c>
      <c r="D13" s="43">
        <v>424516254</v>
      </c>
      <c r="E13" s="41">
        <v>100</v>
      </c>
      <c r="F13" s="45">
        <v>102.1</v>
      </c>
      <c r="G13" s="78" t="s">
        <v>163</v>
      </c>
      <c r="H13" s="42"/>
    </row>
    <row r="14" spans="1:8" s="46" customFormat="1" ht="15.75" customHeight="1">
      <c r="A14" s="38" t="s">
        <v>169</v>
      </c>
      <c r="B14" s="56">
        <v>346736255</v>
      </c>
      <c r="C14" s="41">
        <v>100</v>
      </c>
      <c r="D14" s="43">
        <v>349092482</v>
      </c>
      <c r="E14" s="41">
        <v>100</v>
      </c>
      <c r="F14" s="45">
        <v>100.7</v>
      </c>
      <c r="G14" s="78" t="s">
        <v>169</v>
      </c>
      <c r="H14" s="42"/>
    </row>
    <row r="15" spans="1:8" s="17" customFormat="1" ht="15.75" customHeight="1">
      <c r="A15" s="19" t="s">
        <v>23</v>
      </c>
      <c r="B15" s="57">
        <f>SUM(B16:B36)</f>
        <v>788780831</v>
      </c>
      <c r="C15" s="58">
        <f>SUM(C16:C36)</f>
        <v>100.00115333016645</v>
      </c>
      <c r="D15" s="59">
        <v>790317020</v>
      </c>
      <c r="E15" s="58">
        <f>SUM(E16:E36)</f>
        <v>100.00000000000001</v>
      </c>
      <c r="F15" s="51">
        <f>D15/B15*100</f>
        <v>100.19475485960434</v>
      </c>
      <c r="G15" s="26" t="s">
        <v>23</v>
      </c>
      <c r="H15" s="24"/>
    </row>
    <row r="16" spans="1:8" s="46" customFormat="1" ht="15.75" customHeight="1">
      <c r="A16" s="90" t="s">
        <v>102</v>
      </c>
      <c r="B16" s="56">
        <v>114081142</v>
      </c>
      <c r="C16" s="98">
        <f>B16/B15*100</f>
        <v>14.462970893368476</v>
      </c>
      <c r="D16" s="91">
        <v>116653907</v>
      </c>
      <c r="E16" s="98">
        <f>D16/D15*100</f>
        <v>14.76039412639753</v>
      </c>
      <c r="F16" s="99">
        <f aca="true" t="shared" si="0" ref="F16:F36">D16/B16*100</f>
        <v>102.25520621103179</v>
      </c>
      <c r="G16" s="92" t="s">
        <v>103</v>
      </c>
      <c r="H16" s="42"/>
    </row>
    <row r="17" spans="1:7" s="46" customFormat="1" ht="15.75" customHeight="1">
      <c r="A17" s="90" t="s">
        <v>104</v>
      </c>
      <c r="B17" s="56">
        <v>1612296</v>
      </c>
      <c r="C17" s="98">
        <f>B17/B15*100</f>
        <v>0.2044035474284998</v>
      </c>
      <c r="D17" s="91">
        <v>1559073</v>
      </c>
      <c r="E17" s="98">
        <f>D17/D15*100</f>
        <v>0.19727184921311705</v>
      </c>
      <c r="F17" s="99">
        <f t="shared" si="0"/>
        <v>96.69893121362331</v>
      </c>
      <c r="G17" s="92" t="s">
        <v>105</v>
      </c>
    </row>
    <row r="18" spans="1:7" s="46" customFormat="1" ht="15.75" customHeight="1">
      <c r="A18" s="90" t="s">
        <v>106</v>
      </c>
      <c r="B18" s="56">
        <v>3448963</v>
      </c>
      <c r="C18" s="98">
        <f>B18/B15*100</f>
        <v>0.4372523855108746</v>
      </c>
      <c r="D18" s="91">
        <v>3221569</v>
      </c>
      <c r="E18" s="98">
        <f>D18/D15*100</f>
        <v>0.4076299660103486</v>
      </c>
      <c r="F18" s="99">
        <f t="shared" si="0"/>
        <v>93.40688780946621</v>
      </c>
      <c r="G18" s="92" t="s">
        <v>107</v>
      </c>
    </row>
    <row r="19" spans="1:7" s="46" customFormat="1" ht="15.75" customHeight="1">
      <c r="A19" s="90" t="s">
        <v>108</v>
      </c>
      <c r="B19" s="56">
        <v>7944278</v>
      </c>
      <c r="C19" s="98">
        <f>B19/B15*100</f>
        <v>1.0071591103359356</v>
      </c>
      <c r="D19" s="91">
        <v>7953211</v>
      </c>
      <c r="E19" s="98">
        <f>D19/D15*100</f>
        <v>1.0063317376108134</v>
      </c>
      <c r="F19" s="99">
        <f t="shared" si="0"/>
        <v>100.11244571249898</v>
      </c>
      <c r="G19" s="92" t="s">
        <v>109</v>
      </c>
    </row>
    <row r="20" spans="1:7" s="46" customFormat="1" ht="15.75" customHeight="1">
      <c r="A20" s="90" t="s">
        <v>110</v>
      </c>
      <c r="B20" s="56">
        <v>1348871</v>
      </c>
      <c r="C20" s="98">
        <f>B20/B15*100</f>
        <v>0.17100707154482053</v>
      </c>
      <c r="D20" s="91">
        <v>1316557</v>
      </c>
      <c r="E20" s="98">
        <f>D20/D15*100</f>
        <v>0.16658593535034838</v>
      </c>
      <c r="F20" s="99">
        <f t="shared" si="0"/>
        <v>97.604366911291</v>
      </c>
      <c r="G20" s="92" t="s">
        <v>111</v>
      </c>
    </row>
    <row r="21" spans="1:7" s="46" customFormat="1" ht="15.75" customHeight="1">
      <c r="A21" s="90" t="s">
        <v>112</v>
      </c>
      <c r="B21" s="56">
        <v>4525926</v>
      </c>
      <c r="C21" s="98">
        <f>B21/B15*100</f>
        <v>0.5737875240023423</v>
      </c>
      <c r="D21" s="91">
        <v>5060858</v>
      </c>
      <c r="E21" s="98">
        <f>D21/D15*100</f>
        <v>0.6403579667308695</v>
      </c>
      <c r="F21" s="99">
        <f t="shared" si="0"/>
        <v>111.8192829489479</v>
      </c>
      <c r="G21" s="92" t="s">
        <v>113</v>
      </c>
    </row>
    <row r="22" spans="1:7" s="46" customFormat="1" ht="15.75" customHeight="1">
      <c r="A22" s="90" t="s">
        <v>114</v>
      </c>
      <c r="B22" s="56">
        <v>4008502</v>
      </c>
      <c r="C22" s="98">
        <f>B22/B15*100</f>
        <v>0.5081895809914783</v>
      </c>
      <c r="D22" s="91">
        <v>4793723</v>
      </c>
      <c r="E22" s="98">
        <f>D22/D15*100</f>
        <v>0.6065569738078018</v>
      </c>
      <c r="F22" s="99">
        <f t="shared" si="0"/>
        <v>119.58888881681986</v>
      </c>
      <c r="G22" s="92" t="s">
        <v>115</v>
      </c>
    </row>
    <row r="23" spans="1:7" s="46" customFormat="1" ht="15.75" customHeight="1">
      <c r="A23" s="90" t="s">
        <v>116</v>
      </c>
      <c r="B23" s="56">
        <v>8330189</v>
      </c>
      <c r="C23" s="98">
        <f>B23/B15*100</f>
        <v>1.0560841076017478</v>
      </c>
      <c r="D23" s="91">
        <v>8180779</v>
      </c>
      <c r="E23" s="98">
        <f>D23/D15*100</f>
        <v>1.0351262585740593</v>
      </c>
      <c r="F23" s="99">
        <f t="shared" si="0"/>
        <v>98.20640324007054</v>
      </c>
      <c r="G23" s="93" t="s">
        <v>117</v>
      </c>
    </row>
    <row r="24" spans="1:7" s="46" customFormat="1" ht="15.75" customHeight="1">
      <c r="A24" s="90" t="s">
        <v>118</v>
      </c>
      <c r="B24" s="56">
        <v>22324063</v>
      </c>
      <c r="C24" s="98">
        <f>B24/B15*100</f>
        <v>2.830198468654216</v>
      </c>
      <c r="D24" s="91">
        <v>22324489</v>
      </c>
      <c r="E24" s="98">
        <f>D24/D15*100</f>
        <v>2.8247511359428903</v>
      </c>
      <c r="F24" s="99">
        <f t="shared" si="0"/>
        <v>100.00190825478319</v>
      </c>
      <c r="G24" s="92" t="s">
        <v>119</v>
      </c>
    </row>
    <row r="25" spans="1:7" s="46" customFormat="1" ht="15.75" customHeight="1">
      <c r="A25" s="90" t="s">
        <v>120</v>
      </c>
      <c r="B25" s="56">
        <v>130003202</v>
      </c>
      <c r="C25" s="98">
        <f>B25/B15*100</f>
        <v>16.481536681765533</v>
      </c>
      <c r="D25" s="91">
        <v>130003201</v>
      </c>
      <c r="E25" s="98">
        <f>D25/D15*100</f>
        <v>16.449500353668203</v>
      </c>
      <c r="F25" s="99">
        <f t="shared" si="0"/>
        <v>99.99999923078818</v>
      </c>
      <c r="G25" s="93" t="s">
        <v>121</v>
      </c>
    </row>
    <row r="26" spans="1:7" s="46" customFormat="1" ht="15.75" customHeight="1">
      <c r="A26" s="90" t="s">
        <v>122</v>
      </c>
      <c r="B26" s="56">
        <v>260002</v>
      </c>
      <c r="C26" s="98">
        <f>B26/B15*100</f>
        <v>0.032962515033532806</v>
      </c>
      <c r="D26" s="91">
        <v>260000</v>
      </c>
      <c r="E26" s="98">
        <f>D26/D15*100</f>
        <v>0.03289819065265734</v>
      </c>
      <c r="F26" s="99">
        <f t="shared" si="0"/>
        <v>99.99923077514788</v>
      </c>
      <c r="G26" s="93" t="s">
        <v>123</v>
      </c>
    </row>
    <row r="27" spans="1:7" s="46" customFormat="1" ht="15.75" customHeight="1">
      <c r="A27" s="90" t="s">
        <v>124</v>
      </c>
      <c r="B27" s="56">
        <v>3</v>
      </c>
      <c r="C27" s="98">
        <f>B27/B26*100</f>
        <v>0.0011538372781747833</v>
      </c>
      <c r="D27" s="91">
        <v>0</v>
      </c>
      <c r="E27" s="98">
        <f>D27/D26*100</f>
        <v>0</v>
      </c>
      <c r="F27" s="99">
        <v>0</v>
      </c>
      <c r="G27" s="92" t="s">
        <v>125</v>
      </c>
    </row>
    <row r="28" spans="1:7" s="46" customFormat="1" ht="15.75" customHeight="1">
      <c r="A28" s="90" t="s">
        <v>126</v>
      </c>
      <c r="B28" s="56">
        <v>1</v>
      </c>
      <c r="C28" s="98">
        <v>0</v>
      </c>
      <c r="D28" s="91">
        <v>0</v>
      </c>
      <c r="E28" s="98">
        <v>0</v>
      </c>
      <c r="F28" s="99">
        <v>0</v>
      </c>
      <c r="G28" s="92" t="s">
        <v>127</v>
      </c>
    </row>
    <row r="29" spans="1:7" s="46" customFormat="1" ht="15.75" customHeight="1">
      <c r="A29" s="90" t="s">
        <v>128</v>
      </c>
      <c r="B29" s="56">
        <v>3756900</v>
      </c>
      <c r="C29" s="98">
        <f>B29/B15*100</f>
        <v>0.47629200055953186</v>
      </c>
      <c r="D29" s="91">
        <v>3815843</v>
      </c>
      <c r="E29" s="98">
        <f>D29/D15*100</f>
        <v>0.48282434813310743</v>
      </c>
      <c r="F29" s="99">
        <f t="shared" si="0"/>
        <v>101.56892650855758</v>
      </c>
      <c r="G29" s="92" t="s">
        <v>129</v>
      </c>
    </row>
    <row r="30" spans="1:7" s="46" customFormat="1" ht="15.75" customHeight="1">
      <c r="A30" s="90" t="s">
        <v>130</v>
      </c>
      <c r="B30" s="56">
        <v>1724665</v>
      </c>
      <c r="C30" s="98">
        <f>B30/B15*100</f>
        <v>0.21864945650536483</v>
      </c>
      <c r="D30" s="91">
        <v>2326094</v>
      </c>
      <c r="E30" s="98">
        <f>D30/D15*100</f>
        <v>0.2943241688000089</v>
      </c>
      <c r="F30" s="99">
        <f t="shared" si="0"/>
        <v>134.87222156186854</v>
      </c>
      <c r="G30" s="92" t="s">
        <v>131</v>
      </c>
    </row>
    <row r="31" spans="1:7" s="46" customFormat="1" ht="15.75" customHeight="1">
      <c r="A31" s="90" t="s">
        <v>132</v>
      </c>
      <c r="B31" s="56">
        <v>365000</v>
      </c>
      <c r="C31" s="98">
        <f>B31/B15*100</f>
        <v>0.046273943997505694</v>
      </c>
      <c r="D31" s="91">
        <v>448338</v>
      </c>
      <c r="E31" s="98">
        <f>D31/D15*100</f>
        <v>0.05672888077242724</v>
      </c>
      <c r="F31" s="99">
        <f t="shared" si="0"/>
        <v>122.83232876712329</v>
      </c>
      <c r="G31" s="93" t="s">
        <v>133</v>
      </c>
    </row>
    <row r="32" spans="1:7" s="46" customFormat="1" ht="15.75" customHeight="1">
      <c r="A32" s="90" t="s">
        <v>134</v>
      </c>
      <c r="B32" s="56">
        <v>224721280</v>
      </c>
      <c r="C32" s="98">
        <f>B32/B15*100</f>
        <v>28.489698426761084</v>
      </c>
      <c r="D32" s="91">
        <v>226421629</v>
      </c>
      <c r="E32" s="98">
        <f>D32/D15*100</f>
        <v>28.649468918181718</v>
      </c>
      <c r="F32" s="99">
        <f t="shared" si="0"/>
        <v>100.75664796854129</v>
      </c>
      <c r="G32" s="93" t="s">
        <v>135</v>
      </c>
    </row>
    <row r="33" spans="1:7" s="46" customFormat="1" ht="15.75" customHeight="1">
      <c r="A33" s="90" t="s">
        <v>136</v>
      </c>
      <c r="B33" s="56">
        <v>0</v>
      </c>
      <c r="C33" s="98">
        <f>B33/B32*100</f>
        <v>0</v>
      </c>
      <c r="D33" s="91">
        <v>0</v>
      </c>
      <c r="E33" s="98">
        <f>D33/D32*100</f>
        <v>0</v>
      </c>
      <c r="F33" s="99">
        <v>0</v>
      </c>
      <c r="G33" s="93" t="s">
        <v>137</v>
      </c>
    </row>
    <row r="34" spans="1:7" s="46" customFormat="1" ht="15.75" customHeight="1">
      <c r="A34" s="90" t="s">
        <v>138</v>
      </c>
      <c r="B34" s="56">
        <v>35803577</v>
      </c>
      <c r="C34" s="98">
        <f>B34/B15*100</f>
        <v>4.539103334269542</v>
      </c>
      <c r="D34" s="91">
        <v>34221129</v>
      </c>
      <c r="E34" s="98">
        <f>D34/D15*100</f>
        <v>4.3300508699660805</v>
      </c>
      <c r="F34" s="99">
        <f t="shared" si="0"/>
        <v>95.58019579998948</v>
      </c>
      <c r="G34" s="92" t="s">
        <v>139</v>
      </c>
    </row>
    <row r="35" spans="1:7" s="46" customFormat="1" ht="15.75" customHeight="1">
      <c r="A35" s="90" t="s">
        <v>140</v>
      </c>
      <c r="B35" s="56">
        <v>203521971</v>
      </c>
      <c r="C35" s="98">
        <f>B35/B15*100</f>
        <v>25.802093940591718</v>
      </c>
      <c r="D35" s="91">
        <v>203756620</v>
      </c>
      <c r="E35" s="98">
        <f>D35/D15*100</f>
        <v>25.781631275004045</v>
      </c>
      <c r="F35" s="99">
        <f t="shared" si="0"/>
        <v>100.11529418610043</v>
      </c>
      <c r="G35" s="93" t="s">
        <v>141</v>
      </c>
    </row>
    <row r="36" spans="1:8" s="46" customFormat="1" ht="15.75" customHeight="1" thickBot="1">
      <c r="A36" s="94" t="s">
        <v>142</v>
      </c>
      <c r="B36" s="95">
        <v>21000000</v>
      </c>
      <c r="C36" s="100">
        <f>B36/B15*100</f>
        <v>2.6623365039660807</v>
      </c>
      <c r="D36" s="96">
        <v>18000000</v>
      </c>
      <c r="E36" s="100">
        <f>D36/D15*100</f>
        <v>2.2775670451839694</v>
      </c>
      <c r="F36" s="101">
        <f t="shared" si="0"/>
        <v>85.71428571428571</v>
      </c>
      <c r="G36" s="97" t="s">
        <v>143</v>
      </c>
      <c r="H36" s="42"/>
    </row>
    <row r="37" spans="1:7" s="1" customFormat="1" ht="15" customHeight="1">
      <c r="A37" s="1" t="s">
        <v>24</v>
      </c>
      <c r="C37" s="33"/>
      <c r="E37" s="33"/>
      <c r="F37" s="135"/>
      <c r="G37" s="135" t="s">
        <v>205</v>
      </c>
    </row>
    <row r="38" ht="13.5">
      <c r="E38" s="34"/>
    </row>
    <row r="39" ht="13.5">
      <c r="E39" s="34"/>
    </row>
    <row r="40" ht="13.5">
      <c r="E40" s="34"/>
    </row>
    <row r="41" ht="13.5">
      <c r="E41" s="34"/>
    </row>
  </sheetData>
  <mergeCells count="6">
    <mergeCell ref="A1:G1"/>
    <mergeCell ref="G3:G4"/>
    <mergeCell ref="A3:A4"/>
    <mergeCell ref="B3:C3"/>
    <mergeCell ref="D3:E3"/>
    <mergeCell ref="F3:F4"/>
  </mergeCells>
  <printOptions/>
  <pageMargins left="0.75" right="0.75" top="0.36" bottom="0.39" header="0.25" footer="0.33"/>
  <pageSetup horizontalDpi="300" verticalDpi="3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4">
      <selection activeCell="B18" sqref="B17:B18"/>
    </sheetView>
  </sheetViews>
  <sheetFormatPr defaultColWidth="8.88671875" defaultRowHeight="13.5"/>
  <cols>
    <col min="1" max="9" width="11.3359375" style="0" customWidth="1"/>
    <col min="10" max="10" width="10.77734375" style="0" customWidth="1"/>
  </cols>
  <sheetData>
    <row r="1" spans="1:10" s="219" customFormat="1" ht="48" customHeight="1">
      <c r="A1" s="522" t="s">
        <v>207</v>
      </c>
      <c r="B1" s="522"/>
      <c r="C1" s="522"/>
      <c r="D1" s="522"/>
      <c r="E1" s="522"/>
      <c r="F1" s="522"/>
      <c r="G1" s="522"/>
      <c r="H1" s="522"/>
      <c r="I1" s="522"/>
      <c r="J1" s="522"/>
    </row>
    <row r="2" spans="1:10" s="198" customFormat="1" ht="36.75" customHeight="1" thickBot="1">
      <c r="A2" s="220" t="s">
        <v>172</v>
      </c>
      <c r="J2" s="221" t="s">
        <v>35</v>
      </c>
    </row>
    <row r="3" spans="1:10" s="194" customFormat="1" ht="34.5" customHeight="1">
      <c r="A3" s="523" t="s">
        <v>578</v>
      </c>
      <c r="B3" s="222" t="s">
        <v>89</v>
      </c>
      <c r="C3" s="222" t="s">
        <v>208</v>
      </c>
      <c r="D3" s="222" t="s">
        <v>81</v>
      </c>
      <c r="E3" s="222" t="s">
        <v>82</v>
      </c>
      <c r="F3" s="222" t="s">
        <v>83</v>
      </c>
      <c r="G3" s="222" t="s">
        <v>84</v>
      </c>
      <c r="H3" s="222" t="s">
        <v>209</v>
      </c>
      <c r="I3" s="222" t="s">
        <v>60</v>
      </c>
      <c r="J3" s="525" t="s">
        <v>579</v>
      </c>
    </row>
    <row r="4" spans="1:10" s="194" customFormat="1" ht="34.5" customHeight="1">
      <c r="A4" s="524"/>
      <c r="B4" s="224" t="s">
        <v>85</v>
      </c>
      <c r="C4" s="224" t="s">
        <v>86</v>
      </c>
      <c r="D4" s="224" t="s">
        <v>87</v>
      </c>
      <c r="E4" s="224" t="s">
        <v>75</v>
      </c>
      <c r="F4" s="224" t="s">
        <v>76</v>
      </c>
      <c r="G4" s="224" t="s">
        <v>88</v>
      </c>
      <c r="H4" s="224" t="s">
        <v>77</v>
      </c>
      <c r="I4" s="224" t="s">
        <v>78</v>
      </c>
      <c r="J4" s="526"/>
    </row>
    <row r="5" spans="1:10" s="227" customFormat="1" ht="33" customHeight="1">
      <c r="A5" s="433" t="s">
        <v>1</v>
      </c>
      <c r="B5" s="226">
        <f>SUM(C5:I5)</f>
        <v>835132</v>
      </c>
      <c r="C5" s="226">
        <v>122496</v>
      </c>
      <c r="D5" s="226">
        <v>173266</v>
      </c>
      <c r="E5" s="226">
        <v>140261</v>
      </c>
      <c r="F5" s="226">
        <v>26864</v>
      </c>
      <c r="G5" s="226">
        <v>75902</v>
      </c>
      <c r="H5" s="226">
        <v>254943</v>
      </c>
      <c r="I5" s="226">
        <v>41400</v>
      </c>
      <c r="J5" s="431" t="s">
        <v>1</v>
      </c>
    </row>
    <row r="6" spans="1:10" s="227" customFormat="1" ht="33" customHeight="1">
      <c r="A6" s="433" t="s">
        <v>2</v>
      </c>
      <c r="B6" s="226">
        <f aca="true" t="shared" si="0" ref="B6:B12">SUM(C6:I6)</f>
        <v>1007277</v>
      </c>
      <c r="C6" s="226">
        <v>131346</v>
      </c>
      <c r="D6" s="226">
        <v>208912</v>
      </c>
      <c r="E6" s="226">
        <v>224208</v>
      </c>
      <c r="F6" s="226">
        <v>35639</v>
      </c>
      <c r="G6" s="226">
        <v>91063</v>
      </c>
      <c r="H6" s="226">
        <v>298609</v>
      </c>
      <c r="I6" s="226">
        <v>17500</v>
      </c>
      <c r="J6" s="431" t="s">
        <v>2</v>
      </c>
    </row>
    <row r="7" spans="1:10" s="227" customFormat="1" ht="33" customHeight="1">
      <c r="A7" s="433" t="s">
        <v>325</v>
      </c>
      <c r="B7" s="226">
        <f t="shared" si="0"/>
        <v>1091023</v>
      </c>
      <c r="C7" s="226">
        <v>136029</v>
      </c>
      <c r="D7" s="226">
        <v>223060</v>
      </c>
      <c r="E7" s="226">
        <v>219454</v>
      </c>
      <c r="F7" s="226">
        <v>45191</v>
      </c>
      <c r="G7" s="226">
        <v>97870</v>
      </c>
      <c r="H7" s="226">
        <v>353005</v>
      </c>
      <c r="I7" s="226">
        <v>16414</v>
      </c>
      <c r="J7" s="431" t="s">
        <v>325</v>
      </c>
    </row>
    <row r="8" spans="1:10" s="227" customFormat="1" ht="33" customHeight="1">
      <c r="A8" s="433" t="s">
        <v>6</v>
      </c>
      <c r="B8" s="226">
        <f t="shared" si="0"/>
        <v>1258562</v>
      </c>
      <c r="C8" s="226">
        <v>144679</v>
      </c>
      <c r="D8" s="226">
        <v>316055</v>
      </c>
      <c r="E8" s="226">
        <v>254603</v>
      </c>
      <c r="F8" s="226">
        <v>46631</v>
      </c>
      <c r="G8" s="226">
        <v>105755</v>
      </c>
      <c r="H8" s="226">
        <v>369486</v>
      </c>
      <c r="I8" s="226">
        <v>21353</v>
      </c>
      <c r="J8" s="431" t="s">
        <v>6</v>
      </c>
    </row>
    <row r="9" spans="1:10" s="227" customFormat="1" ht="33" customHeight="1">
      <c r="A9" s="433" t="s">
        <v>27</v>
      </c>
      <c r="B9" s="226">
        <f t="shared" si="0"/>
        <v>1335961</v>
      </c>
      <c r="C9" s="226">
        <v>161617</v>
      </c>
      <c r="D9" s="226">
        <v>329402</v>
      </c>
      <c r="E9" s="226">
        <v>278414</v>
      </c>
      <c r="F9" s="226">
        <v>46797</v>
      </c>
      <c r="G9" s="226">
        <v>88572</v>
      </c>
      <c r="H9" s="226">
        <v>401259</v>
      </c>
      <c r="I9" s="226">
        <v>29900</v>
      </c>
      <c r="J9" s="431" t="s">
        <v>27</v>
      </c>
    </row>
    <row r="10" spans="1:10" s="103" customFormat="1" ht="33" customHeight="1">
      <c r="A10" s="258" t="s">
        <v>327</v>
      </c>
      <c r="B10" s="228">
        <f>SUM(B11:B12)</f>
        <v>1366966</v>
      </c>
      <c r="C10" s="228">
        <f aca="true" t="shared" si="1" ref="C10:I10">SUM(C11:C12)</f>
        <v>157921</v>
      </c>
      <c r="D10" s="228">
        <f t="shared" si="1"/>
        <v>325770</v>
      </c>
      <c r="E10" s="228">
        <f t="shared" si="1"/>
        <v>433814</v>
      </c>
      <c r="F10" s="228">
        <f t="shared" si="1"/>
        <v>48167</v>
      </c>
      <c r="G10" s="228">
        <f t="shared" si="1"/>
        <v>0</v>
      </c>
      <c r="H10" s="228">
        <f t="shared" si="1"/>
        <v>380294</v>
      </c>
      <c r="I10" s="228">
        <f t="shared" si="1"/>
        <v>21000</v>
      </c>
      <c r="J10" s="259" t="s">
        <v>327</v>
      </c>
    </row>
    <row r="11" spans="1:10" s="227" customFormat="1" ht="33" customHeight="1">
      <c r="A11" s="260" t="s">
        <v>584</v>
      </c>
      <c r="B11" s="226">
        <f t="shared" si="0"/>
        <v>790317</v>
      </c>
      <c r="C11" s="226">
        <v>116654</v>
      </c>
      <c r="D11" s="226">
        <v>191263</v>
      </c>
      <c r="E11" s="226">
        <v>226422</v>
      </c>
      <c r="F11" s="226">
        <v>34221</v>
      </c>
      <c r="G11" s="226">
        <v>0</v>
      </c>
      <c r="H11" s="226">
        <v>203757</v>
      </c>
      <c r="I11" s="226">
        <v>18000</v>
      </c>
      <c r="J11" s="262" t="s">
        <v>582</v>
      </c>
    </row>
    <row r="12" spans="1:10" s="227" customFormat="1" ht="33" customHeight="1" thickBot="1">
      <c r="A12" s="263" t="s">
        <v>585</v>
      </c>
      <c r="B12" s="229">
        <f t="shared" si="0"/>
        <v>576649</v>
      </c>
      <c r="C12" s="230">
        <v>41267</v>
      </c>
      <c r="D12" s="230">
        <v>134507</v>
      </c>
      <c r="E12" s="230">
        <v>207392</v>
      </c>
      <c r="F12" s="230">
        <v>13946</v>
      </c>
      <c r="G12" s="230">
        <v>0</v>
      </c>
      <c r="H12" s="230">
        <v>176537</v>
      </c>
      <c r="I12" s="230">
        <v>3000</v>
      </c>
      <c r="J12" s="265" t="s">
        <v>583</v>
      </c>
    </row>
    <row r="13" spans="1:10" s="231" customFormat="1" ht="13.5">
      <c r="A13" s="136" t="s">
        <v>210</v>
      </c>
      <c r="J13" s="135" t="s">
        <v>206</v>
      </c>
    </row>
    <row r="14" s="231" customFormat="1" ht="13.5"/>
  </sheetData>
  <mergeCells count="3">
    <mergeCell ref="A1:J1"/>
    <mergeCell ref="A3:A4"/>
    <mergeCell ref="J3:J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B7">
      <selection activeCell="H11" sqref="H11"/>
    </sheetView>
  </sheetViews>
  <sheetFormatPr defaultColWidth="8.88671875" defaultRowHeight="13.5"/>
  <cols>
    <col min="1" max="8" width="14.10546875" style="0" customWidth="1"/>
  </cols>
  <sheetData>
    <row r="1" spans="1:8" s="219" customFormat="1" ht="49.5" customHeight="1">
      <c r="A1" s="522" t="s">
        <v>242</v>
      </c>
      <c r="B1" s="522"/>
      <c r="C1" s="522"/>
      <c r="D1" s="522"/>
      <c r="E1" s="522"/>
      <c r="F1" s="522"/>
      <c r="G1" s="522"/>
      <c r="H1" s="522"/>
    </row>
    <row r="2" spans="1:8" s="198" customFormat="1" ht="28.5" customHeight="1" thickBot="1">
      <c r="A2" s="249" t="s">
        <v>243</v>
      </c>
      <c r="B2" s="231"/>
      <c r="C2" s="231"/>
      <c r="D2" s="231"/>
      <c r="E2" s="231"/>
      <c r="F2" s="231"/>
      <c r="G2" s="231"/>
      <c r="H2" s="221" t="s">
        <v>35</v>
      </c>
    </row>
    <row r="3" spans="1:8" s="194" customFormat="1" ht="39.75" customHeight="1">
      <c r="A3" s="527" t="s">
        <v>580</v>
      </c>
      <c r="B3" s="255" t="s">
        <v>89</v>
      </c>
      <c r="C3" s="255" t="s">
        <v>90</v>
      </c>
      <c r="D3" s="255" t="s">
        <v>91</v>
      </c>
      <c r="E3" s="255" t="s">
        <v>92</v>
      </c>
      <c r="F3" s="255" t="s">
        <v>93</v>
      </c>
      <c r="G3" s="255" t="s">
        <v>94</v>
      </c>
      <c r="H3" s="525" t="s">
        <v>581</v>
      </c>
    </row>
    <row r="4" spans="1:8" s="194" customFormat="1" ht="39.75" customHeight="1">
      <c r="A4" s="528"/>
      <c r="B4" s="256" t="s">
        <v>3</v>
      </c>
      <c r="C4" s="256" t="s">
        <v>95</v>
      </c>
      <c r="D4" s="256" t="s">
        <v>96</v>
      </c>
      <c r="E4" s="256" t="s">
        <v>97</v>
      </c>
      <c r="F4" s="256" t="s">
        <v>98</v>
      </c>
      <c r="G4" s="256" t="s">
        <v>99</v>
      </c>
      <c r="H4" s="526"/>
    </row>
    <row r="5" spans="1:8" s="227" customFormat="1" ht="36.75" customHeight="1">
      <c r="A5" s="433" t="s">
        <v>1</v>
      </c>
      <c r="B5" s="250">
        <f>SUM(C5:G5)</f>
        <v>1319954</v>
      </c>
      <c r="C5" s="250">
        <v>195737</v>
      </c>
      <c r="D5" s="250">
        <v>492589</v>
      </c>
      <c r="E5" s="250">
        <v>487432</v>
      </c>
      <c r="F5" s="250">
        <v>25840</v>
      </c>
      <c r="G5" s="250">
        <v>118356</v>
      </c>
      <c r="H5" s="431" t="s">
        <v>1</v>
      </c>
    </row>
    <row r="6" spans="1:8" s="227" customFormat="1" ht="36.75" customHeight="1">
      <c r="A6" s="433" t="s">
        <v>2</v>
      </c>
      <c r="B6" s="250">
        <f>SUM(C6:G6)</f>
        <v>1591207</v>
      </c>
      <c r="C6" s="250">
        <v>263846</v>
      </c>
      <c r="D6" s="250">
        <v>549148</v>
      </c>
      <c r="E6" s="250">
        <v>636856</v>
      </c>
      <c r="F6" s="250">
        <v>29254</v>
      </c>
      <c r="G6" s="250">
        <v>112103</v>
      </c>
      <c r="H6" s="431" t="s">
        <v>2</v>
      </c>
    </row>
    <row r="7" spans="1:8" s="227" customFormat="1" ht="36.75" customHeight="1">
      <c r="A7" s="433" t="s">
        <v>13</v>
      </c>
      <c r="B7" s="250">
        <f>SUM(C7:G7)</f>
        <v>1818548</v>
      </c>
      <c r="C7" s="250">
        <v>305044</v>
      </c>
      <c r="D7" s="250">
        <v>633003</v>
      </c>
      <c r="E7" s="250">
        <v>721747</v>
      </c>
      <c r="F7" s="250">
        <v>43509</v>
      </c>
      <c r="G7" s="250">
        <v>115245</v>
      </c>
      <c r="H7" s="431" t="s">
        <v>13</v>
      </c>
    </row>
    <row r="8" spans="1:8" s="227" customFormat="1" ht="36.75" customHeight="1">
      <c r="A8" s="433" t="s">
        <v>6</v>
      </c>
      <c r="B8" s="250">
        <f>SUM(C8:G8)</f>
        <v>1926097</v>
      </c>
      <c r="C8" s="250">
        <v>322321</v>
      </c>
      <c r="D8" s="250">
        <v>658921</v>
      </c>
      <c r="E8" s="250">
        <v>780003</v>
      </c>
      <c r="F8" s="250">
        <v>48567</v>
      </c>
      <c r="G8" s="250">
        <v>116285</v>
      </c>
      <c r="H8" s="431" t="s">
        <v>6</v>
      </c>
    </row>
    <row r="9" spans="1:8" s="227" customFormat="1" ht="36.75" customHeight="1">
      <c r="A9" s="433" t="s">
        <v>27</v>
      </c>
      <c r="B9" s="250">
        <f>SUM(C9:G9)</f>
        <v>1866031</v>
      </c>
      <c r="C9" s="250">
        <v>356799</v>
      </c>
      <c r="D9" s="250">
        <v>569844</v>
      </c>
      <c r="E9" s="250">
        <v>770809</v>
      </c>
      <c r="F9" s="250">
        <v>49143</v>
      </c>
      <c r="G9" s="250">
        <v>119436</v>
      </c>
      <c r="H9" s="431" t="s">
        <v>27</v>
      </c>
    </row>
    <row r="10" spans="1:8" s="103" customFormat="1" ht="36.75" customHeight="1">
      <c r="A10" s="258" t="s">
        <v>23</v>
      </c>
      <c r="B10" s="102">
        <v>1991290</v>
      </c>
      <c r="C10" s="102">
        <v>389543</v>
      </c>
      <c r="D10" s="102">
        <v>709706</v>
      </c>
      <c r="E10" s="102">
        <v>705634</v>
      </c>
      <c r="F10" s="102">
        <v>51758</v>
      </c>
      <c r="G10" s="102">
        <v>134649</v>
      </c>
      <c r="H10" s="259" t="s">
        <v>23</v>
      </c>
    </row>
    <row r="11" spans="1:8" s="227" customFormat="1" ht="36.75" customHeight="1" thickBot="1">
      <c r="A11" s="434" t="s">
        <v>202</v>
      </c>
      <c r="B11" s="251">
        <f>SUM(C11:G11)</f>
        <v>650573</v>
      </c>
      <c r="C11" s="251">
        <v>132064</v>
      </c>
      <c r="D11" s="251">
        <v>237029</v>
      </c>
      <c r="E11" s="251">
        <v>256914</v>
      </c>
      <c r="F11" s="251">
        <v>562</v>
      </c>
      <c r="G11" s="251">
        <v>24004</v>
      </c>
      <c r="H11" s="432" t="s">
        <v>28</v>
      </c>
    </row>
    <row r="12" spans="1:8" s="320" customFormat="1" ht="15" customHeight="1">
      <c r="A12" s="320" t="s">
        <v>438</v>
      </c>
      <c r="H12" s="321" t="s">
        <v>439</v>
      </c>
    </row>
    <row r="13" spans="1:8" s="320" customFormat="1" ht="15" customHeight="1">
      <c r="A13" s="529" t="s">
        <v>440</v>
      </c>
      <c r="B13" s="529"/>
      <c r="C13" s="529"/>
      <c r="F13" s="530" t="s">
        <v>441</v>
      </c>
      <c r="G13" s="530"/>
      <c r="H13" s="530"/>
    </row>
    <row r="14" s="198" customFormat="1" ht="13.5"/>
  </sheetData>
  <mergeCells count="5">
    <mergeCell ref="A1:H1"/>
    <mergeCell ref="A3:A4"/>
    <mergeCell ref="A13:C13"/>
    <mergeCell ref="F13:H13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통계계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김임선</dc:creator>
  <cp:keywords/>
  <dc:description/>
  <cp:lastModifiedBy>WindowsXP</cp:lastModifiedBy>
  <cp:lastPrinted>2007-03-28T00:44:07Z</cp:lastPrinted>
  <dcterms:created xsi:type="dcterms:W3CDTF">1999-08-16T00:51:39Z</dcterms:created>
  <dcterms:modified xsi:type="dcterms:W3CDTF">2008-01-11T02:25:45Z</dcterms:modified>
  <cp:category/>
  <cp:version/>
  <cp:contentType/>
  <cp:contentStatus/>
</cp:coreProperties>
</file>