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0" windowWidth="11520" windowHeight="6330" tabRatio="601" firstSheet="13" activeTab="18"/>
  </bookViews>
  <sheets>
    <sheet name="----" sheetId="1" state="veryHidden" r:id="rId1"/>
    <sheet name="1.주택의 종류" sheetId="2" r:id="rId2"/>
    <sheet name="2. 건축연도별 주택" sheetId="3" r:id="rId3"/>
    <sheet name="3. 연건평별 주택" sheetId="4" r:id="rId4"/>
    <sheet name="4. 건축허가 " sheetId="5" r:id="rId5"/>
    <sheet name="4. 건축허가(계속)" sheetId="6" r:id="rId6"/>
    <sheet name="4-1. 시별 건축허가" sheetId="7" r:id="rId7"/>
    <sheet name="5. 아파트건립" sheetId="8" r:id="rId8"/>
    <sheet name="6.택지개발" sheetId="9" r:id="rId9"/>
    <sheet name="7. 토지거래현황 " sheetId="10" r:id="rId10"/>
    <sheet name="8.용도지역" sheetId="11" r:id="rId11"/>
    <sheet name="9.용도지구 " sheetId="12" r:id="rId12"/>
    <sheet name="10.공원 " sheetId="13" r:id="rId13"/>
    <sheet name="11.하천 " sheetId="14" r:id="rId14"/>
    <sheet name="12.하천부지점용 " sheetId="15" r:id="rId15"/>
    <sheet name="13. 도로 " sheetId="16" r:id="rId16"/>
    <sheet name="14.도로시설물 " sheetId="17" r:id="rId17"/>
    <sheet name="15.교량 " sheetId="18" r:id="rId18"/>
    <sheet name="16.건설장비" sheetId="19" r:id="rId19"/>
  </sheets>
  <definedNames>
    <definedName name="_xlnm.Print_Area" localSheetId="1">'1.주택의 종류'!$A$1:$J$23</definedName>
    <definedName name="_xlnm.Print_Area" localSheetId="12">'10.공원 '!#REF!</definedName>
    <definedName name="_xlnm.Print_Area" localSheetId="15">'13. 도로 '!$A$1:$L$32</definedName>
    <definedName name="_xlnm.Print_Area" localSheetId="16">'14.도로시설물 '!$A$1:$N$32</definedName>
    <definedName name="_xlnm.Print_Area" localSheetId="17">'15.교량 '!$A$1:$N$36</definedName>
    <definedName name="_xlnm.Print_Area" localSheetId="9">'7. 토지거래현황 '!$A$1:$P$37</definedName>
    <definedName name="_xlnm.Print_Area" localSheetId="11">'9.용도지구 '!$A$1:$T$31</definedName>
  </definedNames>
  <calcPr fullCalcOnLoad="1"/>
</workbook>
</file>

<file path=xl/comments5.xml><?xml version="1.0" encoding="utf-8"?>
<comments xmlns="http://schemas.openxmlformats.org/spreadsheetml/2006/main">
  <authors>
    <author>SEC</author>
  </authors>
  <commentList>
    <comment ref="C27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5-1 시군별건축허가와 값이 같음
</t>
        </r>
      </text>
    </comment>
  </commentList>
</comments>
</file>

<file path=xl/sharedStrings.xml><?xml version="1.0" encoding="utf-8"?>
<sst xmlns="http://schemas.openxmlformats.org/spreadsheetml/2006/main" count="2101" uniqueCount="770">
  <si>
    <t>(단위 : ㎡, 천원)</t>
  </si>
  <si>
    <t>(Unit : ㎡, thousand won)</t>
  </si>
  <si>
    <t>2 0 0 5</t>
  </si>
  <si>
    <t>자료 : 재난안전관리과</t>
  </si>
  <si>
    <t xml:space="preserve"> 2 0 0 0(제주시)</t>
  </si>
  <si>
    <t xml:space="preserve"> 2 0 0 0(북제주군)</t>
  </si>
  <si>
    <t xml:space="preserve"> 2 0 0 1(제주시)</t>
  </si>
  <si>
    <t xml:space="preserve"> 2 0 0 1(북제주군)</t>
  </si>
  <si>
    <t xml:space="preserve"> 2 0 0 2(제주시)</t>
  </si>
  <si>
    <t xml:space="preserve"> 2 0 0 2(북제주군)</t>
  </si>
  <si>
    <t xml:space="preserve"> 2 0 0 3(제주시)</t>
  </si>
  <si>
    <t xml:space="preserve"> 2 0 0 3(북제주군)</t>
  </si>
  <si>
    <t xml:space="preserve"> 2 0 0 4(제주시)</t>
  </si>
  <si>
    <t xml:space="preserve"> 2 0 0 4(북제주군)</t>
  </si>
  <si>
    <t xml:space="preserve"> 2 0 0 0(제주시)</t>
  </si>
  <si>
    <t>Source : Construction Div.</t>
  </si>
  <si>
    <t>2001(제주시)</t>
  </si>
  <si>
    <t>2001(북제주군)</t>
  </si>
  <si>
    <t>2002(제주시)</t>
  </si>
  <si>
    <t>2002(북제주군)</t>
  </si>
  <si>
    <t>(단위 : 대)</t>
  </si>
  <si>
    <t>(Unit : each)</t>
  </si>
  <si>
    <t>불도우저</t>
  </si>
  <si>
    <t>굴  삭  기</t>
  </si>
  <si>
    <t>로  우  더</t>
  </si>
  <si>
    <t>지  게  차</t>
  </si>
  <si>
    <t>스크레이퍼</t>
  </si>
  <si>
    <t>덤프트럭</t>
  </si>
  <si>
    <t>기중기</t>
  </si>
  <si>
    <t>그레이더</t>
  </si>
  <si>
    <t>로  울  러</t>
  </si>
  <si>
    <t>콘  크  리  트     Concrete</t>
  </si>
  <si>
    <t>배       칭</t>
  </si>
  <si>
    <t>휘   니   셔</t>
  </si>
  <si>
    <t>살  포  기</t>
  </si>
  <si>
    <t>믹서트럭</t>
  </si>
  <si>
    <t>펌      프</t>
  </si>
  <si>
    <t>프  랜  트</t>
  </si>
  <si>
    <t>Dump</t>
  </si>
  <si>
    <t>Betching</t>
  </si>
  <si>
    <t>Mixer</t>
  </si>
  <si>
    <t>Bulldozers</t>
  </si>
  <si>
    <t>Excavators</t>
  </si>
  <si>
    <t>Loaders</t>
  </si>
  <si>
    <t>Forklifts</t>
  </si>
  <si>
    <t>Scrapers</t>
  </si>
  <si>
    <t>trucks</t>
  </si>
  <si>
    <t>Cranes</t>
  </si>
  <si>
    <t>Graders</t>
  </si>
  <si>
    <t>Rollers</t>
  </si>
  <si>
    <t>plant</t>
  </si>
  <si>
    <t>Finishers</t>
  </si>
  <si>
    <t>Distributors</t>
  </si>
  <si>
    <t>Pumps</t>
  </si>
  <si>
    <t xml:space="preserve"> 아  스  팔  트   Asphalt</t>
  </si>
  <si>
    <t>골재살포기</t>
  </si>
  <si>
    <t>쇄   석   기</t>
  </si>
  <si>
    <t>공기압축기</t>
  </si>
  <si>
    <t>천   공   기</t>
  </si>
  <si>
    <t>사리채취기</t>
  </si>
  <si>
    <t>준   설   선</t>
  </si>
  <si>
    <t>노상안정기</t>
  </si>
  <si>
    <t>항  타  및</t>
  </si>
  <si>
    <t>기    타</t>
  </si>
  <si>
    <t>믹싱플랜트</t>
  </si>
  <si>
    <t>살   포   기</t>
  </si>
  <si>
    <t>항  발  기</t>
  </si>
  <si>
    <t>Mixing</t>
  </si>
  <si>
    <t>Aggregate</t>
  </si>
  <si>
    <t>Boring</t>
  </si>
  <si>
    <t>Gravel</t>
  </si>
  <si>
    <t>Road</t>
  </si>
  <si>
    <t>plants</t>
  </si>
  <si>
    <t>Crushers</t>
  </si>
  <si>
    <t>Compressors</t>
  </si>
  <si>
    <t>machine</t>
  </si>
  <si>
    <t>collectors</t>
  </si>
  <si>
    <t>Dredgers</t>
  </si>
  <si>
    <t>stabilizers</t>
  </si>
  <si>
    <t>Rock drills</t>
  </si>
  <si>
    <t xml:space="preserve">    Note : Total Figures of Jeju Province</t>
  </si>
  <si>
    <t>Households</t>
  </si>
  <si>
    <t>개  소</t>
  </si>
  <si>
    <t>연  장</t>
  </si>
  <si>
    <t>Length</t>
  </si>
  <si>
    <t>(단위 : 개소, m)</t>
  </si>
  <si>
    <t>(Unit : number, m)</t>
  </si>
  <si>
    <t xml:space="preserve"> 합     계     Grand  total</t>
  </si>
  <si>
    <t>일  반  국  도      General  national  road</t>
  </si>
  <si>
    <t>가   설</t>
  </si>
  <si>
    <t>미  가  설</t>
  </si>
  <si>
    <t>Constructed</t>
  </si>
  <si>
    <t>Unconstructed</t>
  </si>
  <si>
    <t>Place</t>
  </si>
  <si>
    <t>지   방   도       Provincial  road</t>
  </si>
  <si>
    <t>시   군   도   Si &amp; Gun`s road</t>
  </si>
  <si>
    <t>Year</t>
  </si>
  <si>
    <t>-</t>
  </si>
  <si>
    <t>자료 : 건설과</t>
  </si>
  <si>
    <t>-</t>
  </si>
  <si>
    <t>…</t>
  </si>
  <si>
    <t>2 0 0 0</t>
  </si>
  <si>
    <t>_</t>
  </si>
  <si>
    <t>(Unit : m, %)</t>
  </si>
  <si>
    <t>2 0 0 2</t>
  </si>
  <si>
    <t>2 0 0 1</t>
  </si>
  <si>
    <t>(단위 : m, %)</t>
  </si>
  <si>
    <t>합          계          Total</t>
  </si>
  <si>
    <t>일   반   국   도       General  national  road</t>
  </si>
  <si>
    <t>포  장</t>
  </si>
  <si>
    <t>미포장</t>
  </si>
  <si>
    <t>미개통</t>
  </si>
  <si>
    <t>Paved</t>
  </si>
  <si>
    <t>%</t>
  </si>
  <si>
    <t>Unpaved</t>
  </si>
  <si>
    <t>Undeveloped</t>
  </si>
  <si>
    <t>지          방         도        Provincial  road</t>
  </si>
  <si>
    <t>시          군          도          Si  and  Gun's road</t>
  </si>
  <si>
    <t>합     계</t>
  </si>
  <si>
    <t>Total</t>
  </si>
  <si>
    <t>동수</t>
  </si>
  <si>
    <t>연면적</t>
  </si>
  <si>
    <t>주거용</t>
  </si>
  <si>
    <t>농림수산업용</t>
  </si>
  <si>
    <t>광공업용</t>
  </si>
  <si>
    <t>상업용</t>
  </si>
  <si>
    <t>공공용</t>
  </si>
  <si>
    <t>문교사회용</t>
  </si>
  <si>
    <t>기 타</t>
  </si>
  <si>
    <t>buildings</t>
  </si>
  <si>
    <t>Others</t>
  </si>
  <si>
    <t/>
  </si>
  <si>
    <t>Sub-total</t>
  </si>
  <si>
    <t>Central</t>
  </si>
  <si>
    <t>Max</t>
  </si>
  <si>
    <t>연    별</t>
  </si>
  <si>
    <t>연  별</t>
  </si>
  <si>
    <t>No. of</t>
  </si>
  <si>
    <t>2 0 0 3</t>
  </si>
  <si>
    <t>2 0 0 4</t>
  </si>
  <si>
    <t>면적</t>
  </si>
  <si>
    <t>계</t>
  </si>
  <si>
    <t>Brick ＆</t>
  </si>
  <si>
    <t>(단위 : 천㎡, 백만원)</t>
  </si>
  <si>
    <t>(Unit : thousand ㎡, million won)</t>
  </si>
  <si>
    <t>2 0 0 5</t>
  </si>
  <si>
    <t>자료 : 건축과</t>
  </si>
  <si>
    <t>합    계</t>
  </si>
  <si>
    <t>General</t>
  </si>
  <si>
    <t>residential</t>
  </si>
  <si>
    <t>유통</t>
  </si>
  <si>
    <t>Sub-total</t>
  </si>
  <si>
    <t>Natural</t>
  </si>
  <si>
    <t>총   계(A+B)</t>
  </si>
  <si>
    <t>계(A)</t>
  </si>
  <si>
    <t>국립공원</t>
  </si>
  <si>
    <t>도립공원</t>
  </si>
  <si>
    <t>계  (B)</t>
  </si>
  <si>
    <t>어린이공원</t>
  </si>
  <si>
    <t>근린공원</t>
  </si>
  <si>
    <t>도시자연공원</t>
  </si>
  <si>
    <t>묘지공원</t>
  </si>
  <si>
    <t>체육공원</t>
  </si>
  <si>
    <t>Grand Total</t>
  </si>
  <si>
    <t>Total</t>
  </si>
  <si>
    <t>National</t>
  </si>
  <si>
    <t>Provincial</t>
  </si>
  <si>
    <t xml:space="preserve"> Total</t>
  </si>
  <si>
    <t>Children's</t>
  </si>
  <si>
    <t>면  적</t>
  </si>
  <si>
    <t>개소</t>
  </si>
  <si>
    <t xml:space="preserve">개소 </t>
  </si>
  <si>
    <t>Area</t>
  </si>
  <si>
    <t xml:space="preserve">                 (Unit : house)</t>
  </si>
  <si>
    <t>'60~'69</t>
  </si>
  <si>
    <t>'70~'79</t>
  </si>
  <si>
    <t>'80~'89</t>
  </si>
  <si>
    <t>2 0 0 4</t>
  </si>
  <si>
    <t>Jeju-si</t>
  </si>
  <si>
    <t>Seogwipo-si</t>
  </si>
  <si>
    <t>(단위 : ㎢)</t>
  </si>
  <si>
    <t>인구 Population</t>
  </si>
  <si>
    <t>9. 용     도     지     구           Land by Purpose</t>
  </si>
  <si>
    <t>13.   도                   로         Roads</t>
  </si>
  <si>
    <t>14.  도     로     시     설     물     Road Facilities</t>
  </si>
  <si>
    <t>15.    교        량                 Bridges</t>
  </si>
  <si>
    <t>16.  건  설  장  비     Construction  Machinery  and  Equipments</t>
  </si>
  <si>
    <t>자료 : 도시과</t>
  </si>
  <si>
    <t>2000(북제주군)</t>
  </si>
  <si>
    <t>2000(제주시)</t>
  </si>
  <si>
    <r>
      <t>2001(제주시)</t>
    </r>
  </si>
  <si>
    <r>
      <t>2001(북제주군)</t>
    </r>
  </si>
  <si>
    <r>
      <t>2002(제주시)</t>
    </r>
  </si>
  <si>
    <r>
      <t>2002(북제주군)</t>
    </r>
  </si>
  <si>
    <r>
      <t>2003(제주시)</t>
    </r>
  </si>
  <si>
    <r>
      <t>2003(북제주군)</t>
    </r>
  </si>
  <si>
    <r>
      <t>2004(제주시)</t>
    </r>
  </si>
  <si>
    <r>
      <t>2004(북제주군)</t>
    </r>
  </si>
  <si>
    <t>2. 건축연도별 주택  Housing Units by Year of Construction</t>
  </si>
  <si>
    <t>(단위 : 호수)</t>
  </si>
  <si>
    <t>합 계
Total</t>
  </si>
  <si>
    <t>'90∼'94</t>
  </si>
  <si>
    <t>'95∼'99</t>
  </si>
  <si>
    <t>1 9 8 0</t>
  </si>
  <si>
    <t>1 9 8 5</t>
  </si>
  <si>
    <t>1 9 9 0</t>
  </si>
  <si>
    <t>1 9 9 5</t>
  </si>
  <si>
    <t xml:space="preserve"> 1 9 9 5</t>
  </si>
  <si>
    <t>자료 : 통계청,「인구주택총조사 보고서」</t>
  </si>
  <si>
    <t>3. 연  건  평  별  주  택     Housing Units by Floor Space</t>
  </si>
  <si>
    <t>합     계</t>
  </si>
  <si>
    <t>단 독 주 택</t>
  </si>
  <si>
    <t>아  파  트</t>
  </si>
  <si>
    <t>연 립 주 택</t>
  </si>
  <si>
    <t>다 세 대 주 택</t>
  </si>
  <si>
    <t xml:space="preserve">Detached </t>
  </si>
  <si>
    <t>Apartment units in a</t>
  </si>
  <si>
    <t xml:space="preserve"> </t>
  </si>
  <si>
    <t>dwelling</t>
  </si>
  <si>
    <t>Apartment</t>
  </si>
  <si>
    <t>Rowhouse</t>
  </si>
  <si>
    <t>private house</t>
  </si>
  <si>
    <t>Non-housing units</t>
  </si>
  <si>
    <t>7평 미 만</t>
  </si>
  <si>
    <t>7 pyong and under</t>
  </si>
  <si>
    <t>7 ~ 9</t>
  </si>
  <si>
    <t xml:space="preserve"> 9 ~14 </t>
  </si>
  <si>
    <t>14 ~19</t>
  </si>
  <si>
    <t>19 ~29</t>
  </si>
  <si>
    <t>29 ~ 39</t>
  </si>
  <si>
    <t>39 ~ 49</t>
  </si>
  <si>
    <t>49 ~ 69</t>
  </si>
  <si>
    <t>69 ~ 99</t>
  </si>
  <si>
    <t>99 평 이 상</t>
  </si>
  <si>
    <t>99 pyong and over</t>
  </si>
  <si>
    <t xml:space="preserve">    Source : National Statistical Office 「Population and Housing Census Report」</t>
  </si>
  <si>
    <t xml:space="preserve">   주 : 1) 2000년은 영업용건물내주택임</t>
  </si>
  <si>
    <t>(단위 : 동수, ㎡)</t>
  </si>
  <si>
    <t xml:space="preserve">                     (Unit : building, ㎡)</t>
  </si>
  <si>
    <t>합          계     Total</t>
  </si>
  <si>
    <t>신          축     New building</t>
  </si>
  <si>
    <t>계</t>
  </si>
  <si>
    <t>철근콘크리트</t>
  </si>
  <si>
    <t>철골</t>
  </si>
  <si>
    <t>조  적  조</t>
  </si>
  <si>
    <t>철골철근</t>
  </si>
  <si>
    <t>목     조</t>
  </si>
  <si>
    <t>기   타</t>
  </si>
  <si>
    <t>Reinforced</t>
  </si>
  <si>
    <t>Steel-</t>
  </si>
  <si>
    <t>Combination</t>
  </si>
  <si>
    <t>Brick ＆</t>
  </si>
  <si>
    <t>Total</t>
  </si>
  <si>
    <t>concrete</t>
  </si>
  <si>
    <t>frame</t>
  </si>
  <si>
    <t>stock</t>
  </si>
  <si>
    <t>Structure</t>
  </si>
  <si>
    <t>Wooden</t>
  </si>
  <si>
    <t>Others</t>
  </si>
  <si>
    <t>2 0 0 0(제주시)</t>
  </si>
  <si>
    <t>동수</t>
  </si>
  <si>
    <t>면적</t>
  </si>
  <si>
    <t>2 0 0 0(북제주군)</t>
  </si>
  <si>
    <t>2 0 0 1(제주시)</t>
  </si>
  <si>
    <t>2 0 0 1(북제주군)</t>
  </si>
  <si>
    <t>2 0 0 2(제주시)</t>
  </si>
  <si>
    <t>2 0 0 2(북제주군)</t>
  </si>
  <si>
    <t>2 0 0 3(제주시)</t>
  </si>
  <si>
    <t>2 0 0 3(북제주군)</t>
  </si>
  <si>
    <t>2 0 0 4(제주시)</t>
  </si>
  <si>
    <t>2 0 0 4(북제주군)</t>
  </si>
  <si>
    <t>2 0 0 5</t>
  </si>
  <si>
    <t>주거용</t>
  </si>
  <si>
    <t>Dwelling</t>
  </si>
  <si>
    <t>농림수산업용</t>
  </si>
  <si>
    <t>광공업용</t>
  </si>
  <si>
    <t>Mining and factory</t>
  </si>
  <si>
    <t>상업용</t>
  </si>
  <si>
    <t>Commercial</t>
  </si>
  <si>
    <t>공공용</t>
  </si>
  <si>
    <t>Public</t>
  </si>
  <si>
    <t>문교사회용</t>
  </si>
  <si>
    <t>Culture-social</t>
  </si>
  <si>
    <t>기 타</t>
  </si>
  <si>
    <t>자료 : 건축과</t>
  </si>
  <si>
    <t>4.  건  축  허  가(계속)     Building Construction Permits(con't)</t>
  </si>
  <si>
    <t>(단위 : 동수, ㎡)</t>
  </si>
  <si>
    <t xml:space="preserve">                     (Unit : building, ㎡)</t>
  </si>
  <si>
    <t>4-1.  시별 건축허가  Building Permits by Si</t>
  </si>
  <si>
    <t>(단위 : 동수, ㎡)</t>
  </si>
  <si>
    <t xml:space="preserve">                     (Unit : building, ㎡)</t>
  </si>
  <si>
    <t>합계
Total</t>
  </si>
  <si>
    <t>주거용
Dwelling</t>
  </si>
  <si>
    <t>상업용
Commercial</t>
  </si>
  <si>
    <t>농수산용
Farming and Fishery</t>
  </si>
  <si>
    <t>동수
building</t>
  </si>
  <si>
    <t>연면적
Gross coverage</t>
  </si>
  <si>
    <t>제 주 시</t>
  </si>
  <si>
    <t>서귀포시</t>
  </si>
  <si>
    <t>공업용
Factory</t>
  </si>
  <si>
    <t>문교/사회용
Educational and Social</t>
  </si>
  <si>
    <t>공공용
Public</t>
  </si>
  <si>
    <t>기타
Others</t>
  </si>
  <si>
    <t>자료 : 제주특별자치도 건축지적과</t>
  </si>
  <si>
    <t>Source : Construction &amp; Land Registration Div.</t>
  </si>
  <si>
    <t xml:space="preserve">   주 : 1) 기개발면적은 '54 ∼ `99년까지의 개발면적임</t>
  </si>
  <si>
    <t>(Unit : ㎢)</t>
  </si>
  <si>
    <t>합 계</t>
  </si>
  <si>
    <t>경관지구</t>
  </si>
  <si>
    <t>미 관 지 구</t>
  </si>
  <si>
    <t>고 도 지 구</t>
  </si>
  <si>
    <t>방화</t>
  </si>
  <si>
    <t>방재</t>
  </si>
  <si>
    <t>보 존 지 구</t>
  </si>
  <si>
    <t>Scenery</t>
  </si>
  <si>
    <t>Landscape</t>
  </si>
  <si>
    <t>Height</t>
  </si>
  <si>
    <t>지구</t>
  </si>
  <si>
    <t>Reservation</t>
  </si>
  <si>
    <t>소계</t>
  </si>
  <si>
    <t>자연</t>
  </si>
  <si>
    <t>수변</t>
  </si>
  <si>
    <t>시가지</t>
  </si>
  <si>
    <t>중심지</t>
  </si>
  <si>
    <t>일 반</t>
  </si>
  <si>
    <t>최고</t>
  </si>
  <si>
    <t>최저</t>
  </si>
  <si>
    <t>Fire-</t>
  </si>
  <si>
    <t>Prevention</t>
  </si>
  <si>
    <t>문화자원</t>
  </si>
  <si>
    <t>중요시설물</t>
  </si>
  <si>
    <t>생태계</t>
  </si>
  <si>
    <t>Sub-totla</t>
  </si>
  <si>
    <t>River-side</t>
  </si>
  <si>
    <t>Urban</t>
  </si>
  <si>
    <t>Historical
 culture</t>
  </si>
  <si>
    <t>Min</t>
  </si>
  <si>
    <t>fighting</t>
  </si>
  <si>
    <t>of disaster</t>
  </si>
  <si>
    <t>Cultural
resources</t>
  </si>
  <si>
    <t>Major
facilities</t>
  </si>
  <si>
    <t>Ecosystem</t>
  </si>
  <si>
    <t>시 설 보 호 지 구</t>
  </si>
  <si>
    <t>취 락 지 구</t>
  </si>
  <si>
    <t>개발진흥지구</t>
  </si>
  <si>
    <t>특정용도</t>
  </si>
  <si>
    <t>위락지구</t>
  </si>
  <si>
    <t>리모델</t>
  </si>
  <si>
    <t>기타1)</t>
  </si>
  <si>
    <t>Protection of facilities</t>
  </si>
  <si>
    <t>Community</t>
  </si>
  <si>
    <t>Development Promotion</t>
  </si>
  <si>
    <t>제한지구</t>
  </si>
  <si>
    <t>링지구</t>
  </si>
  <si>
    <t>학교</t>
  </si>
  <si>
    <t>공용</t>
  </si>
  <si>
    <t>항만</t>
  </si>
  <si>
    <t>공항</t>
  </si>
  <si>
    <t>집단</t>
  </si>
  <si>
    <t>주거</t>
  </si>
  <si>
    <t>산업</t>
  </si>
  <si>
    <t>관광휴양</t>
  </si>
  <si>
    <t>복합</t>
  </si>
  <si>
    <t>Remodel</t>
  </si>
  <si>
    <t>School</t>
  </si>
  <si>
    <t>Public</t>
  </si>
  <si>
    <t>Port</t>
  </si>
  <si>
    <t>Airport</t>
  </si>
  <si>
    <t>Group</t>
  </si>
  <si>
    <t>industial</t>
  </si>
  <si>
    <t>circulative</t>
  </si>
  <si>
    <t>tourist</t>
  </si>
  <si>
    <t>complex</t>
  </si>
  <si>
    <t>Protective</t>
  </si>
  <si>
    <t>Recreation</t>
  </si>
  <si>
    <t xml:space="preserve"> -ing</t>
  </si>
  <si>
    <t>Other</t>
  </si>
  <si>
    <t>주: 1) 조례에 의한 지구</t>
  </si>
  <si>
    <t>(단위 : 개소, 천㎡)</t>
  </si>
  <si>
    <t>(Unit :number, 1,000㎡)</t>
  </si>
  <si>
    <t>Number</t>
  </si>
  <si>
    <t>2000(제주시)</t>
  </si>
  <si>
    <t>_</t>
  </si>
  <si>
    <t>2000(북제주군)</t>
  </si>
  <si>
    <t>(2)</t>
  </si>
  <si>
    <t>(29,490)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</si>
  <si>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</si>
  <si>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</si>
  <si>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</si>
  <si>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</si>
  <si>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</si>
  <si>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</si>
  <si>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</si>
  <si>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</si>
  <si>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2004(제주시)</t>
  </si>
  <si>
    <t>2004(북제주군)</t>
  </si>
  <si>
    <t>2003(제주시)</t>
  </si>
  <si>
    <t>2003(북제주군)</t>
  </si>
  <si>
    <t xml:space="preserve"> 2003(제주시)</t>
  </si>
  <si>
    <t xml:space="preserve"> 2003(북제주군)</t>
  </si>
  <si>
    <t xml:space="preserve"> 2004(제주시)</t>
  </si>
  <si>
    <t xml:space="preserve"> 2004(북제주군)</t>
  </si>
  <si>
    <t>2 0 0 5</t>
  </si>
  <si>
    <t>Agriculture, forestry 
and fishing</t>
  </si>
  <si>
    <t>증  축 · 개  축 · 기  타
Extension · reconstruction ＆ others</t>
  </si>
  <si>
    <t>철근콘크리트</t>
  </si>
  <si>
    <t>철골</t>
  </si>
  <si>
    <t>조  적  조</t>
  </si>
  <si>
    <t>철골철근</t>
  </si>
  <si>
    <t>목     조</t>
  </si>
  <si>
    <t>기   타</t>
  </si>
  <si>
    <t>Reinforced</t>
  </si>
  <si>
    <t>Steel-</t>
  </si>
  <si>
    <t>Brick ＆</t>
  </si>
  <si>
    <t>Combination</t>
  </si>
  <si>
    <t>concrete</t>
  </si>
  <si>
    <t>frame</t>
  </si>
  <si>
    <t>stock</t>
  </si>
  <si>
    <t>Structure</t>
  </si>
  <si>
    <t>Wooden</t>
  </si>
  <si>
    <t>2 0 0 0(제주시)</t>
  </si>
  <si>
    <t>2 0 0 0(북제주군)</t>
  </si>
  <si>
    <t>2 0 0 1(제주시)</t>
  </si>
  <si>
    <t xml:space="preserve"> -</t>
  </si>
  <si>
    <t>_</t>
  </si>
  <si>
    <t>2 0 0 1(북제주군)</t>
  </si>
  <si>
    <t>2 0 0 2(제주시)</t>
  </si>
  <si>
    <t>2 0 0 2(북제주군)</t>
  </si>
  <si>
    <t>2 0 0 3(제주시)</t>
  </si>
  <si>
    <t>2 0 0 3(북제주군)</t>
  </si>
  <si>
    <t>2 0 0 4(제주시)</t>
  </si>
  <si>
    <t>2 0 0 4(북제주군)</t>
  </si>
  <si>
    <t>Dwelling</t>
  </si>
  <si>
    <t>Mining and factory</t>
  </si>
  <si>
    <t>Commercial</t>
  </si>
  <si>
    <t>Culture-social</t>
  </si>
  <si>
    <t xml:space="preserve">   주 : 건설교통부 사업승인분 포함</t>
  </si>
  <si>
    <t xml:space="preserve">   Note : Including business shares approved</t>
  </si>
  <si>
    <t>용   도   변   경
Change of use</t>
  </si>
  <si>
    <t>8.   용 도 지 역                Bay Use</t>
  </si>
  <si>
    <t>(Unit : 1,000 ㎡)</t>
  </si>
  <si>
    <t>용도지역</t>
  </si>
  <si>
    <t>도         시          지          역                         By  use</t>
  </si>
  <si>
    <t>합  계</t>
  </si>
  <si>
    <t>도시지역</t>
  </si>
  <si>
    <t>비도시지역</t>
  </si>
  <si>
    <t>총합계</t>
  </si>
  <si>
    <t>주      거      지      역           Residential zone</t>
  </si>
  <si>
    <t xml:space="preserve">인구 </t>
  </si>
  <si>
    <t>인구</t>
  </si>
  <si>
    <t>소    계</t>
  </si>
  <si>
    <t>전용주거지역  Residential only</t>
  </si>
  <si>
    <t>일반주거지역      General residential</t>
  </si>
  <si>
    <t>준주거</t>
  </si>
  <si>
    <t>제1종전용</t>
  </si>
  <si>
    <t>제2종전용</t>
  </si>
  <si>
    <t>제1종일반</t>
  </si>
  <si>
    <t>제2종일반</t>
  </si>
  <si>
    <t>제3종일반</t>
  </si>
  <si>
    <t>지  역</t>
  </si>
  <si>
    <t>Using</t>
  </si>
  <si>
    <t>Sub-</t>
  </si>
  <si>
    <t>1st</t>
  </si>
  <si>
    <t>2nd</t>
  </si>
  <si>
    <t>3rd</t>
  </si>
  <si>
    <t>Semi-</t>
  </si>
  <si>
    <t>Area</t>
  </si>
  <si>
    <t>total</t>
  </si>
  <si>
    <t>Exculsive</t>
  </si>
  <si>
    <t>Exclusive</t>
  </si>
  <si>
    <t>2 0 0 0</t>
  </si>
  <si>
    <t>2 0 0 1</t>
  </si>
  <si>
    <t>2 0 0 3</t>
  </si>
  <si>
    <t>도          시          지          역                         By use</t>
  </si>
  <si>
    <t>상    업    지    역      Commercial  zone</t>
  </si>
  <si>
    <t>공   업   지   역      Industrial  zone</t>
  </si>
  <si>
    <t>녹    지    지    역     Green  zone</t>
  </si>
  <si>
    <t>미지정</t>
  </si>
  <si>
    <t>비 도 시 지 역    Rural Area</t>
  </si>
  <si>
    <t>소  계</t>
  </si>
  <si>
    <t>중  심</t>
  </si>
  <si>
    <t>일  반</t>
  </si>
  <si>
    <t>근  린</t>
  </si>
  <si>
    <t>전  용</t>
  </si>
  <si>
    <t>준공업</t>
  </si>
  <si>
    <t>보  전</t>
  </si>
  <si>
    <t>생  산</t>
  </si>
  <si>
    <t>자  연</t>
  </si>
  <si>
    <t>관리지역     Management Area</t>
  </si>
  <si>
    <t>농림지역</t>
  </si>
  <si>
    <t>자연환경</t>
  </si>
  <si>
    <t>계획관리지역</t>
  </si>
  <si>
    <t>생산관리지역</t>
  </si>
  <si>
    <t>보전관리지역</t>
  </si>
  <si>
    <t>지    역</t>
  </si>
  <si>
    <t>보전지역</t>
  </si>
  <si>
    <t>Neighbor</t>
  </si>
  <si>
    <t>Distribu</t>
  </si>
  <si>
    <t>undesigna</t>
  </si>
  <si>
    <t>Production management</t>
  </si>
  <si>
    <t>Preservation management</t>
  </si>
  <si>
    <t>Agricultural and</t>
  </si>
  <si>
    <t>Natural Environment</t>
  </si>
  <si>
    <t>Central</t>
  </si>
  <si>
    <t>hood</t>
  </si>
  <si>
    <t>tional</t>
  </si>
  <si>
    <t>Mixed</t>
  </si>
  <si>
    <t>Preserved</t>
  </si>
  <si>
    <t>Agricultural</t>
  </si>
  <si>
    <t>ted</t>
  </si>
  <si>
    <t>Forest Area</t>
  </si>
  <si>
    <t>Preservation Area</t>
  </si>
  <si>
    <t>주1) 각 자치단체별 연도별로 자료를 입력하고, 해당자치단체명이 있는 경우 2003년도의 자료를 입력</t>
  </si>
  <si>
    <r>
      <t>2</t>
    </r>
    <r>
      <rPr>
        <sz val="11"/>
        <rFont val="돋움"/>
        <family val="3"/>
      </rPr>
      <t xml:space="preserve"> 0 0 0</t>
    </r>
  </si>
  <si>
    <r>
      <t>2</t>
    </r>
    <r>
      <rPr>
        <sz val="11"/>
        <rFont val="돋움"/>
        <family val="3"/>
      </rPr>
      <t xml:space="preserve"> 0 0 1</t>
    </r>
  </si>
  <si>
    <r>
      <t>2</t>
    </r>
    <r>
      <rPr>
        <sz val="11"/>
        <rFont val="돋움"/>
        <family val="3"/>
      </rPr>
      <t xml:space="preserve"> 0 0 2</t>
    </r>
  </si>
  <si>
    <r>
      <t>2</t>
    </r>
    <r>
      <rPr>
        <sz val="11"/>
        <rFont val="돋움"/>
        <family val="3"/>
      </rPr>
      <t xml:space="preserve"> 0 0 0 </t>
    </r>
  </si>
  <si>
    <t xml:space="preserve"> </t>
  </si>
  <si>
    <t>자료: 공원녹지과</t>
  </si>
  <si>
    <t>자료 : 제주특별자치도 건설과</t>
  </si>
  <si>
    <t>Source : Building &amp; Housing Department</t>
  </si>
  <si>
    <t>X.  주     택  · 건     설          HOUSING AND CONSTRUCTION</t>
  </si>
  <si>
    <t xml:space="preserve">1.  주택의 종류                  Type of Housing Units </t>
  </si>
  <si>
    <t>(단위 : 호)</t>
  </si>
  <si>
    <t>(Unit : house)</t>
  </si>
  <si>
    <t>연    별</t>
  </si>
  <si>
    <t xml:space="preserve"> </t>
  </si>
  <si>
    <t>종  류  별  주  택  수     Number of houses by type of housing unit</t>
  </si>
  <si>
    <t>Year</t>
  </si>
  <si>
    <r>
      <t>가구수</t>
    </r>
    <r>
      <rPr>
        <vertAlign val="superscript"/>
        <sz val="10"/>
        <rFont val="돋움"/>
        <family val="3"/>
      </rPr>
      <t>1)</t>
    </r>
  </si>
  <si>
    <t>단독주택</t>
  </si>
  <si>
    <t>아파트</t>
  </si>
  <si>
    <t>연립주택</t>
  </si>
  <si>
    <t>다세대주택</t>
  </si>
  <si>
    <t>No. of</t>
  </si>
  <si>
    <t>보급률(%)</t>
  </si>
  <si>
    <t>다가구주택</t>
  </si>
  <si>
    <t>Households</t>
  </si>
  <si>
    <t>Total</t>
  </si>
  <si>
    <t>Housing 
supply rate</t>
  </si>
  <si>
    <t>Detached
 dwelling</t>
  </si>
  <si>
    <t>Multy family
house</t>
  </si>
  <si>
    <t>Apartment</t>
  </si>
  <si>
    <t>Row House</t>
  </si>
  <si>
    <t>Apartment units in
a private house</t>
  </si>
  <si>
    <r>
      <t xml:space="preserve"> </t>
    </r>
    <r>
      <rPr>
        <sz val="11"/>
        <rFont val="돋움"/>
        <family val="3"/>
      </rPr>
      <t>2000(제주시)</t>
    </r>
  </si>
  <si>
    <t>…</t>
  </si>
  <si>
    <r>
      <t xml:space="preserve"> </t>
    </r>
    <r>
      <rPr>
        <sz val="11"/>
        <rFont val="돋움"/>
        <family val="3"/>
      </rPr>
      <t>2000(북제주군)</t>
    </r>
  </si>
  <si>
    <r>
      <t xml:space="preserve"> </t>
    </r>
    <r>
      <rPr>
        <sz val="11"/>
        <rFont val="돋움"/>
        <family val="3"/>
      </rPr>
      <t>2001(제주시)</t>
    </r>
  </si>
  <si>
    <r>
      <t xml:space="preserve"> </t>
    </r>
    <r>
      <rPr>
        <sz val="11"/>
        <rFont val="돋움"/>
        <family val="3"/>
      </rPr>
      <t>2001(북제주군)</t>
    </r>
  </si>
  <si>
    <r>
      <t xml:space="preserve"> </t>
    </r>
    <r>
      <rPr>
        <sz val="11"/>
        <rFont val="돋움"/>
        <family val="3"/>
      </rPr>
      <t>2002(제주시)</t>
    </r>
  </si>
  <si>
    <r>
      <t xml:space="preserve"> </t>
    </r>
    <r>
      <rPr>
        <sz val="11"/>
        <rFont val="돋움"/>
        <family val="3"/>
      </rPr>
      <t>2002(북제주군)</t>
    </r>
  </si>
  <si>
    <r>
      <t xml:space="preserve"> </t>
    </r>
    <r>
      <rPr>
        <sz val="11"/>
        <rFont val="돋움"/>
        <family val="3"/>
      </rPr>
      <t>2003(제주시)</t>
    </r>
  </si>
  <si>
    <r>
      <t xml:space="preserve"> </t>
    </r>
    <r>
      <rPr>
        <sz val="11"/>
        <rFont val="돋움"/>
        <family val="3"/>
      </rPr>
      <t>2003(북제주군)</t>
    </r>
  </si>
  <si>
    <r>
      <t xml:space="preserve"> </t>
    </r>
    <r>
      <rPr>
        <sz val="11"/>
        <rFont val="돋움"/>
        <family val="3"/>
      </rPr>
      <t>2004(제주시)</t>
    </r>
  </si>
  <si>
    <r>
      <t xml:space="preserve"> </t>
    </r>
    <r>
      <rPr>
        <sz val="11"/>
        <rFont val="돋움"/>
        <family val="3"/>
      </rPr>
      <t>2004(북제주군)</t>
    </r>
  </si>
  <si>
    <t>2 0 0 5</t>
  </si>
  <si>
    <t>자료 : 건축과</t>
  </si>
  <si>
    <t>Source : Building &amp; Housing Department</t>
  </si>
  <si>
    <t xml:space="preserve">   주 : 1) 가구수는 보통가구임(보통가구 = 일반가구 - 단독가구 - 비혈연가구)</t>
  </si>
  <si>
    <t xml:space="preserve">         2) 2005년도는 인구주택총조사 결과에 의한 건설교통부에서 공표한 자료임</t>
  </si>
  <si>
    <t xml:space="preserve">                     Source : National Statistical Office, 「Population and Housing Census Report」</t>
  </si>
  <si>
    <r>
      <t>2 0 0 5</t>
    </r>
    <r>
      <rPr>
        <b/>
        <vertAlign val="superscript"/>
        <sz val="11"/>
        <color indexed="10"/>
        <rFont val="돋움"/>
        <family val="3"/>
      </rPr>
      <t>1)</t>
    </r>
  </si>
  <si>
    <r>
      <t xml:space="preserve">1959년이전
</t>
    </r>
    <r>
      <rPr>
        <sz val="9"/>
        <rFont val="돋움"/>
        <family val="3"/>
      </rPr>
      <t>Year Before 1959</t>
    </r>
  </si>
  <si>
    <r>
      <t>비주거용건물내</t>
    </r>
    <r>
      <rPr>
        <vertAlign val="superscript"/>
        <sz val="11"/>
        <rFont val="돋움"/>
        <family val="3"/>
      </rPr>
      <t>1)</t>
    </r>
  </si>
  <si>
    <r>
      <t xml:space="preserve">Source : Building </t>
    </r>
    <r>
      <rPr>
        <sz val="11"/>
        <rFont val="돋움"/>
        <family val="3"/>
      </rPr>
      <t>&amp; Housing Department</t>
    </r>
  </si>
  <si>
    <t>4.  건  축  허  가     Building Construction Permits</t>
  </si>
  <si>
    <t>Source : Building &amp; Housing Department</t>
  </si>
  <si>
    <t xml:space="preserve">   주 : 1) 건축허가 기준임</t>
  </si>
  <si>
    <t xml:space="preserve">   Note : Based on Building Permits </t>
  </si>
  <si>
    <t>(단위 : 개수, 가구)</t>
  </si>
  <si>
    <t>(unit : number,household)</t>
  </si>
  <si>
    <t>동     수</t>
  </si>
  <si>
    <t>주택수</t>
  </si>
  <si>
    <t>규   모   별   가   구   수        Households by size</t>
  </si>
  <si>
    <t>buildings</t>
  </si>
  <si>
    <t>House</t>
  </si>
  <si>
    <t>or less</t>
  </si>
  <si>
    <t>or larger</t>
  </si>
  <si>
    <t>층   수   별   가   구   수           Households by floor number</t>
  </si>
  <si>
    <t>5층 이하      floor or less</t>
  </si>
  <si>
    <t>6~10층</t>
  </si>
  <si>
    <t>11-20층</t>
  </si>
  <si>
    <t>21층이상    floor or higher</t>
  </si>
  <si>
    <r>
      <t>5. 아  파  트  건  립</t>
    </r>
    <r>
      <rPr>
        <b/>
        <vertAlign val="superscript"/>
        <sz val="20"/>
        <rFont val="돋움"/>
        <family val="3"/>
      </rPr>
      <t>1)</t>
    </r>
    <r>
      <rPr>
        <b/>
        <sz val="20"/>
        <rFont val="돋움"/>
        <family val="3"/>
      </rPr>
      <t xml:space="preserve">     Construction of Apartment</t>
    </r>
  </si>
  <si>
    <r>
      <t xml:space="preserve">6. 택  지  개  발 </t>
    </r>
    <r>
      <rPr>
        <b/>
        <vertAlign val="superscript"/>
        <sz val="20"/>
        <rFont val="돋움"/>
        <family val="3"/>
      </rPr>
      <t>1)</t>
    </r>
    <r>
      <rPr>
        <b/>
        <sz val="20"/>
        <rFont val="돋움"/>
        <family val="3"/>
      </rPr>
      <t xml:space="preserve">          Housing Land Development</t>
    </r>
  </si>
  <si>
    <t xml:space="preserve">             Source : Urban Planning &amp; Development Department</t>
  </si>
  <si>
    <t>7.  토지거래 현황           Land Transactions by Use and Purpose</t>
  </si>
  <si>
    <t>(단위 : 필지수, 천㎡)</t>
  </si>
  <si>
    <t>(Unit : case, 1000㎡)</t>
  </si>
  <si>
    <t>합      계</t>
  </si>
  <si>
    <t>용     도     지     역     별                                     By use</t>
  </si>
  <si>
    <t>도   시   계   획   구   역   내          Subject to urban planning zone</t>
  </si>
  <si>
    <t>도시계획구역외</t>
  </si>
  <si>
    <t>주  거  지  역</t>
  </si>
  <si>
    <t>상 업 지 역</t>
  </si>
  <si>
    <t>공 업 지 역</t>
  </si>
  <si>
    <t>녹 지 지 역</t>
  </si>
  <si>
    <t>용도미지정 구역</t>
  </si>
  <si>
    <t>Not subject to urban</t>
  </si>
  <si>
    <t>Residential zone</t>
  </si>
  <si>
    <t>Commercial zone</t>
  </si>
  <si>
    <t>Industrial zone</t>
  </si>
  <si>
    <t>Green belt</t>
  </si>
  <si>
    <t>Non-designated zone</t>
  </si>
  <si>
    <t>planning zone</t>
  </si>
  <si>
    <t>건   수</t>
  </si>
  <si>
    <t>면   적</t>
  </si>
  <si>
    <t>Case</t>
  </si>
  <si>
    <t>지            목          별                                               By  purpose</t>
  </si>
  <si>
    <t>전</t>
  </si>
  <si>
    <t>답</t>
  </si>
  <si>
    <t>대       지</t>
  </si>
  <si>
    <t>임       야</t>
  </si>
  <si>
    <t>공  장  용  지</t>
  </si>
  <si>
    <t>기     타</t>
  </si>
  <si>
    <t>Dry paddy</t>
  </si>
  <si>
    <t>Rice paddy</t>
  </si>
  <si>
    <t>Building land</t>
  </si>
  <si>
    <t>Forest field</t>
  </si>
  <si>
    <t>Factory site</t>
  </si>
  <si>
    <t>자료 : 종합민원실</t>
  </si>
  <si>
    <r>
      <t>Source : Civil Service</t>
    </r>
    <r>
      <rPr>
        <sz val="11"/>
        <rFont val="돋움"/>
        <family val="3"/>
      </rPr>
      <t>s Department</t>
    </r>
  </si>
  <si>
    <t>Plan management</t>
  </si>
  <si>
    <t>Source : Urban Planning &amp; Development Department</t>
  </si>
  <si>
    <t>Source : Urban planning &amp; Development Department</t>
  </si>
  <si>
    <t xml:space="preserve">source : Parks &amp; Forestry Department </t>
  </si>
  <si>
    <t xml:space="preserve">   Note : (   ) is the region of Bukjeju-gun in Mt. Halla</t>
  </si>
  <si>
    <t>주:1) ( )는 한라산국립공원중 북제주군 지역임</t>
  </si>
  <si>
    <t xml:space="preserve">   2) 2003.8월 한라산국립공원 공원면적조정</t>
  </si>
  <si>
    <t>11.   하            천           Rivers and Streams</t>
  </si>
  <si>
    <t>(단위 : ㎞)</t>
  </si>
  <si>
    <t>(Unit : ㎞)</t>
  </si>
  <si>
    <t>하 천 수(개소)</t>
  </si>
  <si>
    <t>총   연   장</t>
  </si>
  <si>
    <t>요   개   수      Cases of  improvements needed</t>
  </si>
  <si>
    <t>No. of rivers</t>
  </si>
  <si>
    <t>기   개   수</t>
  </si>
  <si>
    <t>미   개   수</t>
  </si>
  <si>
    <t>개   수   율(%)</t>
  </si>
  <si>
    <t>and streams</t>
  </si>
  <si>
    <t>Total length</t>
  </si>
  <si>
    <t>Already improved</t>
  </si>
  <si>
    <t>Yet to be improved</t>
  </si>
  <si>
    <t>Improvement rate</t>
  </si>
  <si>
    <t>자료 : 재난안전관리과</t>
  </si>
  <si>
    <r>
      <t xml:space="preserve">Source : </t>
    </r>
    <r>
      <rPr>
        <sz val="11"/>
        <rFont val="돋움"/>
        <family val="3"/>
      </rPr>
      <t>Emergency &amp; Safety Management Department</t>
    </r>
  </si>
  <si>
    <t>12.  하  천  부  지  점  용     Use of River Sites</t>
  </si>
  <si>
    <t>면        적        합        계</t>
  </si>
  <si>
    <t>토사채취</t>
  </si>
  <si>
    <t>사 용 료 징 수</t>
  </si>
  <si>
    <t>Total  Area</t>
  </si>
  <si>
    <t>(㎥)</t>
  </si>
  <si>
    <t>Collection of use fees</t>
  </si>
  <si>
    <t>잡 종 지</t>
  </si>
  <si>
    <t>기  타</t>
  </si>
  <si>
    <t>Collection of</t>
  </si>
  <si>
    <t>조   정</t>
  </si>
  <si>
    <t>징    수</t>
  </si>
  <si>
    <t>Number of</t>
  </si>
  <si>
    <t xml:space="preserve">Dry </t>
  </si>
  <si>
    <t>Rice</t>
  </si>
  <si>
    <t>Misc.</t>
  </si>
  <si>
    <t>gravels and</t>
  </si>
  <si>
    <t>cases</t>
  </si>
  <si>
    <t>paddy</t>
  </si>
  <si>
    <t>land</t>
  </si>
  <si>
    <t>sand</t>
  </si>
  <si>
    <t>Adjusted</t>
  </si>
  <si>
    <t>Collected</t>
  </si>
  <si>
    <r>
      <t xml:space="preserve">Source : </t>
    </r>
    <r>
      <rPr>
        <sz val="11"/>
        <rFont val="돋움"/>
        <family val="3"/>
      </rPr>
      <t>Roadwork &amp; Construction Department.</t>
    </r>
  </si>
  <si>
    <t>2 0 0 5</t>
  </si>
  <si>
    <t>(단위 : 개소, m, ㎡)</t>
  </si>
  <si>
    <t>(Unit : number, m, ㎡)</t>
  </si>
  <si>
    <t>보     도     육     교</t>
  </si>
  <si>
    <t>지     하     보     도</t>
  </si>
  <si>
    <t>지     하     차     도</t>
  </si>
  <si>
    <t>고    가    도    로</t>
  </si>
  <si>
    <t>Pedestrian overpass</t>
  </si>
  <si>
    <t>Pedestrian underpass</t>
  </si>
  <si>
    <t>Underground roadway</t>
  </si>
  <si>
    <t>Elevated road</t>
  </si>
  <si>
    <t>면  적</t>
  </si>
  <si>
    <t>Number</t>
  </si>
  <si>
    <r>
      <t>2 0 0 0</t>
    </r>
    <r>
      <rPr>
        <sz val="11"/>
        <rFont val="돋움"/>
        <family val="3"/>
      </rPr>
      <t>(제주시)</t>
    </r>
  </si>
  <si>
    <r>
      <t>2 0 0 0</t>
    </r>
    <r>
      <rPr>
        <sz val="11"/>
        <rFont val="돋움"/>
        <family val="3"/>
      </rPr>
      <t>(북제주군)</t>
    </r>
  </si>
  <si>
    <r>
      <t>2 0 0 1</t>
    </r>
    <r>
      <rPr>
        <sz val="11"/>
        <rFont val="돋움"/>
        <family val="3"/>
      </rPr>
      <t>(제주시)</t>
    </r>
  </si>
  <si>
    <r>
      <t>2 0 0 1</t>
    </r>
    <r>
      <rPr>
        <sz val="11"/>
        <rFont val="돋움"/>
        <family val="3"/>
      </rPr>
      <t>(북제주군)</t>
    </r>
  </si>
  <si>
    <r>
      <t>2 0 0 2</t>
    </r>
    <r>
      <rPr>
        <sz val="11"/>
        <rFont val="돋움"/>
        <family val="3"/>
      </rPr>
      <t>(제주시)</t>
    </r>
  </si>
  <si>
    <r>
      <t>2 0 0 2</t>
    </r>
    <r>
      <rPr>
        <sz val="11"/>
        <rFont val="돋움"/>
        <family val="3"/>
      </rPr>
      <t>(북제주군)</t>
    </r>
  </si>
  <si>
    <r>
      <t>2 0 0 3</t>
    </r>
    <r>
      <rPr>
        <sz val="11"/>
        <rFont val="돋움"/>
        <family val="3"/>
      </rPr>
      <t>(제주시)</t>
    </r>
  </si>
  <si>
    <r>
      <t>2 0 0 3</t>
    </r>
    <r>
      <rPr>
        <sz val="11"/>
        <rFont val="돋움"/>
        <family val="3"/>
      </rPr>
      <t>(북제주군)</t>
    </r>
  </si>
  <si>
    <t>연   별</t>
  </si>
  <si>
    <t>차  도  육  교
Overpass road</t>
  </si>
  <si>
    <t>지 하 상 가
Underground shopping arcades</t>
  </si>
  <si>
    <t>터     널
Tunnels</t>
  </si>
  <si>
    <t>가 로 등
Street lamps</t>
  </si>
  <si>
    <t>개  소
Number</t>
  </si>
  <si>
    <t>연  장
Length</t>
  </si>
  <si>
    <t>면  적
Area</t>
  </si>
  <si>
    <t>개     소
Number</t>
  </si>
  <si>
    <t>2001(제주시)</t>
  </si>
  <si>
    <t>2001(북제주군)</t>
  </si>
  <si>
    <t>2003(제주시)</t>
  </si>
  <si>
    <t>2003(북제주군)</t>
  </si>
  <si>
    <t>20004(제주시)</t>
  </si>
  <si>
    <t>역사문화</t>
  </si>
  <si>
    <t>2002(제주시)</t>
  </si>
  <si>
    <t>2002(북제주군)</t>
  </si>
  <si>
    <t xml:space="preserve">   주 : 제주도 전체수치임</t>
  </si>
  <si>
    <t xml:space="preserve">         * 제주도 전체수치임</t>
  </si>
  <si>
    <t>2 0 0 5</t>
  </si>
  <si>
    <t>135㎡ 초과</t>
  </si>
  <si>
    <t>40㎡ 이하</t>
  </si>
  <si>
    <t>40~60㎡ 이하</t>
  </si>
  <si>
    <t>60~85㎡ 이하</t>
  </si>
  <si>
    <t>85~135㎡ 이하</t>
  </si>
  <si>
    <t>사업비Project costs</t>
  </si>
  <si>
    <r>
      <t xml:space="preserve">도시개발계획         </t>
    </r>
    <r>
      <rPr>
        <sz val="10"/>
        <rFont val="돋움"/>
        <family val="3"/>
      </rPr>
      <t>Urban development plan</t>
    </r>
  </si>
  <si>
    <t>도시개발      Urban development</t>
  </si>
  <si>
    <t>택지개발 Housing Land Development</t>
  </si>
  <si>
    <t>면적Project area</t>
  </si>
  <si>
    <t>면적    Project area</t>
  </si>
  <si>
    <t>사업비Project costs</t>
  </si>
  <si>
    <t>사업비  Project costs</t>
  </si>
  <si>
    <t>기개발Already developed</t>
  </si>
  <si>
    <t>연간실적               Development during             the year concerned</t>
  </si>
  <si>
    <t>연누적Annually accumulative</t>
  </si>
  <si>
    <t>총개발계획   Overall development plan</t>
  </si>
  <si>
    <r>
      <t xml:space="preserve">개발면적                            </t>
    </r>
    <r>
      <rPr>
        <sz val="10"/>
        <rFont val="돋움"/>
        <family val="3"/>
      </rPr>
      <t>Development area</t>
    </r>
  </si>
  <si>
    <r>
      <t xml:space="preserve">택지개발계획    </t>
    </r>
    <r>
      <rPr>
        <sz val="10"/>
        <rFont val="돋움"/>
        <family val="3"/>
      </rPr>
      <t>Housing Land Development plan</t>
    </r>
  </si>
  <si>
    <r>
      <t xml:space="preserve">개발면적                             </t>
    </r>
    <r>
      <rPr>
        <sz val="10"/>
        <rFont val="돋움"/>
        <family val="3"/>
      </rPr>
      <t>Development area</t>
    </r>
  </si>
  <si>
    <t xml:space="preserve">        * 제주도 전체수치임</t>
  </si>
  <si>
    <t>…</t>
  </si>
  <si>
    <t>2003(제주시)</t>
  </si>
  <si>
    <t>2003(북제주군)</t>
  </si>
  <si>
    <t>2004(제주시)</t>
  </si>
  <si>
    <t>2004(북제주군)</t>
  </si>
  <si>
    <t>2003(제주시)</t>
  </si>
  <si>
    <t>-</t>
  </si>
  <si>
    <t>2(2)</t>
  </si>
  <si>
    <t>121,155(29,490)</t>
  </si>
  <si>
    <t>150,645(29,490)</t>
  </si>
  <si>
    <t>156,713(35,558)</t>
  </si>
  <si>
    <t>10.  공      원</t>
  </si>
  <si>
    <t>Parks</t>
  </si>
  <si>
    <t>자  연  공  원         Natural park</t>
  </si>
  <si>
    <t>도    시    공    원                   Urban      Parks</t>
  </si>
  <si>
    <t>연  별</t>
  </si>
  <si>
    <t>시립공원</t>
  </si>
  <si>
    <t>Si</t>
  </si>
  <si>
    <t>Neighborhood</t>
  </si>
  <si>
    <t>Urban natural</t>
  </si>
  <si>
    <t>Grave yard</t>
  </si>
  <si>
    <t>Sports</t>
  </si>
  <si>
    <t>개소</t>
  </si>
  <si>
    <t xml:space="preserve">   주 : 제주도  전체 수치임</t>
  </si>
  <si>
    <r>
      <t xml:space="preserve">연 </t>
    </r>
    <r>
      <rPr>
        <sz val="11"/>
        <rFont val="돋움"/>
        <family val="3"/>
      </rPr>
      <t xml:space="preserve"> 별</t>
    </r>
  </si>
  <si>
    <r>
      <t xml:space="preserve">연 </t>
    </r>
    <r>
      <rPr>
        <sz val="11"/>
        <rFont val="돋움"/>
        <family val="3"/>
      </rPr>
      <t xml:space="preserve"> 별</t>
    </r>
  </si>
  <si>
    <r>
      <t>Y</t>
    </r>
    <r>
      <rPr>
        <sz val="11"/>
        <rFont val="돋움"/>
        <family val="3"/>
      </rPr>
      <t>ear</t>
    </r>
  </si>
  <si>
    <t>연별 및 시별</t>
  </si>
  <si>
    <t>Year &amp; City</t>
  </si>
  <si>
    <t xml:space="preserve">연별 및 시별       </t>
  </si>
  <si>
    <r>
      <t>Year</t>
    </r>
    <r>
      <rPr>
        <sz val="11"/>
        <rFont val="돋움"/>
        <family val="3"/>
      </rPr>
      <t xml:space="preserve"> &amp; City</t>
    </r>
    <r>
      <rPr>
        <sz val="11"/>
        <rFont val="돋움"/>
        <family val="3"/>
      </rPr>
      <t xml:space="preserve"> </t>
    </r>
  </si>
  <si>
    <t xml:space="preserve">제 주 시 </t>
  </si>
  <si>
    <t>Jeju-si</t>
  </si>
  <si>
    <t xml:space="preserve">서 귀 포 시 </t>
  </si>
  <si>
    <t>-</t>
  </si>
  <si>
    <t>Seogwipo-si</t>
  </si>
  <si>
    <t>Year &amp; Eup Myeon</t>
  </si>
</sst>
</file>

<file path=xl/styles.xml><?xml version="1.0" encoding="utf-8"?>
<styleSheet xmlns="http://schemas.openxmlformats.org/spreadsheetml/2006/main">
  <numFmts count="4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.0_ "/>
    <numFmt numFmtId="179" formatCode="#,##0_);[Red]\(#,##0\)"/>
    <numFmt numFmtId="180" formatCode="#,##0.0_);[Red]\(#,##0.0\)"/>
    <numFmt numFmtId="181" formatCode="#,##0.00_ "/>
    <numFmt numFmtId="182" formatCode="_ * #,##0_ ;_ * \-#,##0_ ;_ * &quot;-&quot;_ ;_ @_ "/>
    <numFmt numFmtId="183" formatCode="_ * #,##0.00_ ;_ * \-#,##0.00_ ;_ * &quot;-&quot;??_ ;_ @_ "/>
    <numFmt numFmtId="184" formatCode="0_ "/>
    <numFmt numFmtId="185" formatCode="#,##0;[Red]#,##0"/>
    <numFmt numFmtId="186" formatCode="#,##0.0;[Red]#,##0.0"/>
    <numFmt numFmtId="187" formatCode="0;[Red]0"/>
    <numFmt numFmtId="188" formatCode="0.0_);[Red]\(0.0\)"/>
    <numFmt numFmtId="189" formatCode="0.00_);[Red]\(0.00\)"/>
    <numFmt numFmtId="190" formatCode="#,##0\ ;;\ \-\ \ ;"/>
    <numFmt numFmtId="191" formatCode="#,##0\ ;;\ \-\ ;"/>
    <numFmt numFmtId="192" formatCode="#,##0;;\-;"/>
    <numFmt numFmtId="193" formatCode="000\-000"/>
    <numFmt numFmtId="194" formatCode="#,##0;;\-"/>
    <numFmt numFmtId="195" formatCode="#,##0;;\-\ "/>
    <numFmt numFmtId="196" formatCode="#,##0.0;;\-"/>
    <numFmt numFmtId="197" formatCode="###,###,###,###,###"/>
    <numFmt numFmtId="198" formatCode="#,##0\ ;;\-;"/>
    <numFmt numFmtId="199" formatCode="#,##0.00;[Red]#,##0.00"/>
    <numFmt numFmtId="200" formatCode="\-"/>
    <numFmt numFmtId="201" formatCode="0_);[Red]\(0\)"/>
    <numFmt numFmtId="202" formatCode="#,##0.00_);[Red]\(#,##0.00\)"/>
    <numFmt numFmtId="203" formatCode="#,##0\ ;;\ \-;"/>
    <numFmt numFmtId="204" formatCode="0.000_);[Red]\(0.000\)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R$&quot;#,##0.00;&quot;R$&quot;\-#,##0.00"/>
    <numFmt numFmtId="209" formatCode="#,##0.000;[Red]#,##0.000"/>
    <numFmt numFmtId="210" formatCode="000"/>
    <numFmt numFmtId="211" formatCode="\(#\)"/>
    <numFmt numFmtId="212" formatCode="0_);\(0\)"/>
  </numFmts>
  <fonts count="5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0"/>
      <name val="돋움"/>
      <family val="3"/>
    </font>
    <font>
      <sz val="12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indexed="8"/>
      <name val="돋움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sz val="10"/>
      <name val="굴림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b/>
      <sz val="10"/>
      <color indexed="10"/>
      <name val="돋움"/>
      <family val="3"/>
    </font>
    <font>
      <sz val="10"/>
      <name val="돋움"/>
      <family val="3"/>
    </font>
    <font>
      <sz val="12"/>
      <name val="굴림"/>
      <family val="3"/>
    </font>
    <font>
      <sz val="10"/>
      <color indexed="8"/>
      <name val="돋움"/>
      <family val="3"/>
    </font>
    <font>
      <sz val="14"/>
      <name val="바탕체"/>
      <family val="1"/>
    </font>
    <font>
      <sz val="8"/>
      <name val="바탕"/>
      <family val="1"/>
    </font>
    <font>
      <sz val="9"/>
      <name val="굴림체"/>
      <family val="3"/>
    </font>
    <font>
      <b/>
      <sz val="9"/>
      <name val="굴림"/>
      <family val="3"/>
    </font>
    <font>
      <sz val="9"/>
      <name val="굴림"/>
      <family val="3"/>
    </font>
    <font>
      <b/>
      <sz val="18"/>
      <name val="Arial"/>
      <family val="2"/>
    </font>
    <font>
      <sz val="9"/>
      <name val="돋움"/>
      <family val="3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8"/>
      <name val="돋움"/>
      <family val="3"/>
    </font>
    <font>
      <vertAlign val="superscript"/>
      <sz val="10"/>
      <name val="돋움"/>
      <family val="3"/>
    </font>
    <font>
      <b/>
      <sz val="9"/>
      <color indexed="10"/>
      <name val="돋움"/>
      <family val="3"/>
    </font>
    <font>
      <sz val="12"/>
      <name val="돋움"/>
      <family val="3"/>
    </font>
    <font>
      <b/>
      <sz val="8"/>
      <color indexed="10"/>
      <name val="돋움"/>
      <family val="3"/>
    </font>
    <font>
      <b/>
      <sz val="20"/>
      <name val="돋움"/>
      <family val="3"/>
    </font>
    <font>
      <sz val="10"/>
      <color indexed="10"/>
      <name val="돋움"/>
      <family val="3"/>
    </font>
    <font>
      <b/>
      <vertAlign val="superscript"/>
      <sz val="11"/>
      <color indexed="10"/>
      <name val="돋움"/>
      <family val="3"/>
    </font>
    <font>
      <vertAlign val="superscript"/>
      <sz val="11"/>
      <name val="돋움"/>
      <family val="3"/>
    </font>
    <font>
      <sz val="20"/>
      <name val="돋움"/>
      <family val="3"/>
    </font>
    <font>
      <sz val="18"/>
      <name val="돋움"/>
      <family val="3"/>
    </font>
    <font>
      <b/>
      <vertAlign val="superscript"/>
      <sz val="20"/>
      <name val="돋움"/>
      <family val="3"/>
    </font>
    <font>
      <b/>
      <sz val="22"/>
      <name val="돋움"/>
      <family val="3"/>
    </font>
    <font>
      <sz val="22"/>
      <name val="돋움"/>
      <family val="3"/>
    </font>
    <font>
      <sz val="8"/>
      <color indexed="8"/>
      <name val="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1">
      <alignment/>
      <protection/>
    </xf>
    <xf numFmtId="0" fontId="15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Protection="0">
      <alignment/>
    </xf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0" fontId="0" fillId="0" borderId="0" applyFill="0" applyBorder="0" applyAlignment="0">
      <protection/>
    </xf>
    <xf numFmtId="0" fontId="6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0">
      <alignment horizontal="left"/>
      <protection/>
    </xf>
    <xf numFmtId="0" fontId="9" fillId="0" borderId="2" applyNumberFormat="0" applyAlignment="0" applyProtection="0"/>
    <xf numFmtId="0" fontId="9" fillId="0" borderId="3">
      <alignment horizontal="left" vertical="center"/>
      <protection/>
    </xf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7" fillId="2" borderId="4" applyNumberFormat="0" applyBorder="0" applyAlignment="0" applyProtection="0"/>
    <xf numFmtId="0" fontId="10" fillId="0" borderId="5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0" fontId="10" fillId="0" borderId="0">
      <alignment/>
      <protection/>
    </xf>
    <xf numFmtId="0" fontId="5" fillId="0" borderId="6" applyNumberFormat="0" applyFont="0" applyFill="0" applyAlignment="0" applyProtection="0"/>
  </cellStyleXfs>
  <cellXfs count="9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1" fontId="3" fillId="0" borderId="0" xfId="35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77" fontId="12" fillId="0" borderId="5" xfId="35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7" fontId="12" fillId="0" borderId="7" xfId="35" applyNumberFormat="1" applyFont="1" applyBorder="1" applyAlignment="1">
      <alignment horizontal="center" vertical="center"/>
    </xf>
    <xf numFmtId="179" fontId="12" fillId="0" borderId="0" xfId="35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8" xfId="35" applyNumberFormat="1" applyFont="1" applyBorder="1" applyAlignment="1">
      <alignment horizontal="center" vertical="center"/>
    </xf>
    <xf numFmtId="0" fontId="12" fillId="0" borderId="7" xfId="35" applyNumberFormat="1" applyFont="1" applyBorder="1" applyAlignment="1">
      <alignment horizontal="center" vertical="center"/>
    </xf>
    <xf numFmtId="41" fontId="12" fillId="0" borderId="0" xfId="35" applyFont="1" applyBorder="1" applyAlignment="1">
      <alignment vertical="center"/>
    </xf>
    <xf numFmtId="41" fontId="12" fillId="0" borderId="0" xfId="35" applyFont="1" applyAlignment="1">
      <alignment vertical="center"/>
    </xf>
    <xf numFmtId="177" fontId="0" fillId="0" borderId="0" xfId="0" applyNumberFormat="1" applyBorder="1" applyAlignment="1">
      <alignment vertical="center"/>
    </xf>
    <xf numFmtId="41" fontId="18" fillId="0" borderId="0" xfId="35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190" fontId="12" fillId="0" borderId="5" xfId="35" applyNumberFormat="1" applyFont="1" applyBorder="1" applyAlignment="1">
      <alignment horizontal="center" vertical="center"/>
    </xf>
    <xf numFmtId="195" fontId="12" fillId="0" borderId="5" xfId="35" applyNumberFormat="1" applyFont="1" applyBorder="1" applyAlignment="1">
      <alignment horizontal="center" vertical="center"/>
    </xf>
    <xf numFmtId="179" fontId="11" fillId="0" borderId="0" xfId="35" applyNumberFormat="1" applyFont="1" applyBorder="1" applyAlignment="1">
      <alignment horizontal="center" vertical="center"/>
    </xf>
    <xf numFmtId="41" fontId="11" fillId="0" borderId="0" xfId="35" applyFont="1" applyBorder="1" applyAlignment="1">
      <alignment vertical="center"/>
    </xf>
    <xf numFmtId="41" fontId="11" fillId="0" borderId="0" xfId="35" applyFont="1" applyAlignment="1">
      <alignment vertical="center"/>
    </xf>
    <xf numFmtId="198" fontId="11" fillId="0" borderId="0" xfId="0" applyNumberFormat="1" applyFont="1" applyBorder="1" applyAlignment="1">
      <alignment horizontal="center" vertical="center" shrinkToFit="1"/>
    </xf>
    <xf numFmtId="199" fontId="11" fillId="0" borderId="0" xfId="0" applyNumberFormat="1" applyFont="1" applyBorder="1" applyAlignment="1">
      <alignment horizontal="center" vertical="center" shrinkToFit="1"/>
    </xf>
    <xf numFmtId="198" fontId="11" fillId="0" borderId="9" xfId="0" applyNumberFormat="1" applyFont="1" applyBorder="1" applyAlignment="1">
      <alignment horizontal="center" vertical="center" shrinkToFit="1"/>
    </xf>
    <xf numFmtId="177" fontId="11" fillId="0" borderId="0" xfId="35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8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8" fontId="11" fillId="0" borderId="9" xfId="35" applyNumberFormat="1" applyFont="1" applyBorder="1" applyAlignment="1">
      <alignment horizontal="center" vertical="center"/>
    </xf>
    <xf numFmtId="41" fontId="20" fillId="0" borderId="0" xfId="35" applyFont="1" applyBorder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190" fontId="11" fillId="0" borderId="0" xfId="35" applyNumberFormat="1" applyFont="1" applyBorder="1" applyAlignment="1">
      <alignment horizontal="center" vertical="center"/>
    </xf>
    <xf numFmtId="195" fontId="11" fillId="0" borderId="0" xfId="35" applyNumberFormat="1" applyFont="1" applyBorder="1" applyAlignment="1">
      <alignment horizontal="center" vertical="center"/>
    </xf>
    <xf numFmtId="177" fontId="11" fillId="0" borderId="9" xfId="35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98" fontId="11" fillId="0" borderId="10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20" fillId="0" borderId="1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center" vertical="center" wrapText="1"/>
    </xf>
    <xf numFmtId="194" fontId="18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189" fontId="20" fillId="0" borderId="0" xfId="0" applyNumberFormat="1" applyFont="1" applyBorder="1" applyAlignment="1">
      <alignment horizontal="center" vertical="center" shrinkToFit="1"/>
    </xf>
    <xf numFmtId="189" fontId="20" fillId="0" borderId="0" xfId="0" applyNumberFormat="1" applyFont="1" applyBorder="1" applyAlignment="1">
      <alignment horizontal="center" vertical="center" wrapText="1"/>
    </xf>
    <xf numFmtId="204" fontId="20" fillId="0" borderId="0" xfId="0" applyNumberFormat="1" applyFont="1" applyBorder="1" applyAlignment="1">
      <alignment horizontal="center" vertical="center" shrinkToFit="1"/>
    </xf>
    <xf numFmtId="204" fontId="20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194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89" fontId="17" fillId="0" borderId="5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vertical="center" wrapText="1"/>
    </xf>
    <xf numFmtId="189" fontId="17" fillId="0" borderId="5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1" fontId="11" fillId="0" borderId="0" xfId="35" applyFont="1" applyBorder="1" applyAlignment="1">
      <alignment horizontal="right" vertical="center"/>
    </xf>
    <xf numFmtId="41" fontId="11" fillId="0" borderId="9" xfId="35" applyFont="1" applyBorder="1" applyAlignment="1">
      <alignment horizontal="right" vertical="center"/>
    </xf>
    <xf numFmtId="41" fontId="13" fillId="0" borderId="7" xfId="35" applyFont="1" applyBorder="1" applyAlignment="1">
      <alignment horizontal="right" vertical="center"/>
    </xf>
    <xf numFmtId="41" fontId="13" fillId="0" borderId="5" xfId="35" applyFont="1" applyBorder="1" applyAlignment="1">
      <alignment horizontal="right" vertical="center"/>
    </xf>
    <xf numFmtId="177" fontId="11" fillId="0" borderId="0" xfId="35" applyNumberFormat="1" applyFont="1" applyBorder="1" applyAlignment="1">
      <alignment horizontal="right" vertical="center"/>
    </xf>
    <xf numFmtId="191" fontId="11" fillId="0" borderId="0" xfId="35" applyNumberFormat="1" applyFont="1" applyBorder="1" applyAlignment="1">
      <alignment horizontal="right" vertical="center"/>
    </xf>
    <xf numFmtId="181" fontId="11" fillId="0" borderId="0" xfId="35" applyNumberFormat="1" applyFont="1" applyBorder="1" applyAlignment="1">
      <alignment horizontal="right" vertical="center"/>
    </xf>
    <xf numFmtId="177" fontId="11" fillId="0" borderId="9" xfId="35" applyNumberFormat="1" applyFont="1" applyBorder="1" applyAlignment="1">
      <alignment horizontal="right" vertical="center"/>
    </xf>
    <xf numFmtId="177" fontId="12" fillId="0" borderId="5" xfId="35" applyNumberFormat="1" applyFont="1" applyBorder="1" applyAlignment="1">
      <alignment horizontal="right" vertical="center"/>
    </xf>
    <xf numFmtId="181" fontId="12" fillId="0" borderId="5" xfId="35" applyNumberFormat="1" applyFont="1" applyBorder="1" applyAlignment="1">
      <alignment horizontal="right" vertical="center"/>
    </xf>
    <xf numFmtId="177" fontId="12" fillId="0" borderId="7" xfId="35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177" fontId="18" fillId="0" borderId="10" xfId="35" applyNumberFormat="1" applyFont="1" applyBorder="1" applyAlignment="1">
      <alignment horizontal="center" vertical="center"/>
    </xf>
    <xf numFmtId="178" fontId="18" fillId="0" borderId="0" xfId="35" applyNumberFormat="1" applyFont="1" applyBorder="1" applyAlignment="1">
      <alignment horizontal="center" vertical="center"/>
    </xf>
    <xf numFmtId="177" fontId="18" fillId="0" borderId="0" xfId="35" applyNumberFormat="1" applyFont="1" applyBorder="1" applyAlignment="1">
      <alignment horizontal="center" vertical="center"/>
    </xf>
    <xf numFmtId="194" fontId="18" fillId="0" borderId="0" xfId="35" applyNumberFormat="1" applyFont="1" applyBorder="1" applyAlignment="1">
      <alignment horizontal="center" vertical="center"/>
    </xf>
    <xf numFmtId="188" fontId="18" fillId="0" borderId="0" xfId="35" applyNumberFormat="1" applyFont="1" applyBorder="1" applyAlignment="1">
      <alignment horizontal="center" vertical="center"/>
    </xf>
    <xf numFmtId="194" fontId="18" fillId="0" borderId="0" xfId="0" applyNumberFormat="1" applyFont="1" applyBorder="1" applyAlignment="1">
      <alignment horizontal="center" vertical="center"/>
    </xf>
    <xf numFmtId="177" fontId="20" fillId="0" borderId="0" xfId="35" applyNumberFormat="1" applyFont="1" applyFill="1" applyBorder="1" applyAlignment="1">
      <alignment horizontal="center" vertical="center"/>
    </xf>
    <xf numFmtId="177" fontId="18" fillId="0" borderId="0" xfId="35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77" fontId="20" fillId="0" borderId="0" xfId="35" applyNumberFormat="1" applyFont="1" applyBorder="1" applyAlignment="1">
      <alignment horizontal="center" vertical="center"/>
    </xf>
    <xf numFmtId="178" fontId="20" fillId="0" borderId="0" xfId="35" applyNumberFormat="1" applyFont="1" applyBorder="1" applyAlignment="1">
      <alignment horizontal="center" vertical="center"/>
    </xf>
    <xf numFmtId="194" fontId="20" fillId="0" borderId="0" xfId="35" applyNumberFormat="1" applyFont="1" applyBorder="1" applyAlignment="1">
      <alignment horizontal="center" vertical="center"/>
    </xf>
    <xf numFmtId="188" fontId="20" fillId="0" borderId="0" xfId="35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7" fontId="17" fillId="0" borderId="7" xfId="35" applyNumberFormat="1" applyFont="1" applyBorder="1" applyAlignment="1">
      <alignment horizontal="center" vertical="center"/>
    </xf>
    <xf numFmtId="177" fontId="17" fillId="0" borderId="5" xfId="35" applyNumberFormat="1" applyFont="1" applyBorder="1" applyAlignment="1">
      <alignment horizontal="center" vertical="center"/>
    </xf>
    <xf numFmtId="194" fontId="17" fillId="0" borderId="5" xfId="35" applyNumberFormat="1" applyFont="1" applyBorder="1" applyAlignment="1">
      <alignment horizontal="center" vertical="center"/>
    </xf>
    <xf numFmtId="177" fontId="17" fillId="0" borderId="5" xfId="35" applyNumberFormat="1" applyFont="1" applyFill="1" applyBorder="1" applyAlignment="1">
      <alignment horizontal="center" vertical="center"/>
    </xf>
    <xf numFmtId="194" fontId="17" fillId="0" borderId="5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94" fontId="20" fillId="0" borderId="0" xfId="0" applyNumberFormat="1" applyFont="1" applyBorder="1" applyAlignment="1">
      <alignment horizontal="center" vertical="center"/>
    </xf>
    <xf numFmtId="178" fontId="17" fillId="0" borderId="5" xfId="35" applyNumberFormat="1" applyFont="1" applyBorder="1" applyAlignment="1">
      <alignment horizontal="center" vertical="center"/>
    </xf>
    <xf numFmtId="188" fontId="17" fillId="0" borderId="5" xfId="35" applyNumberFormat="1" applyFont="1" applyBorder="1" applyAlignment="1">
      <alignment horizontal="center" vertical="center"/>
    </xf>
    <xf numFmtId="19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9" fillId="0" borderId="0" xfId="0" applyFont="1" applyAlignment="1">
      <alignment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8" fillId="0" borderId="16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 vertical="center"/>
    </xf>
    <xf numFmtId="177" fontId="18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 quotePrefix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 quotePrefix="1">
      <alignment horizontal="center" vertical="center" shrinkToFit="1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 quotePrefix="1">
      <alignment horizontal="center" vertical="center"/>
    </xf>
    <xf numFmtId="0" fontId="18" fillId="0" borderId="21" xfId="0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center" vertical="center" shrinkToFit="1"/>
    </xf>
    <xf numFmtId="41" fontId="18" fillId="0" borderId="5" xfId="0" applyNumberFormat="1" applyFont="1" applyFill="1" applyBorder="1" applyAlignment="1">
      <alignment horizontal="center" vertical="center" shrinkToFit="1"/>
    </xf>
    <xf numFmtId="41" fontId="18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203" fontId="27" fillId="0" borderId="14" xfId="0" applyNumberFormat="1" applyFont="1" applyFill="1" applyBorder="1" applyAlignment="1">
      <alignment horizontal="center" vertical="center"/>
    </xf>
    <xf numFmtId="203" fontId="27" fillId="0" borderId="17" xfId="0" applyNumberFormat="1" applyFont="1" applyFill="1" applyBorder="1" applyAlignment="1">
      <alignment horizontal="center" vertical="center"/>
    </xf>
    <xf numFmtId="203" fontId="27" fillId="0" borderId="15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203" fontId="27" fillId="0" borderId="10" xfId="0" applyNumberFormat="1" applyFont="1" applyFill="1" applyBorder="1" applyAlignment="1">
      <alignment horizontal="center" vertical="center"/>
    </xf>
    <xf numFmtId="203" fontId="27" fillId="0" borderId="0" xfId="0" applyNumberFormat="1" applyFont="1" applyFill="1" applyBorder="1" applyAlignment="1">
      <alignment horizontal="center" vertical="center"/>
    </xf>
    <xf numFmtId="203" fontId="27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/>
    </xf>
    <xf numFmtId="203" fontId="38" fillId="0" borderId="10" xfId="0" applyNumberFormat="1" applyFont="1" applyFill="1" applyBorder="1" applyAlignment="1">
      <alignment horizontal="center" vertical="center"/>
    </xf>
    <xf numFmtId="203" fontId="38" fillId="0" borderId="0" xfId="0" applyNumberFormat="1" applyFont="1" applyFill="1" applyBorder="1" applyAlignment="1">
      <alignment horizontal="center" vertical="center"/>
    </xf>
    <xf numFmtId="203" fontId="38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indent="1" shrinkToFit="1"/>
    </xf>
    <xf numFmtId="0" fontId="27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18" fillId="0" borderId="22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41" fontId="0" fillId="0" borderId="0" xfId="35" applyFont="1" applyBorder="1" applyAlignment="1">
      <alignment vertical="center"/>
    </xf>
    <xf numFmtId="41" fontId="0" fillId="0" borderId="0" xfId="35" applyFont="1" applyAlignment="1">
      <alignment vertical="center"/>
    </xf>
    <xf numFmtId="179" fontId="17" fillId="0" borderId="7" xfId="0" applyNumberFormat="1" applyFont="1" applyFill="1" applyBorder="1" applyAlignment="1">
      <alignment horizontal="center" vertical="center"/>
    </xf>
    <xf numFmtId="192" fontId="17" fillId="0" borderId="5" xfId="0" applyNumberFormat="1" applyFont="1" applyFill="1" applyBorder="1" applyAlignment="1">
      <alignment horizontal="center" vertical="center"/>
    </xf>
    <xf numFmtId="179" fontId="17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13" xfId="0" applyFont="1" applyBorder="1" applyAlignment="1" quotePrefix="1">
      <alignment horizontal="center" vertical="center" shrinkToFit="1"/>
    </xf>
    <xf numFmtId="0" fontId="18" fillId="0" borderId="0" xfId="0" applyFont="1" applyBorder="1" applyAlignment="1" quotePrefix="1">
      <alignment horizontal="center" vertical="center" shrinkToFit="1"/>
    </xf>
    <xf numFmtId="192" fontId="17" fillId="0" borderId="7" xfId="0" applyNumberFormat="1" applyFont="1" applyFill="1" applyBorder="1" applyAlignment="1">
      <alignment horizontal="center" vertical="center"/>
    </xf>
    <xf numFmtId="192" fontId="17" fillId="0" borderId="8" xfId="0" applyNumberFormat="1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91" fontId="18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8" fillId="0" borderId="20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Continuous" vertical="center"/>
    </xf>
    <xf numFmtId="178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35" applyNumberFormat="1" applyFont="1" applyBorder="1" applyAlignment="1">
      <alignment horizontal="center" vertical="center"/>
    </xf>
    <xf numFmtId="178" fontId="0" fillId="0" borderId="15" xfId="35" applyNumberFormat="1" applyFont="1" applyBorder="1" applyAlignment="1">
      <alignment horizontal="center" vertical="center"/>
    </xf>
    <xf numFmtId="178" fontId="0" fillId="0" borderId="9" xfId="35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92" fontId="17" fillId="0" borderId="7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shrinkToFit="1"/>
    </xf>
    <xf numFmtId="0" fontId="18" fillId="0" borderId="18" xfId="0" applyFont="1" applyBorder="1" applyAlignment="1">
      <alignment horizontal="left" vertical="center" shrinkToFit="1"/>
    </xf>
    <xf numFmtId="179" fontId="18" fillId="0" borderId="0" xfId="0" applyNumberFormat="1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 quotePrefix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 quotePrefix="1">
      <alignment horizontal="center" vertical="center" wrapText="1"/>
    </xf>
    <xf numFmtId="0" fontId="18" fillId="0" borderId="18" xfId="0" applyFont="1" applyBorder="1" applyAlignment="1" quotePrefix="1">
      <alignment horizontal="center" vertical="center" wrapText="1"/>
    </xf>
    <xf numFmtId="0" fontId="18" fillId="0" borderId="9" xfId="0" applyFont="1" applyBorder="1" applyAlignment="1" quotePrefix="1">
      <alignment horizontal="center" vertical="center" wrapText="1"/>
    </xf>
    <xf numFmtId="0" fontId="18" fillId="0" borderId="14" xfId="0" applyFont="1" applyBorder="1" applyAlignment="1" quotePrefix="1">
      <alignment horizontal="center" vertical="center" wrapText="1"/>
    </xf>
    <xf numFmtId="0" fontId="18" fillId="0" borderId="11" xfId="0" applyFont="1" applyBorder="1" applyAlignment="1" quotePrefix="1">
      <alignment horizontal="center" vertical="center" wrapText="1"/>
    </xf>
    <xf numFmtId="0" fontId="18" fillId="0" borderId="18" xfId="0" applyFont="1" applyBorder="1" applyAlignment="1" quotePrefix="1">
      <alignment horizontal="center" vertical="center" shrinkToFi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8" fillId="0" borderId="20" xfId="0" applyFont="1" applyBorder="1" applyAlignment="1" quotePrefix="1">
      <alignment horizontal="centerContinuous" vertical="center" wrapText="1"/>
    </xf>
    <xf numFmtId="0" fontId="18" fillId="0" borderId="19" xfId="0" applyFont="1" applyBorder="1" applyAlignment="1">
      <alignment horizontal="centerContinuous" vertical="center" wrapText="1"/>
    </xf>
    <xf numFmtId="0" fontId="18" fillId="0" borderId="24" xfId="0" applyFont="1" applyBorder="1" applyAlignment="1">
      <alignment horizontal="centerContinuous" vertical="center" wrapText="1"/>
    </xf>
    <xf numFmtId="0" fontId="18" fillId="0" borderId="21" xfId="0" applyFont="1" applyBorder="1" applyAlignment="1">
      <alignment horizontal="centerContinuous" vertical="center" wrapText="1"/>
    </xf>
    <xf numFmtId="0" fontId="18" fillId="0" borderId="16" xfId="0" applyFont="1" applyBorder="1" applyAlignment="1">
      <alignment horizontal="centerContinuous" vertical="center" wrapText="1"/>
    </xf>
    <xf numFmtId="0" fontId="18" fillId="0" borderId="12" xfId="0" applyFont="1" applyBorder="1" applyAlignment="1">
      <alignment horizontal="centerContinuous" vertical="center" wrapText="1"/>
    </xf>
    <xf numFmtId="0" fontId="0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 quotePrefix="1">
      <alignment horizontal="center" vertical="center"/>
    </xf>
    <xf numFmtId="177" fontId="1" fillId="0" borderId="0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 quotePrefix="1">
      <alignment horizontal="center" vertical="center"/>
    </xf>
    <xf numFmtId="41" fontId="1" fillId="0" borderId="0" xfId="35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9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 vertical="center"/>
    </xf>
    <xf numFmtId="19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shrinkToFit="1"/>
    </xf>
    <xf numFmtId="190" fontId="0" fillId="0" borderId="10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9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90" fontId="11" fillId="0" borderId="10" xfId="0" applyNumberFormat="1" applyFont="1" applyBorder="1" applyAlignment="1">
      <alignment horizontal="center" vertical="center" shrinkToFit="1"/>
    </xf>
    <xf numFmtId="190" fontId="11" fillId="0" borderId="0" xfId="0" applyNumberFormat="1" applyFont="1" applyBorder="1" applyAlignment="1">
      <alignment horizontal="center" vertical="center" shrinkToFit="1"/>
    </xf>
    <xf numFmtId="190" fontId="11" fillId="0" borderId="9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8" fillId="0" borderId="13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88" fontId="0" fillId="0" borderId="9" xfId="0" applyNumberFormat="1" applyFont="1" applyBorder="1" applyAlignment="1">
      <alignment horizontal="center" vertical="center"/>
    </xf>
    <xf numFmtId="188" fontId="18" fillId="0" borderId="0" xfId="0" applyNumberFormat="1" applyFont="1" applyBorder="1" applyAlignment="1">
      <alignment horizontal="center" vertical="center"/>
    </xf>
    <xf numFmtId="188" fontId="20" fillId="0" borderId="0" xfId="0" applyNumberFormat="1" applyFont="1" applyBorder="1" applyAlignment="1">
      <alignment horizontal="center" vertical="center"/>
    </xf>
    <xf numFmtId="188" fontId="17" fillId="0" borderId="5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 vertical="center" shrinkToFit="1"/>
    </xf>
    <xf numFmtId="177" fontId="0" fillId="0" borderId="10" xfId="35" applyNumberFormat="1" applyFont="1" applyBorder="1" applyAlignment="1">
      <alignment horizontal="center" vertical="center"/>
    </xf>
    <xf numFmtId="190" fontId="0" fillId="0" borderId="0" xfId="35" applyNumberFormat="1" applyFont="1" applyBorder="1" applyAlignment="1">
      <alignment horizontal="center" vertical="center"/>
    </xf>
    <xf numFmtId="195" fontId="0" fillId="0" borderId="0" xfId="35" applyNumberFormat="1" applyFont="1" applyBorder="1" applyAlignment="1">
      <alignment horizontal="center" vertical="center"/>
    </xf>
    <xf numFmtId="177" fontId="0" fillId="0" borderId="15" xfId="35" applyNumberFormat="1" applyFont="1" applyBorder="1" applyAlignment="1">
      <alignment horizontal="center" vertical="center"/>
    </xf>
    <xf numFmtId="177" fontId="0" fillId="0" borderId="9" xfId="35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18" fillId="0" borderId="0" xfId="0" applyFont="1" applyAlignment="1" quotePrefix="1">
      <alignment horizontal="left" vertical="center" shrinkToFit="1"/>
    </xf>
    <xf numFmtId="0" fontId="18" fillId="0" borderId="0" xfId="0" applyFont="1" applyAlignment="1" quotePrefix="1">
      <alignment horizontal="right" vertical="center" shrinkToFit="1"/>
    </xf>
    <xf numFmtId="0" fontId="18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194" fontId="18" fillId="0" borderId="0" xfId="0" applyNumberFormat="1" applyFont="1" applyBorder="1" applyAlignment="1">
      <alignment horizontal="center" vertical="center" shrinkToFit="1"/>
    </xf>
    <xf numFmtId="194" fontId="18" fillId="0" borderId="0" xfId="35" applyNumberFormat="1" applyFont="1" applyBorder="1" applyAlignment="1">
      <alignment horizontal="center" vertical="center" shrinkToFit="1"/>
    </xf>
    <xf numFmtId="188" fontId="18" fillId="0" borderId="0" xfId="0" applyNumberFormat="1" applyFont="1" applyBorder="1" applyAlignment="1">
      <alignment horizontal="center" vertical="center" shrinkToFit="1"/>
    </xf>
    <xf numFmtId="0" fontId="18" fillId="0" borderId="9" xfId="0" applyNumberFormat="1" applyFont="1" applyBorder="1" applyAlignment="1">
      <alignment horizontal="left" vertical="center" shrinkToFit="1"/>
    </xf>
    <xf numFmtId="191" fontId="18" fillId="0" borderId="10" xfId="0" applyNumberFormat="1" applyFont="1" applyBorder="1" applyAlignment="1">
      <alignment horizontal="center" vertical="center"/>
    </xf>
    <xf numFmtId="191" fontId="18" fillId="0" borderId="0" xfId="0" applyNumberFormat="1" applyFont="1" applyBorder="1" applyAlignment="1">
      <alignment horizontal="center" vertical="center"/>
    </xf>
    <xf numFmtId="191" fontId="18" fillId="0" borderId="0" xfId="35" applyNumberFormat="1" applyFont="1" applyBorder="1" applyAlignment="1">
      <alignment horizontal="center" vertical="center"/>
    </xf>
    <xf numFmtId="191" fontId="18" fillId="0" borderId="9" xfId="35" applyNumberFormat="1" applyFont="1" applyBorder="1" applyAlignment="1">
      <alignment horizontal="center" vertical="center"/>
    </xf>
    <xf numFmtId="184" fontId="18" fillId="0" borderId="10" xfId="0" applyNumberFormat="1" applyFont="1" applyBorder="1" applyAlignment="1">
      <alignment horizontal="left" vertical="center" shrinkToFit="1"/>
    </xf>
    <xf numFmtId="0" fontId="18" fillId="0" borderId="0" xfId="0" applyFont="1" applyBorder="1" applyAlignment="1">
      <alignment/>
    </xf>
    <xf numFmtId="191" fontId="18" fillId="0" borderId="0" xfId="0" applyNumberFormat="1" applyFont="1" applyFill="1" applyBorder="1" applyAlignment="1">
      <alignment horizontal="center" vertical="center"/>
    </xf>
    <xf numFmtId="191" fontId="18" fillId="0" borderId="0" xfId="35" applyNumberFormat="1" applyFont="1" applyFill="1" applyBorder="1" applyAlignment="1">
      <alignment horizontal="center" vertical="center"/>
    </xf>
    <xf numFmtId="191" fontId="18" fillId="0" borderId="0" xfId="35" applyNumberFormat="1" applyFont="1" applyFill="1" applyBorder="1" applyAlignment="1">
      <alignment horizontal="center" vertical="center" shrinkToFit="1"/>
    </xf>
    <xf numFmtId="191" fontId="18" fillId="0" borderId="9" xfId="35" applyNumberFormat="1" applyFont="1" applyFill="1" applyBorder="1" applyAlignment="1">
      <alignment horizontal="center" vertical="center"/>
    </xf>
    <xf numFmtId="188" fontId="18" fillId="0" borderId="0" xfId="0" applyNumberFormat="1" applyFont="1" applyFill="1" applyBorder="1" applyAlignment="1">
      <alignment horizontal="center" vertical="center"/>
    </xf>
    <xf numFmtId="191" fontId="20" fillId="0" borderId="10" xfId="0" applyNumberFormat="1" applyFont="1" applyBorder="1" applyAlignment="1">
      <alignment horizontal="center" vertical="center"/>
    </xf>
    <xf numFmtId="191" fontId="20" fillId="0" borderId="0" xfId="0" applyNumberFormat="1" applyFont="1" applyBorder="1" applyAlignment="1">
      <alignment horizontal="center" vertical="center"/>
    </xf>
    <xf numFmtId="191" fontId="20" fillId="0" borderId="0" xfId="35" applyNumberFormat="1" applyFont="1" applyBorder="1" applyAlignment="1">
      <alignment horizontal="center" vertical="center"/>
    </xf>
    <xf numFmtId="191" fontId="20" fillId="0" borderId="0" xfId="35" applyNumberFormat="1" applyFont="1" applyBorder="1" applyAlignment="1">
      <alignment horizontal="center" vertical="center" shrinkToFit="1"/>
    </xf>
    <xf numFmtId="191" fontId="20" fillId="0" borderId="9" xfId="35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7" fillId="0" borderId="8" xfId="0" applyNumberFormat="1" applyFont="1" applyBorder="1" applyAlignment="1">
      <alignment horizontal="center" vertical="center"/>
    </xf>
    <xf numFmtId="191" fontId="17" fillId="0" borderId="5" xfId="0" applyNumberFormat="1" applyFont="1" applyBorder="1" applyAlignment="1">
      <alignment horizontal="center" vertical="center"/>
    </xf>
    <xf numFmtId="191" fontId="17" fillId="0" borderId="5" xfId="35" applyNumberFormat="1" applyFont="1" applyBorder="1" applyAlignment="1">
      <alignment horizontal="center" vertical="center"/>
    </xf>
    <xf numFmtId="191" fontId="17" fillId="0" borderId="5" xfId="35" applyNumberFormat="1" applyFont="1" applyBorder="1" applyAlignment="1">
      <alignment horizontal="center" vertical="center" shrinkToFit="1"/>
    </xf>
    <xf numFmtId="191" fontId="17" fillId="0" borderId="8" xfId="35" applyNumberFormat="1" applyFont="1" applyBorder="1" applyAlignment="1">
      <alignment horizontal="center" vertical="center"/>
    </xf>
    <xf numFmtId="184" fontId="17" fillId="0" borderId="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84" fontId="18" fillId="0" borderId="9" xfId="0" applyNumberFormat="1" applyFont="1" applyBorder="1" applyAlignment="1">
      <alignment horizontal="left" vertical="center" shrinkToFit="1"/>
    </xf>
    <xf numFmtId="194" fontId="18" fillId="0" borderId="0" xfId="0" applyNumberFormat="1" applyFont="1" applyAlignment="1">
      <alignment horizontal="center" vertical="center"/>
    </xf>
    <xf numFmtId="196" fontId="18" fillId="0" borderId="0" xfId="0" applyNumberFormat="1" applyFont="1" applyAlignment="1">
      <alignment horizontal="center" vertical="center"/>
    </xf>
    <xf numFmtId="196" fontId="18" fillId="0" borderId="0" xfId="0" applyNumberFormat="1" applyFont="1" applyBorder="1" applyAlignment="1">
      <alignment horizontal="center" vertical="center"/>
    </xf>
    <xf numFmtId="194" fontId="20" fillId="0" borderId="10" xfId="35" applyNumberFormat="1" applyFont="1" applyBorder="1" applyAlignment="1">
      <alignment horizontal="center" vertical="center" shrinkToFit="1"/>
    </xf>
    <xf numFmtId="194" fontId="20" fillId="0" borderId="0" xfId="35" applyNumberFormat="1" applyFont="1" applyBorder="1" applyAlignment="1">
      <alignment horizontal="center" vertical="center" shrinkToFit="1"/>
    </xf>
    <xf numFmtId="194" fontId="20" fillId="0" borderId="0" xfId="0" applyNumberFormat="1" applyFont="1" applyBorder="1" applyAlignment="1">
      <alignment horizontal="center" vertical="center" shrinkToFit="1"/>
    </xf>
    <xf numFmtId="19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88" fontId="20" fillId="0" borderId="0" xfId="0" applyNumberFormat="1" applyFont="1" applyBorder="1" applyAlignment="1">
      <alignment horizontal="center" vertical="center" shrinkToFit="1"/>
    </xf>
    <xf numFmtId="194" fontId="20" fillId="0" borderId="9" xfId="35" applyNumberFormat="1" applyFont="1" applyBorder="1" applyAlignment="1">
      <alignment horizontal="center" vertical="center" shrinkToFit="1"/>
    </xf>
    <xf numFmtId="184" fontId="17" fillId="0" borderId="8" xfId="0" applyNumberFormat="1" applyFont="1" applyBorder="1" applyAlignment="1">
      <alignment horizontal="center" vertical="center"/>
    </xf>
    <xf numFmtId="194" fontId="17" fillId="0" borderId="5" xfId="35" applyNumberFormat="1" applyFont="1" applyBorder="1" applyAlignment="1">
      <alignment horizontal="center" vertical="center" shrinkToFit="1"/>
    </xf>
    <xf numFmtId="196" fontId="17" fillId="0" borderId="5" xfId="0" applyNumberFormat="1" applyFont="1" applyBorder="1" applyAlignment="1">
      <alignment horizontal="center" vertical="center" shrinkToFit="1"/>
    </xf>
    <xf numFmtId="194" fontId="17" fillId="0" borderId="5" xfId="0" applyNumberFormat="1" applyFont="1" applyBorder="1" applyAlignment="1">
      <alignment horizontal="center" vertical="center" shrinkToFit="1"/>
    </xf>
    <xf numFmtId="196" fontId="17" fillId="0" borderId="5" xfId="0" applyNumberFormat="1" applyFont="1" applyBorder="1" applyAlignment="1">
      <alignment horizontal="center" vertical="center"/>
    </xf>
    <xf numFmtId="194" fontId="17" fillId="0" borderId="8" xfId="35" applyNumberFormat="1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0" fillId="0" borderId="9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192" fontId="18" fillId="0" borderId="10" xfId="0" applyNumberFormat="1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177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192" fontId="20" fillId="0" borderId="10" xfId="0" applyNumberFormat="1" applyFont="1" applyBorder="1" applyAlignment="1">
      <alignment horizontal="center" vertical="center"/>
    </xf>
    <xf numFmtId="192" fontId="20" fillId="0" borderId="0" xfId="0" applyNumberFormat="1" applyFont="1" applyBorder="1" applyAlignment="1">
      <alignment horizontal="center" vertical="center"/>
    </xf>
    <xf numFmtId="192" fontId="20" fillId="0" borderId="9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92" fontId="17" fillId="0" borderId="5" xfId="0" applyNumberFormat="1" applyFont="1" applyBorder="1" applyAlignment="1">
      <alignment horizontal="center" vertical="center"/>
    </xf>
    <xf numFmtId="192" fontId="17" fillId="0" borderId="8" xfId="0" applyNumberFormat="1" applyFont="1" applyBorder="1" applyAlignment="1">
      <alignment horizontal="center" vertical="center"/>
    </xf>
    <xf numFmtId="0" fontId="18" fillId="0" borderId="22" xfId="0" applyFont="1" applyBorder="1" applyAlignment="1" quotePrefix="1">
      <alignment horizontal="center" vertical="center" shrinkToFit="1"/>
    </xf>
    <xf numFmtId="192" fontId="18" fillId="0" borderId="0" xfId="0" applyNumberFormat="1" applyFont="1" applyBorder="1" applyAlignment="1">
      <alignment horizontal="center" vertical="center"/>
    </xf>
    <xf numFmtId="198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98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26" xfId="0" applyFont="1" applyBorder="1" applyAlignment="1">
      <alignment horizontal="centerContinuous" vertical="center"/>
    </xf>
    <xf numFmtId="0" fontId="18" fillId="0" borderId="27" xfId="0" applyFont="1" applyBorder="1" applyAlignment="1">
      <alignment horizontal="centerContinuous" vertical="center" shrinkToFit="1"/>
    </xf>
    <xf numFmtId="0" fontId="18" fillId="0" borderId="27" xfId="0" applyFont="1" applyBorder="1" applyAlignment="1">
      <alignment horizontal="centerContinuous" vertical="center"/>
    </xf>
    <xf numFmtId="0" fontId="18" fillId="0" borderId="28" xfId="0" applyFont="1" applyBorder="1" applyAlignment="1">
      <alignment horizontal="centerContinuous" vertical="center"/>
    </xf>
    <xf numFmtId="0" fontId="18" fillId="0" borderId="13" xfId="0" applyFont="1" applyBorder="1" applyAlignment="1" quotePrefix="1">
      <alignment horizontal="center" vertical="center" wrapText="1" shrinkToFit="1"/>
    </xf>
    <xf numFmtId="179" fontId="0" fillId="0" borderId="0" xfId="35" applyNumberFormat="1" applyFont="1" applyBorder="1" applyAlignment="1">
      <alignment horizontal="center" vertical="center"/>
    </xf>
    <xf numFmtId="180" fontId="0" fillId="0" borderId="0" xfId="35" applyNumberFormat="1" applyFont="1" applyBorder="1" applyAlignment="1">
      <alignment horizontal="center" vertical="center"/>
    </xf>
    <xf numFmtId="179" fontId="0" fillId="0" borderId="9" xfId="35" applyNumberFormat="1" applyFont="1" applyBorder="1" applyAlignment="1">
      <alignment horizontal="center" vertical="center"/>
    </xf>
    <xf numFmtId="202" fontId="0" fillId="0" borderId="0" xfId="35" applyNumberFormat="1" applyFont="1" applyBorder="1" applyAlignment="1">
      <alignment horizontal="center" vertical="center"/>
    </xf>
    <xf numFmtId="179" fontId="0" fillId="0" borderId="10" xfId="35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198" fontId="12" fillId="0" borderId="7" xfId="0" applyNumberFormat="1" applyFont="1" applyFill="1" applyBorder="1" applyAlignment="1">
      <alignment horizontal="center" vertical="center" shrinkToFit="1"/>
    </xf>
    <xf numFmtId="198" fontId="12" fillId="0" borderId="5" xfId="0" applyNumberFormat="1" applyFont="1" applyFill="1" applyBorder="1" applyAlignment="1">
      <alignment horizontal="center" vertical="center" shrinkToFit="1"/>
    </xf>
    <xf numFmtId="199" fontId="12" fillId="0" borderId="5" xfId="0" applyNumberFormat="1" applyFont="1" applyFill="1" applyBorder="1" applyAlignment="1">
      <alignment horizontal="center" vertical="center" shrinkToFit="1"/>
    </xf>
    <xf numFmtId="198" fontId="12" fillId="0" borderId="8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27" fillId="0" borderId="10" xfId="0" applyFont="1" applyBorder="1" applyAlignment="1">
      <alignment horizontal="left" vertical="center" wrapText="1" shrinkToFit="1"/>
    </xf>
    <xf numFmtId="0" fontId="17" fillId="0" borderId="0" xfId="0" applyFont="1" applyAlignment="1">
      <alignment vertical="center" shrinkToFit="1"/>
    </xf>
    <xf numFmtId="41" fontId="18" fillId="0" borderId="0" xfId="35" applyNumberFormat="1" applyFont="1" applyBorder="1" applyAlignment="1">
      <alignment horizontal="right" vertical="center" shrinkToFit="1"/>
    </xf>
    <xf numFmtId="41" fontId="18" fillId="0" borderId="0" xfId="35" applyNumberFormat="1" applyFont="1" applyBorder="1" applyAlignment="1">
      <alignment horizontal="center" vertical="center" shrinkToFit="1"/>
    </xf>
    <xf numFmtId="41" fontId="18" fillId="0" borderId="10" xfId="35" applyNumberFormat="1" applyFont="1" applyBorder="1" applyAlignment="1">
      <alignment horizontal="right" vertical="center" shrinkToFit="1"/>
    </xf>
    <xf numFmtId="41" fontId="18" fillId="0" borderId="10" xfId="0" applyNumberFormat="1" applyFont="1" applyBorder="1" applyAlignment="1">
      <alignment vertical="center" shrinkToFit="1"/>
    </xf>
    <xf numFmtId="41" fontId="18" fillId="0" borderId="0" xfId="0" applyNumberFormat="1" applyFont="1" applyBorder="1" applyAlignment="1">
      <alignment shrinkToFit="1"/>
    </xf>
    <xf numFmtId="41" fontId="18" fillId="0" borderId="0" xfId="0" applyNumberFormat="1" applyFont="1" applyBorder="1" applyAlignment="1">
      <alignment vertical="center" shrinkToFit="1"/>
    </xf>
    <xf numFmtId="41" fontId="18" fillId="0" borderId="0" xfId="0" applyNumberFormat="1" applyFont="1" applyFill="1" applyBorder="1" applyAlignment="1">
      <alignment shrinkToFit="1"/>
    </xf>
    <xf numFmtId="41" fontId="18" fillId="0" borderId="0" xfId="0" applyNumberFormat="1" applyFont="1" applyFill="1" applyBorder="1" applyAlignment="1">
      <alignment vertical="center" shrinkToFit="1"/>
    </xf>
    <xf numFmtId="179" fontId="18" fillId="0" borderId="0" xfId="35" applyNumberFormat="1" applyFont="1" applyBorder="1" applyAlignment="1">
      <alignment vertical="center" shrinkToFit="1"/>
    </xf>
    <xf numFmtId="191" fontId="18" fillId="0" borderId="0" xfId="35" applyNumberFormat="1" applyFont="1" applyBorder="1" applyAlignment="1">
      <alignment vertical="center" shrinkToFit="1"/>
    </xf>
    <xf numFmtId="191" fontId="18" fillId="0" borderId="15" xfId="35" applyNumberFormat="1" applyFont="1" applyBorder="1" applyAlignment="1">
      <alignment vertical="center" shrinkToFit="1"/>
    </xf>
    <xf numFmtId="191" fontId="18" fillId="0" borderId="9" xfId="35" applyNumberFormat="1" applyFont="1" applyBorder="1" applyAlignment="1">
      <alignment vertical="center" shrinkToFit="1"/>
    </xf>
    <xf numFmtId="179" fontId="20" fillId="0" borderId="10" xfId="0" applyNumberFormat="1" applyFont="1" applyBorder="1" applyAlignment="1">
      <alignment shrinkToFit="1"/>
    </xf>
    <xf numFmtId="179" fontId="20" fillId="0" borderId="0" xfId="0" applyNumberFormat="1" applyFont="1" applyBorder="1" applyAlignment="1">
      <alignment shrinkToFit="1"/>
    </xf>
    <xf numFmtId="197" fontId="20" fillId="0" borderId="0" xfId="0" applyNumberFormat="1" applyFont="1" applyBorder="1" applyAlignment="1">
      <alignment shrinkToFit="1"/>
    </xf>
    <xf numFmtId="179" fontId="20" fillId="0" borderId="0" xfId="0" applyNumberFormat="1" applyFont="1" applyBorder="1" applyAlignment="1">
      <alignment vertical="center" shrinkToFit="1"/>
    </xf>
    <xf numFmtId="179" fontId="18" fillId="0" borderId="0" xfId="0" applyNumberFormat="1" applyFont="1" applyBorder="1" applyAlignment="1">
      <alignment vertical="center" shrinkToFit="1"/>
    </xf>
    <xf numFmtId="192" fontId="18" fillId="0" borderId="0" xfId="0" applyNumberFormat="1" applyFont="1" applyBorder="1" applyAlignment="1">
      <alignment vertical="center" shrinkToFit="1"/>
    </xf>
    <xf numFmtId="179" fontId="18" fillId="0" borderId="0" xfId="0" applyNumberFormat="1" applyFont="1" applyFill="1" applyBorder="1" applyAlignment="1">
      <alignment vertical="center" shrinkToFit="1"/>
    </xf>
    <xf numFmtId="201" fontId="18" fillId="0" borderId="0" xfId="0" applyNumberFormat="1" applyFont="1" applyFill="1" applyBorder="1" applyAlignment="1">
      <alignment vertical="center" shrinkToFit="1"/>
    </xf>
    <xf numFmtId="192" fontId="18" fillId="0" borderId="0" xfId="0" applyNumberFormat="1" applyFont="1" applyFill="1" applyBorder="1" applyAlignment="1">
      <alignment vertical="center" shrinkToFit="1"/>
    </xf>
    <xf numFmtId="179" fontId="18" fillId="0" borderId="5" xfId="0" applyNumberFormat="1" applyFont="1" applyBorder="1" applyAlignment="1">
      <alignment vertical="center" shrinkToFit="1"/>
    </xf>
    <xf numFmtId="192" fontId="18" fillId="0" borderId="5" xfId="0" applyNumberFormat="1" applyFont="1" applyBorder="1" applyAlignment="1">
      <alignment vertical="center" shrinkToFit="1"/>
    </xf>
    <xf numFmtId="191" fontId="18" fillId="0" borderId="5" xfId="35" applyNumberFormat="1" applyFont="1" applyBorder="1" applyAlignment="1">
      <alignment vertical="center" shrinkToFit="1"/>
    </xf>
    <xf numFmtId="179" fontId="18" fillId="0" borderId="5" xfId="0" applyNumberFormat="1" applyFont="1" applyFill="1" applyBorder="1" applyAlignment="1">
      <alignment vertical="center" shrinkToFit="1"/>
    </xf>
    <xf numFmtId="191" fontId="18" fillId="0" borderId="8" xfId="35" applyNumberFormat="1" applyFont="1" applyBorder="1" applyAlignment="1">
      <alignment vertical="center" shrinkToFit="1"/>
    </xf>
    <xf numFmtId="41" fontId="18" fillId="0" borderId="15" xfId="35" applyNumberFormat="1" applyFont="1" applyBorder="1" applyAlignment="1">
      <alignment horizontal="right" vertical="center" shrinkToFit="1"/>
    </xf>
    <xf numFmtId="41" fontId="18" fillId="0" borderId="9" xfId="35" applyNumberFormat="1" applyFont="1" applyBorder="1" applyAlignment="1">
      <alignment horizontal="right" vertical="center" shrinkToFit="1"/>
    </xf>
    <xf numFmtId="41" fontId="18" fillId="0" borderId="9" xfId="35" applyNumberFormat="1" applyFont="1" applyBorder="1" applyAlignment="1">
      <alignment horizontal="center" vertical="center" shrinkToFit="1"/>
    </xf>
    <xf numFmtId="41" fontId="18" fillId="0" borderId="9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 quotePrefix="1">
      <alignment horizontal="right" vertical="center"/>
    </xf>
    <xf numFmtId="0" fontId="27" fillId="0" borderId="5" xfId="0" applyFont="1" applyFill="1" applyBorder="1" applyAlignment="1">
      <alignment horizontal="center" vertical="center"/>
    </xf>
    <xf numFmtId="203" fontId="27" fillId="0" borderId="7" xfId="0" applyNumberFormat="1" applyFont="1" applyFill="1" applyBorder="1" applyAlignment="1">
      <alignment horizontal="center" vertical="center"/>
    </xf>
    <xf numFmtId="203" fontId="27" fillId="0" borderId="5" xfId="0" applyNumberFormat="1" applyFont="1" applyFill="1" applyBorder="1" applyAlignment="1">
      <alignment horizontal="center" vertical="center"/>
    </xf>
    <xf numFmtId="203" fontId="27" fillId="0" borderId="8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indent="1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92" fontId="12" fillId="0" borderId="7" xfId="0" applyNumberFormat="1" applyFont="1" applyBorder="1" applyAlignment="1">
      <alignment horizontal="center" vertical="center"/>
    </xf>
    <xf numFmtId="192" fontId="12" fillId="0" borderId="5" xfId="0" applyNumberFormat="1" applyFont="1" applyFill="1" applyBorder="1" applyAlignment="1">
      <alignment horizontal="center" vertical="center"/>
    </xf>
    <xf numFmtId="192" fontId="12" fillId="0" borderId="8" xfId="0" applyNumberFormat="1" applyFont="1" applyFill="1" applyBorder="1" applyAlignment="1">
      <alignment horizontal="center" vertical="center"/>
    </xf>
    <xf numFmtId="179" fontId="12" fillId="0" borderId="5" xfId="0" applyNumberFormat="1" applyFont="1" applyFill="1" applyBorder="1" applyAlignment="1">
      <alignment horizontal="center" vertical="center" shrinkToFit="1"/>
    </xf>
    <xf numFmtId="179" fontId="12" fillId="0" borderId="8" xfId="0" applyNumberFormat="1" applyFont="1" applyFill="1" applyBorder="1" applyAlignment="1">
      <alignment horizontal="center" vertical="center" shrinkToFit="1"/>
    </xf>
    <xf numFmtId="41" fontId="12" fillId="0" borderId="0" xfId="35" applyFont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179" fontId="17" fillId="0" borderId="10" xfId="0" applyNumberFormat="1" applyFont="1" applyFill="1" applyBorder="1" applyAlignment="1">
      <alignment vertical="center" shrinkToFit="1"/>
    </xf>
    <xf numFmtId="179" fontId="17" fillId="0" borderId="0" xfId="0" applyNumberFormat="1" applyFont="1" applyFill="1" applyBorder="1" applyAlignment="1">
      <alignment vertical="center" shrinkToFit="1"/>
    </xf>
    <xf numFmtId="192" fontId="17" fillId="0" borderId="0" xfId="0" applyNumberFormat="1" applyFont="1" applyFill="1" applyBorder="1" applyAlignment="1">
      <alignment vertical="center" shrinkToFit="1"/>
    </xf>
    <xf numFmtId="191" fontId="42" fillId="0" borderId="0" xfId="35" applyNumberFormat="1" applyFont="1" applyFill="1" applyBorder="1" applyAlignment="1">
      <alignment vertical="center" shrinkToFit="1"/>
    </xf>
    <xf numFmtId="191" fontId="17" fillId="0" borderId="9" xfId="35" applyNumberFormat="1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shrinkToFit="1"/>
    </xf>
    <xf numFmtId="179" fontId="20" fillId="0" borderId="10" xfId="0" applyNumberFormat="1" applyFont="1" applyFill="1" applyBorder="1" applyAlignment="1">
      <alignment vertical="center" shrinkToFit="1"/>
    </xf>
    <xf numFmtId="179" fontId="20" fillId="0" borderId="7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left" vertical="center" shrinkToFit="1"/>
    </xf>
    <xf numFmtId="41" fontId="17" fillId="0" borderId="10" xfId="0" applyNumberFormat="1" applyFont="1" applyFill="1" applyBorder="1" applyAlignment="1">
      <alignment vertical="center" shrinkToFit="1"/>
    </xf>
    <xf numFmtId="41" fontId="17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5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left" vertical="center"/>
    </xf>
    <xf numFmtId="41" fontId="20" fillId="0" borderId="10" xfId="0" applyNumberFormat="1" applyFont="1" applyFill="1" applyBorder="1" applyAlignment="1">
      <alignment vertical="center" shrinkToFit="1"/>
    </xf>
    <xf numFmtId="41" fontId="20" fillId="0" borderId="7" xfId="0" applyNumberFormat="1" applyFont="1" applyFill="1" applyBorder="1" applyAlignment="1">
      <alignment vertical="center" shrinkToFit="1"/>
    </xf>
    <xf numFmtId="41" fontId="18" fillId="0" borderId="0" xfId="35" applyNumberFormat="1" applyFont="1" applyFill="1" applyBorder="1" applyAlignment="1">
      <alignment horizontal="center" vertical="center" shrinkToFit="1"/>
    </xf>
    <xf numFmtId="41" fontId="18" fillId="0" borderId="0" xfId="35" applyNumberFormat="1" applyFont="1" applyFill="1" applyBorder="1" applyAlignment="1">
      <alignment horizontal="right" vertical="center" shrinkToFit="1"/>
    </xf>
    <xf numFmtId="41" fontId="18" fillId="0" borderId="9" xfId="35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0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189" fontId="18" fillId="0" borderId="0" xfId="0" applyNumberFormat="1" applyFont="1" applyBorder="1" applyAlignment="1">
      <alignment horizontal="center" vertical="center" shrinkToFit="1"/>
    </xf>
    <xf numFmtId="0" fontId="0" fillId="0" borderId="9" xfId="35" applyNumberFormat="1" applyFont="1" applyBorder="1" applyAlignment="1">
      <alignment horizontal="left" vertical="center" shrinkToFit="1"/>
    </xf>
    <xf numFmtId="0" fontId="0" fillId="0" borderId="14" xfId="35" applyNumberFormat="1" applyFont="1" applyBorder="1" applyAlignment="1">
      <alignment horizontal="left" vertical="center" shrinkToFit="1"/>
    </xf>
    <xf numFmtId="0" fontId="0" fillId="0" borderId="10" xfId="35" applyNumberFormat="1" applyFont="1" applyBorder="1" applyAlignment="1">
      <alignment horizontal="left" vertical="center" shrinkToFit="1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5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200" fontId="0" fillId="0" borderId="0" xfId="0" applyNumberFormat="1" applyFont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 quotePrefix="1">
      <alignment horizontal="center" vertical="center" wrapText="1"/>
    </xf>
    <xf numFmtId="0" fontId="0" fillId="0" borderId="19" xfId="0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29" xfId="0" applyFont="1" applyBorder="1" applyAlignment="1" quotePrefix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185" fontId="12" fillId="0" borderId="7" xfId="0" applyNumberFormat="1" applyFont="1" applyBorder="1" applyAlignment="1">
      <alignment horizontal="center" vertical="center"/>
    </xf>
    <xf numFmtId="185" fontId="12" fillId="0" borderId="5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9" fontId="12" fillId="0" borderId="8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192" fontId="12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92" fontId="0" fillId="0" borderId="5" xfId="0" applyNumberFormat="1" applyFont="1" applyFill="1" applyBorder="1" applyAlignment="1">
      <alignment horizontal="center" vertical="center"/>
    </xf>
    <xf numFmtId="192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194" fontId="20" fillId="0" borderId="9" xfId="35" applyNumberFormat="1" applyFont="1" applyBorder="1" applyAlignment="1">
      <alignment horizontal="center" vertical="center"/>
    </xf>
    <xf numFmtId="194" fontId="18" fillId="0" borderId="10" xfId="35" applyNumberFormat="1" applyFont="1" applyBorder="1" applyAlignment="1">
      <alignment horizontal="center" vertical="center"/>
    </xf>
    <xf numFmtId="194" fontId="20" fillId="0" borderId="10" xfId="35" applyNumberFormat="1" applyFont="1" applyBorder="1" applyAlignment="1">
      <alignment horizontal="center" vertical="center"/>
    </xf>
    <xf numFmtId="189" fontId="18" fillId="0" borderId="1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 quotePrefix="1">
      <alignment horizontal="center" vertical="center" shrinkToFit="1"/>
    </xf>
    <xf numFmtId="0" fontId="20" fillId="0" borderId="9" xfId="0" applyFont="1" applyBorder="1" applyAlignment="1" quotePrefix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179" fontId="17" fillId="0" borderId="5" xfId="0" applyNumberFormat="1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 shrinkToFit="1"/>
    </xf>
    <xf numFmtId="192" fontId="20" fillId="0" borderId="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 quotePrefix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185" fontId="17" fillId="0" borderId="5" xfId="0" applyNumberFormat="1" applyFont="1" applyBorder="1" applyAlignment="1">
      <alignment horizontal="center" vertical="center" shrinkToFit="1"/>
    </xf>
    <xf numFmtId="189" fontId="17" fillId="0" borderId="7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 quotePrefix="1">
      <alignment horizontal="left"/>
    </xf>
    <xf numFmtId="0" fontId="18" fillId="0" borderId="0" xfId="0" applyFont="1" applyAlignment="1">
      <alignment shrinkToFit="1"/>
    </xf>
    <xf numFmtId="184" fontId="18" fillId="0" borderId="0" xfId="0" applyNumberFormat="1" applyFont="1" applyBorder="1" applyAlignment="1">
      <alignment horizontal="right"/>
    </xf>
    <xf numFmtId="0" fontId="17" fillId="0" borderId="2" xfId="0" applyFont="1" applyBorder="1" applyAlignment="1">
      <alignment horizontal="center" vertical="center" shrinkToFit="1"/>
    </xf>
    <xf numFmtId="187" fontId="17" fillId="0" borderId="0" xfId="0" applyNumberFormat="1" applyFont="1" applyBorder="1" applyAlignment="1">
      <alignment horizontal="center" vertical="center" shrinkToFit="1"/>
    </xf>
    <xf numFmtId="185" fontId="17" fillId="0" borderId="0" xfId="0" applyNumberFormat="1" applyFont="1" applyBorder="1" applyAlignment="1">
      <alignment horizontal="center" vertical="center" shrinkToFit="1"/>
    </xf>
    <xf numFmtId="192" fontId="17" fillId="0" borderId="0" xfId="0" applyNumberFormat="1" applyFont="1" applyBorder="1" applyAlignment="1">
      <alignment horizontal="center" vertical="center" shrinkToFit="1"/>
    </xf>
    <xf numFmtId="189" fontId="17" fillId="0" borderId="0" xfId="0" applyNumberFormat="1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9" xfId="0" applyFont="1" applyBorder="1" applyAlignment="1" quotePrefix="1">
      <alignment horizontal="center" vertical="center" shrinkToFit="1"/>
    </xf>
    <xf numFmtId="194" fontId="20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19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9" xfId="0" applyFont="1" applyBorder="1" applyAlignment="1">
      <alignment horizontal="left" vertical="center" shrinkToFit="1"/>
    </xf>
    <xf numFmtId="0" fontId="49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188" fontId="0" fillId="0" borderId="0" xfId="0" applyNumberFormat="1" applyFont="1" applyBorder="1" applyAlignment="1">
      <alignment horizontal="center" vertical="center"/>
    </xf>
    <xf numFmtId="188" fontId="0" fillId="0" borderId="15" xfId="0" applyNumberFormat="1" applyFont="1" applyBorder="1" applyAlignment="1">
      <alignment horizontal="center" vertical="center"/>
    </xf>
    <xf numFmtId="188" fontId="0" fillId="0" borderId="9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86" fontId="11" fillId="0" borderId="0" xfId="0" applyNumberFormat="1" applyFont="1" applyBorder="1" applyAlignment="1">
      <alignment horizontal="center" vertical="center"/>
    </xf>
    <xf numFmtId="188" fontId="11" fillId="0" borderId="0" xfId="0" applyNumberFormat="1" applyFont="1" applyBorder="1" applyAlignment="1">
      <alignment horizontal="center" vertical="center"/>
    </xf>
    <xf numFmtId="188" fontId="11" fillId="0" borderId="9" xfId="0" applyNumberFormat="1" applyFont="1" applyBorder="1" applyAlignment="1">
      <alignment horizontal="center" vertical="center"/>
    </xf>
    <xf numFmtId="186" fontId="12" fillId="0" borderId="5" xfId="0" applyNumberFormat="1" applyFont="1" applyBorder="1" applyAlignment="1">
      <alignment horizontal="center" vertical="center"/>
    </xf>
    <xf numFmtId="188" fontId="12" fillId="0" borderId="5" xfId="0" applyNumberFormat="1" applyFont="1" applyBorder="1" applyAlignment="1">
      <alignment horizontal="center" vertical="center"/>
    </xf>
    <xf numFmtId="188" fontId="12" fillId="0" borderId="8" xfId="0" applyNumberFormat="1" applyFont="1" applyBorder="1" applyAlignment="1">
      <alignment horizontal="center" vertical="center"/>
    </xf>
    <xf numFmtId="185" fontId="0" fillId="0" borderId="22" xfId="0" applyNumberFormat="1" applyFont="1" applyBorder="1" applyAlignment="1">
      <alignment horizontal="center" vertical="center" shrinkToFit="1"/>
    </xf>
    <xf numFmtId="185" fontId="0" fillId="0" borderId="11" xfId="0" applyNumberFormat="1" applyFont="1" applyBorder="1" applyAlignment="1">
      <alignment horizontal="center" vertical="center" shrinkToFit="1"/>
    </xf>
    <xf numFmtId="185" fontId="0" fillId="0" borderId="10" xfId="0" applyNumberFormat="1" applyFont="1" applyBorder="1" applyAlignment="1">
      <alignment horizontal="center" vertical="center" shrinkToFit="1"/>
    </xf>
    <xf numFmtId="185" fontId="0" fillId="0" borderId="0" xfId="0" applyNumberFormat="1" applyFont="1" applyBorder="1" applyAlignment="1">
      <alignment horizontal="center" vertical="center" shrinkToFit="1"/>
    </xf>
    <xf numFmtId="185" fontId="0" fillId="0" borderId="18" xfId="0" applyNumberFormat="1" applyFont="1" applyBorder="1" applyAlignment="1">
      <alignment horizontal="center" vertical="center" shrinkToFit="1"/>
    </xf>
    <xf numFmtId="185" fontId="0" fillId="0" borderId="14" xfId="0" applyNumberFormat="1" applyFont="1" applyBorder="1" applyAlignment="1">
      <alignment horizontal="center" vertical="center" shrinkToFit="1"/>
    </xf>
    <xf numFmtId="185" fontId="0" fillId="0" borderId="11" xfId="0" applyNumberFormat="1" applyFont="1" applyBorder="1" applyAlignment="1" quotePrefix="1">
      <alignment horizontal="center" vertical="center" shrinkToFit="1"/>
    </xf>
    <xf numFmtId="185" fontId="0" fillId="0" borderId="13" xfId="0" applyNumberFormat="1" applyFont="1" applyBorder="1" applyAlignment="1">
      <alignment horizontal="center" vertical="center" shrinkToFit="1"/>
    </xf>
    <xf numFmtId="185" fontId="0" fillId="0" borderId="21" xfId="0" applyNumberFormat="1" applyFont="1" applyBorder="1" applyAlignment="1" quotePrefix="1">
      <alignment horizontal="center" vertical="center" shrinkToFit="1"/>
    </xf>
    <xf numFmtId="0" fontId="45" fillId="0" borderId="0" xfId="0" applyFont="1" applyAlignment="1">
      <alignment/>
    </xf>
    <xf numFmtId="41" fontId="0" fillId="0" borderId="10" xfId="35" applyFont="1" applyBorder="1" applyAlignment="1">
      <alignment horizontal="right" vertical="center"/>
    </xf>
    <xf numFmtId="41" fontId="0" fillId="0" borderId="0" xfId="35" applyFont="1" applyBorder="1" applyAlignment="1">
      <alignment horizontal="right" vertical="center"/>
    </xf>
    <xf numFmtId="41" fontId="0" fillId="0" borderId="15" xfId="35" applyFont="1" applyBorder="1" applyAlignment="1">
      <alignment horizontal="right" vertical="center"/>
    </xf>
    <xf numFmtId="41" fontId="0" fillId="0" borderId="9" xfId="35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7" fontId="0" fillId="0" borderId="10" xfId="35" applyNumberFormat="1" applyFont="1" applyBorder="1" applyAlignment="1">
      <alignment horizontal="right" vertical="center"/>
    </xf>
    <xf numFmtId="17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77" fontId="0" fillId="0" borderId="15" xfId="35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shrinkToFit="1"/>
    </xf>
    <xf numFmtId="177" fontId="0" fillId="0" borderId="9" xfId="35" applyNumberFormat="1" applyFont="1" applyBorder="1" applyAlignment="1">
      <alignment horizontal="right" vertical="center"/>
    </xf>
    <xf numFmtId="188" fontId="0" fillId="0" borderId="5" xfId="0" applyNumberFormat="1" applyFont="1" applyBorder="1" applyAlignment="1">
      <alignment vertical="center"/>
    </xf>
    <xf numFmtId="0" fontId="27" fillId="0" borderId="13" xfId="0" applyFont="1" applyBorder="1" applyAlignment="1" quotePrefix="1">
      <alignment horizontal="center" vertical="center" shrinkToFit="1"/>
    </xf>
    <xf numFmtId="0" fontId="17" fillId="0" borderId="7" xfId="0" applyFont="1" applyBorder="1" applyAlignment="1">
      <alignment horizontal="center" vertical="center" wrapText="1"/>
    </xf>
    <xf numFmtId="179" fontId="20" fillId="0" borderId="0" xfId="0" applyNumberFormat="1" applyFont="1" applyBorder="1" applyAlignment="1">
      <alignment horizontal="center" vertical="center" shrinkToFit="1"/>
    </xf>
    <xf numFmtId="202" fontId="20" fillId="0" borderId="0" xfId="0" applyNumberFormat="1" applyFont="1" applyBorder="1" applyAlignment="1">
      <alignment horizontal="center" vertical="center" wrapText="1"/>
    </xf>
    <xf numFmtId="200" fontId="20" fillId="0" borderId="0" xfId="0" applyNumberFormat="1" applyFont="1" applyBorder="1" applyAlignment="1">
      <alignment horizontal="center" vertical="center" wrapText="1"/>
    </xf>
    <xf numFmtId="200" fontId="20" fillId="0" borderId="0" xfId="0" applyNumberFormat="1" applyFont="1" applyFill="1" applyBorder="1" applyAlignment="1">
      <alignment horizontal="center" vertical="center" wrapText="1"/>
    </xf>
    <xf numFmtId="200" fontId="17" fillId="0" borderId="5" xfId="0" applyNumberFormat="1" applyFont="1" applyBorder="1" applyAlignment="1">
      <alignment horizontal="center" vertical="center" wrapText="1"/>
    </xf>
    <xf numFmtId="200" fontId="17" fillId="0" borderId="5" xfId="0" applyNumberFormat="1" applyFont="1" applyFill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/>
    </xf>
    <xf numFmtId="3" fontId="40" fillId="0" borderId="5" xfId="0" applyNumberFormat="1" applyFont="1" applyBorder="1" applyAlignment="1" quotePrefix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41" fontId="1" fillId="0" borderId="9" xfId="35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" fillId="0" borderId="0" xfId="35" applyFont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 shrinkToFit="1"/>
    </xf>
    <xf numFmtId="0" fontId="39" fillId="0" borderId="5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 shrinkToFit="1"/>
    </xf>
    <xf numFmtId="177" fontId="12" fillId="0" borderId="5" xfId="0" applyNumberFormat="1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194" fontId="18" fillId="0" borderId="0" xfId="35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18" fillId="0" borderId="30" xfId="0" applyFont="1" applyBorder="1" applyAlignment="1" quotePrefix="1">
      <alignment horizontal="center" vertical="center" shrinkToFit="1"/>
    </xf>
    <xf numFmtId="179" fontId="0" fillId="0" borderId="0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210" fontId="20" fillId="0" borderId="0" xfId="0" applyNumberFormat="1" applyFont="1" applyBorder="1" applyAlignment="1">
      <alignment horizontal="center" vertical="center" shrinkToFit="1"/>
    </xf>
    <xf numFmtId="179" fontId="18" fillId="0" borderId="0" xfId="35" applyNumberFormat="1" applyFont="1" applyBorder="1" applyAlignment="1">
      <alignment horizontal="center" vertical="center" shrinkToFit="1"/>
    </xf>
    <xf numFmtId="179" fontId="17" fillId="0" borderId="5" xfId="35" applyNumberFormat="1" applyFont="1" applyBorder="1" applyAlignment="1">
      <alignment horizontal="center" vertical="center" shrinkToFit="1"/>
    </xf>
    <xf numFmtId="200" fontId="20" fillId="0" borderId="0" xfId="0" applyNumberFormat="1" applyFont="1" applyBorder="1" applyAlignment="1">
      <alignment horizontal="center" vertical="center" shrinkToFit="1"/>
    </xf>
    <xf numFmtId="201" fontId="20" fillId="0" borderId="0" xfId="0" applyNumberFormat="1" applyFont="1" applyBorder="1" applyAlignment="1">
      <alignment horizontal="center" vertical="center" shrinkToFit="1"/>
    </xf>
    <xf numFmtId="201" fontId="18" fillId="0" borderId="0" xfId="0" applyNumberFormat="1" applyFont="1" applyBorder="1" applyAlignment="1">
      <alignment horizontal="center" vertical="center" shrinkToFit="1"/>
    </xf>
    <xf numFmtId="201" fontId="17" fillId="0" borderId="5" xfId="35" applyNumberFormat="1" applyFont="1" applyBorder="1" applyAlignment="1">
      <alignment horizontal="center" vertical="center" shrinkToFit="1"/>
    </xf>
    <xf numFmtId="192" fontId="17" fillId="0" borderId="5" xfId="0" applyNumberFormat="1" applyFont="1" applyBorder="1" applyAlignment="1">
      <alignment horizontal="center" vertical="center" shrinkToFit="1"/>
    </xf>
    <xf numFmtId="179" fontId="17" fillId="0" borderId="8" xfId="0" applyNumberFormat="1" applyFont="1" applyBorder="1" applyAlignment="1">
      <alignment horizontal="center" vertical="center" shrinkToFit="1"/>
    </xf>
    <xf numFmtId="179" fontId="18" fillId="0" borderId="5" xfId="0" applyNumberFormat="1" applyFont="1" applyBorder="1" applyAlignment="1">
      <alignment horizontal="center" vertical="center" shrinkToFit="1"/>
    </xf>
    <xf numFmtId="194" fontId="17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shrinkToFit="1"/>
    </xf>
    <xf numFmtId="177" fontId="1" fillId="0" borderId="0" xfId="0" applyNumberFormat="1" applyFont="1" applyBorder="1" applyAlignment="1">
      <alignment horizontal="center" vertical="center"/>
    </xf>
    <xf numFmtId="212" fontId="50" fillId="0" borderId="0" xfId="0" applyNumberFormat="1" applyFont="1" applyBorder="1" applyAlignment="1" quotePrefix="1">
      <alignment horizontal="center" vertical="center"/>
    </xf>
    <xf numFmtId="176" fontId="1" fillId="0" borderId="0" xfId="0" applyNumberFormat="1" applyFont="1" applyBorder="1" applyAlignment="1" quotePrefix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 quotePrefix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 quotePrefix="1">
      <alignment horizontal="left" vertical="center" shrinkToFi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left" vertical="center" shrinkToFit="1"/>
    </xf>
    <xf numFmtId="0" fontId="1" fillId="0" borderId="9" xfId="0" applyFont="1" applyBorder="1" applyAlignment="1" quotePrefix="1">
      <alignment horizontal="left" vertical="center" shrinkToFit="1"/>
    </xf>
    <xf numFmtId="0" fontId="41" fillId="0" borderId="0" xfId="0" applyFont="1" applyBorder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7" fillId="0" borderId="9" xfId="39" applyFont="1" applyBorder="1" applyAlignment="1">
      <alignment horizontal="center" vertical="center"/>
    </xf>
    <xf numFmtId="0" fontId="27" fillId="0" borderId="9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15" xfId="0" applyFont="1" applyBorder="1" applyAlignment="1">
      <alignment horizontal="centerContinuous" vertical="center"/>
    </xf>
    <xf numFmtId="0" fontId="27" fillId="0" borderId="12" xfId="0" applyFont="1" applyBorder="1" applyAlignment="1">
      <alignment horizontal="centerContinuous" vertical="center"/>
    </xf>
    <xf numFmtId="0" fontId="27" fillId="0" borderId="21" xfId="0" applyFont="1" applyBorder="1" applyAlignment="1">
      <alignment horizontal="centerContinuous" vertical="center"/>
    </xf>
    <xf numFmtId="0" fontId="27" fillId="0" borderId="11" xfId="0" applyFont="1" applyBorder="1" applyAlignment="1">
      <alignment horizontal="centerContinuous" vertical="center"/>
    </xf>
    <xf numFmtId="0" fontId="27" fillId="0" borderId="18" xfId="0" applyFont="1" applyBorder="1" applyAlignment="1">
      <alignment horizontal="centerContinuous" vertical="center"/>
    </xf>
    <xf numFmtId="0" fontId="27" fillId="0" borderId="9" xfId="0" applyFont="1" applyBorder="1" applyAlignment="1">
      <alignment horizontal="center" vertical="center"/>
    </xf>
    <xf numFmtId="194" fontId="18" fillId="0" borderId="17" xfId="35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0" xfId="0" applyFont="1" applyBorder="1" applyAlignment="1" quotePrefix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94" fontId="17" fillId="0" borderId="5" xfId="35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7" fillId="0" borderId="31" xfId="0" applyFont="1" applyFill="1" applyBorder="1" applyAlignment="1" quotePrefix="1">
      <alignment horizontal="center" vertical="center"/>
    </xf>
    <xf numFmtId="194" fontId="20" fillId="0" borderId="0" xfId="35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 quotePrefix="1">
      <alignment horizontal="center" vertical="center"/>
    </xf>
    <xf numFmtId="0" fontId="18" fillId="0" borderId="28" xfId="0" applyFont="1" applyBorder="1" applyAlignment="1" quotePrefix="1">
      <alignment horizontal="center" vertical="center"/>
    </xf>
    <xf numFmtId="0" fontId="18" fillId="0" borderId="19" xfId="0" applyFont="1" applyBorder="1" applyAlignment="1">
      <alignment horizontal="right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17" xfId="0" applyFont="1" applyBorder="1" applyAlignment="1">
      <alignment vertical="center" shrinkToFit="1"/>
    </xf>
    <xf numFmtId="0" fontId="18" fillId="0" borderId="0" xfId="0" applyFont="1" applyFill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191" fontId="12" fillId="0" borderId="0" xfId="0" applyNumberFormat="1" applyFont="1" applyFill="1" applyBorder="1" applyAlignment="1" quotePrefix="1">
      <alignment horizontal="center" vertical="center"/>
    </xf>
    <xf numFmtId="191" fontId="12" fillId="0" borderId="0" xfId="0" applyNumberFormat="1" applyFont="1" applyFill="1" applyBorder="1" applyAlignment="1">
      <alignment horizontal="center" vertical="center"/>
    </xf>
    <xf numFmtId="190" fontId="12" fillId="0" borderId="0" xfId="0" applyNumberFormat="1" applyFont="1" applyBorder="1" applyAlignment="1">
      <alignment horizontal="center" vertical="center"/>
    </xf>
    <xf numFmtId="191" fontId="12" fillId="0" borderId="10" xfId="0" applyNumberFormat="1" applyFont="1" applyFill="1" applyBorder="1" applyAlignment="1" quotePrefix="1">
      <alignment horizontal="center" vertical="center"/>
    </xf>
    <xf numFmtId="190" fontId="12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/>
    </xf>
    <xf numFmtId="191" fontId="11" fillId="0" borderId="0" xfId="0" applyNumberFormat="1" applyFont="1" applyFill="1" applyBorder="1" applyAlignment="1" quotePrefix="1">
      <alignment horizontal="center" vertical="center"/>
    </xf>
    <xf numFmtId="191" fontId="11" fillId="0" borderId="0" xfId="0" applyNumberFormat="1" applyFont="1" applyFill="1" applyBorder="1" applyAlignment="1">
      <alignment horizontal="center" vertical="center"/>
    </xf>
    <xf numFmtId="190" fontId="11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91" fontId="11" fillId="0" borderId="5" xfId="0" applyNumberFormat="1" applyFont="1" applyFill="1" applyBorder="1" applyAlignment="1" quotePrefix="1">
      <alignment horizontal="center" vertical="center"/>
    </xf>
    <xf numFmtId="191" fontId="11" fillId="0" borderId="5" xfId="0" applyNumberFormat="1" applyFont="1" applyFill="1" applyBorder="1" applyAlignment="1">
      <alignment horizontal="center" vertical="center"/>
    </xf>
    <xf numFmtId="190" fontId="11" fillId="0" borderId="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177" fontId="40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4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30" xfId="0" applyFont="1" applyBorder="1" applyAlignment="1">
      <alignment horizontal="center" vertical="center" wrapText="1" shrinkToFit="1"/>
    </xf>
    <xf numFmtId="0" fontId="39" fillId="0" borderId="23" xfId="0" applyFont="1" applyBorder="1" applyAlignment="1">
      <alignment horizontal="center" vertical="center" wrapText="1" shrinkToFit="1"/>
    </xf>
    <xf numFmtId="0" fontId="39" fillId="0" borderId="3" xfId="0" applyFont="1" applyBorder="1" applyAlignment="1">
      <alignment horizontal="center" vertical="center" wrapText="1" shrinkToFit="1"/>
    </xf>
    <xf numFmtId="0" fontId="39" fillId="0" borderId="24" xfId="0" applyFont="1" applyBorder="1" applyAlignment="1">
      <alignment horizontal="center" vertical="center" wrapText="1" shrinkToFit="1"/>
    </xf>
    <xf numFmtId="0" fontId="39" fillId="0" borderId="9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center" vertical="center" wrapText="1" shrinkToFit="1"/>
    </xf>
    <xf numFmtId="0" fontId="39" fillId="0" borderId="26" xfId="0" applyFont="1" applyBorder="1" applyAlignment="1">
      <alignment horizontal="center" vertical="center" wrapText="1" shrinkToFit="1"/>
    </xf>
    <xf numFmtId="0" fontId="39" fillId="0" borderId="28" xfId="0" applyFont="1" applyBorder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6" xfId="0" applyFont="1" applyBorder="1" applyAlignment="1" quotePrefix="1">
      <alignment horizontal="center" vertical="center"/>
    </xf>
    <xf numFmtId="0" fontId="18" fillId="0" borderId="16" xfId="0" applyFont="1" applyBorder="1" applyAlignment="1" quotePrefix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" xfId="0" applyFont="1" applyBorder="1" applyAlignment="1" quotePrefix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 quotePrefix="1">
      <alignment horizontal="center" vertical="center"/>
    </xf>
    <xf numFmtId="189" fontId="18" fillId="0" borderId="0" xfId="0" applyNumberFormat="1" applyFont="1" applyBorder="1" applyAlignment="1">
      <alignment horizontal="center" vertical="center" shrinkToFit="1"/>
    </xf>
    <xf numFmtId="189" fontId="20" fillId="0" borderId="0" xfId="0" applyNumberFormat="1" applyFont="1" applyBorder="1" applyAlignment="1">
      <alignment horizontal="center" vertical="center" shrinkToFit="1"/>
    </xf>
    <xf numFmtId="179" fontId="18" fillId="0" borderId="0" xfId="0" applyNumberFormat="1" applyFont="1" applyBorder="1" applyAlignment="1">
      <alignment horizontal="center" vertical="center" shrinkToFit="1"/>
    </xf>
    <xf numFmtId="179" fontId="17" fillId="0" borderId="5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 quotePrefix="1">
      <alignment horizontal="center" vertical="center" shrinkToFit="1"/>
    </xf>
    <xf numFmtId="0" fontId="18" fillId="0" borderId="23" xfId="0" applyFont="1" applyBorder="1" applyAlignment="1" quotePrefix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4" xfId="0" applyFont="1" applyBorder="1" applyAlignment="1" quotePrefix="1">
      <alignment horizontal="center" vertical="center" shrinkToFit="1"/>
    </xf>
    <xf numFmtId="49" fontId="18" fillId="0" borderId="14" xfId="0" applyNumberFormat="1" applyFont="1" applyBorder="1" applyAlignment="1">
      <alignment horizontal="center" vertical="center" shrinkToFit="1"/>
    </xf>
    <xf numFmtId="49" fontId="18" fillId="0" borderId="17" xfId="0" applyNumberFormat="1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200" fontId="20" fillId="0" borderId="10" xfId="0" applyNumberFormat="1" applyFont="1" applyBorder="1" applyAlignment="1">
      <alignment horizontal="center" vertical="center" shrinkToFit="1"/>
    </xf>
    <xf numFmtId="200" fontId="20" fillId="0" borderId="0" xfId="0" applyNumberFormat="1" applyFont="1" applyBorder="1" applyAlignment="1">
      <alignment horizontal="center" vertical="center" shrinkToFit="1"/>
    </xf>
    <xf numFmtId="177" fontId="17" fillId="0" borderId="7" xfId="35" applyNumberFormat="1" applyFont="1" applyBorder="1" applyAlignment="1">
      <alignment horizontal="center" vertical="center" shrinkToFit="1"/>
    </xf>
    <xf numFmtId="177" fontId="17" fillId="0" borderId="5" xfId="35" applyNumberFormat="1" applyFont="1" applyBorder="1" applyAlignment="1">
      <alignment horizontal="center" vertical="center" shrinkToFit="1"/>
    </xf>
    <xf numFmtId="0" fontId="18" fillId="0" borderId="26" xfId="0" applyFont="1" applyBorder="1" applyAlignment="1" quotePrefix="1">
      <alignment horizontal="center" vertical="center" shrinkToFit="1"/>
    </xf>
    <xf numFmtId="0" fontId="18" fillId="0" borderId="27" xfId="0" applyFont="1" applyBorder="1" applyAlignment="1" quotePrefix="1">
      <alignment horizontal="center" vertical="center" shrinkToFit="1"/>
    </xf>
    <xf numFmtId="0" fontId="18" fillId="0" borderId="28" xfId="0" applyFont="1" applyBorder="1" applyAlignment="1" quotePrefix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 quotePrefix="1">
      <alignment horizontal="center" vertical="center" shrinkToFit="1"/>
    </xf>
    <xf numFmtId="0" fontId="18" fillId="0" borderId="10" xfId="0" applyFont="1" applyBorder="1" applyAlignment="1" quotePrefix="1">
      <alignment horizontal="center" vertical="center" shrinkToFit="1"/>
    </xf>
    <xf numFmtId="177" fontId="18" fillId="0" borderId="10" xfId="35" applyNumberFormat="1" applyFont="1" applyBorder="1" applyAlignment="1">
      <alignment horizontal="center" vertical="center" shrinkToFit="1"/>
    </xf>
    <xf numFmtId="177" fontId="18" fillId="0" borderId="0" xfId="35" applyNumberFormat="1" applyFont="1" applyBorder="1" applyAlignment="1">
      <alignment horizontal="center" vertical="center" shrinkToFit="1"/>
    </xf>
    <xf numFmtId="0" fontId="18" fillId="0" borderId="21" xfId="0" applyFont="1" applyBorder="1" applyAlignment="1" quotePrefix="1">
      <alignment horizontal="center" vertical="center" shrinkToFit="1"/>
    </xf>
    <xf numFmtId="0" fontId="18" fillId="0" borderId="0" xfId="0" applyFont="1" applyBorder="1" applyAlignment="1">
      <alignment horizontal="right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 quotePrefix="1">
      <alignment horizontal="center" vertical="center" wrapText="1"/>
    </xf>
    <xf numFmtId="0" fontId="18" fillId="0" borderId="2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 quotePrefix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1" fillId="0" borderId="0" xfId="39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7" fillId="0" borderId="36" xfId="39" applyFont="1" applyBorder="1" applyAlignment="1">
      <alignment horizontal="center" vertical="center"/>
    </xf>
    <xf numFmtId="0" fontId="27" fillId="0" borderId="9" xfId="39" applyFont="1" applyBorder="1" applyAlignment="1">
      <alignment horizontal="center" vertical="center"/>
    </xf>
    <xf numFmtId="0" fontId="27" fillId="0" borderId="12" xfId="39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193" fontId="48" fillId="0" borderId="0" xfId="0" applyNumberFormat="1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85" fontId="0" fillId="0" borderId="20" xfId="0" applyNumberFormat="1" applyFont="1" applyBorder="1" applyAlignment="1">
      <alignment horizontal="center" vertical="center" shrinkToFit="1"/>
    </xf>
    <xf numFmtId="185" fontId="0" fillId="0" borderId="19" xfId="0" applyNumberFormat="1" applyFont="1" applyBorder="1" applyAlignment="1">
      <alignment horizontal="center" vertical="center" shrinkToFit="1"/>
    </xf>
    <xf numFmtId="185" fontId="0" fillId="0" borderId="24" xfId="0" applyNumberFormat="1" applyFont="1" applyBorder="1" applyAlignment="1">
      <alignment horizontal="center" vertical="center" shrinkToFit="1"/>
    </xf>
    <xf numFmtId="185" fontId="0" fillId="0" borderId="20" xfId="0" applyNumberFormat="1" applyFont="1" applyBorder="1" applyAlignment="1" quotePrefix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185" fontId="0" fillId="0" borderId="10" xfId="0" applyNumberFormat="1" applyFont="1" applyBorder="1" applyAlignment="1">
      <alignment horizontal="center" vertical="center" shrinkToFit="1"/>
    </xf>
    <xf numFmtId="185" fontId="0" fillId="0" borderId="0" xfId="0" applyNumberFormat="1" applyFont="1" applyBorder="1" applyAlignment="1">
      <alignment horizontal="center" vertical="center" shrinkToFit="1"/>
    </xf>
    <xf numFmtId="185" fontId="0" fillId="0" borderId="9" xfId="0" applyNumberFormat="1" applyFont="1" applyBorder="1" applyAlignment="1">
      <alignment horizontal="center" vertical="center" shrinkToFit="1"/>
    </xf>
    <xf numFmtId="185" fontId="0" fillId="0" borderId="21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85" fontId="0" fillId="0" borderId="12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8" fillId="0" borderId="14" xfId="0" applyFont="1" applyBorder="1" applyAlignment="1" quotePrefix="1">
      <alignment horizontal="center" vertical="center"/>
    </xf>
    <xf numFmtId="0" fontId="18" fillId="0" borderId="20" xfId="0" applyFont="1" applyBorder="1" applyAlignment="1" quotePrefix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63">
    <cellStyle name="Normal" xfId="0"/>
    <cellStyle name="¤@?e_TEST-1 " xfId="16"/>
    <cellStyle name="咬訌裝?INCOM1" xfId="17"/>
    <cellStyle name="咬訌裝?INCOM10" xfId="18"/>
    <cellStyle name="咬訌裝?INCOM2" xfId="19"/>
    <cellStyle name="咬訌裝?INCOM3" xfId="20"/>
    <cellStyle name="咬訌裝?INCOM4" xfId="21"/>
    <cellStyle name="咬訌裝?INCOM5" xfId="22"/>
    <cellStyle name="咬訌裝?INCOM6" xfId="23"/>
    <cellStyle name="咬訌裝?INCOM7" xfId="24"/>
    <cellStyle name="咬訌裝?INCOM8" xfId="25"/>
    <cellStyle name="咬訌裝?INCOM9" xfId="26"/>
    <cellStyle name="咬訌裝?PRIB11" xfId="27"/>
    <cellStyle name="똿뗦먛귟 [0.00]_PRODUCT DETAIL Q1" xfId="28"/>
    <cellStyle name="똿뗦먛귟_PRODUCT DETAIL Q1" xfId="29"/>
    <cellStyle name="믅됞 [0.00]_PRODUCT DETAIL Q1" xfId="30"/>
    <cellStyle name="믅됞_PRODUCT DETAIL Q1" xfId="31"/>
    <cellStyle name="Percent" xfId="32"/>
    <cellStyle name="뷭?_BOOKSHIP" xfId="33"/>
    <cellStyle name="Comma" xfId="34"/>
    <cellStyle name="Comma [0]" xfId="35"/>
    <cellStyle name="안건회계법인" xfId="36"/>
    <cellStyle name="Followed Hyperlink" xfId="37"/>
    <cellStyle name="콤마 [0]_ 견적기준 FLOW " xfId="38"/>
    <cellStyle name="콤마 [0]_해안선및도서" xfId="39"/>
    <cellStyle name="콤마_ 견적기준 FLOW " xfId="40"/>
    <cellStyle name="Currency" xfId="41"/>
    <cellStyle name="Currency [0]" xfId="42"/>
    <cellStyle name="Hyperlink" xfId="43"/>
    <cellStyle name="A¨­￠￢￠O [0]_INQUIRY ￠?￥i¨u¡AAⓒ￢Aⓒª " xfId="44"/>
    <cellStyle name="A¨­￠￢￠O_INQUIRY ￠?￥i¨u¡AAⓒ￢Aⓒª " xfId="45"/>
    <cellStyle name="AeE­ [0]_AMT " xfId="46"/>
    <cellStyle name="AeE­_AMT " xfId="47"/>
    <cellStyle name="AeE¡ⓒ [0]_INQUIRY ￠?￥i¨u¡AAⓒ￢Aⓒª " xfId="48"/>
    <cellStyle name="AeE¡ⓒ_INQUIRY ￠?￥i¨u¡AAⓒ￢Aⓒª " xfId="49"/>
    <cellStyle name="AÞ¸¶ [0]_AN°y(1.25) " xfId="50"/>
    <cellStyle name="AÞ¸¶_AN°y(1.25) " xfId="51"/>
    <cellStyle name="C¡IA¨ª_¡ic¨u¡A¨￢I¨￢¡Æ AN¡Æe " xfId="52"/>
    <cellStyle name="C￥AØ_¿μ¾÷CoE² " xfId="53"/>
    <cellStyle name="Calc Currency (0)" xfId="54"/>
    <cellStyle name="category" xfId="55"/>
    <cellStyle name="Comma [0]_ SG&amp;A Bridge " xfId="56"/>
    <cellStyle name="Comma_ SG&amp;A Bridge " xfId="57"/>
    <cellStyle name="Comma0" xfId="58"/>
    <cellStyle name="Curren?_x0012_퐀_x0017_?_x0000_?_x0000_?_x0000_?_x0000_" xfId="59"/>
    <cellStyle name="Currency [0]_ SG&amp;A Bridge " xfId="60"/>
    <cellStyle name="Currency_ SG&amp;A Bridge " xfId="61"/>
    <cellStyle name="Currency0" xfId="62"/>
    <cellStyle name="Date" xfId="63"/>
    <cellStyle name="Fixed" xfId="64"/>
    <cellStyle name="Grey" xfId="65"/>
    <cellStyle name="HEADER" xfId="66"/>
    <cellStyle name="Header1" xfId="67"/>
    <cellStyle name="Header2" xfId="68"/>
    <cellStyle name="Heading 1" xfId="69"/>
    <cellStyle name="Heading 2" xfId="70"/>
    <cellStyle name="Input [yellow]" xfId="71"/>
    <cellStyle name="Model" xfId="72"/>
    <cellStyle name="Normal - Style1" xfId="73"/>
    <cellStyle name="Normal_ SG&amp;A Bridge " xfId="74"/>
    <cellStyle name="Percent [2]" xfId="75"/>
    <cellStyle name="subhead" xfId="76"/>
    <cellStyle name="Total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U118"/>
  <sheetViews>
    <sheetView zoomScaleSheetLayoutView="100" workbookViewId="0" topLeftCell="A25">
      <selection activeCell="O36" sqref="O36"/>
    </sheetView>
  </sheetViews>
  <sheetFormatPr defaultColWidth="8.88671875" defaultRowHeight="13.5"/>
  <cols>
    <col min="1" max="1" width="9.77734375" style="5" customWidth="1"/>
    <col min="2" max="2" width="9.5546875" style="5" customWidth="1"/>
    <col min="3" max="3" width="9.77734375" style="5" customWidth="1"/>
    <col min="4" max="4" width="7.21484375" style="5" customWidth="1"/>
    <col min="5" max="5" width="8.6640625" style="5" customWidth="1"/>
    <col min="6" max="6" width="7.4453125" style="5" customWidth="1"/>
    <col min="7" max="7" width="7.99609375" style="5" customWidth="1"/>
    <col min="8" max="8" width="8.6640625" style="5" customWidth="1"/>
    <col min="9" max="9" width="9.4453125" style="5" customWidth="1"/>
    <col min="10" max="10" width="8.5546875" style="5" customWidth="1"/>
    <col min="11" max="11" width="9.3359375" style="5" customWidth="1"/>
    <col min="12" max="12" width="7.88671875" style="5" customWidth="1"/>
    <col min="13" max="13" width="9.10546875" style="5" customWidth="1"/>
    <col min="14" max="14" width="8.4453125" style="5" customWidth="1"/>
    <col min="15" max="15" width="9.5546875" style="5" customWidth="1"/>
    <col min="16" max="16" width="9.77734375" style="5" customWidth="1"/>
    <col min="17" max="16384" width="7.77734375" style="5" customWidth="1"/>
  </cols>
  <sheetData>
    <row r="1" spans="1:16" s="60" customFormat="1" ht="27.75" customHeight="1">
      <c r="A1" s="799" t="s">
        <v>587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</row>
    <row r="2" spans="1:16" s="60" customFormat="1" ht="18" customHeight="1" thickBot="1">
      <c r="A2" s="170" t="s">
        <v>588</v>
      </c>
      <c r="B2" s="170"/>
      <c r="O2" s="170"/>
      <c r="P2" s="69" t="s">
        <v>589</v>
      </c>
    </row>
    <row r="3" spans="1:16" s="60" customFormat="1" ht="15" customHeight="1">
      <c r="A3" s="814" t="s">
        <v>135</v>
      </c>
      <c r="B3" s="233" t="s">
        <v>590</v>
      </c>
      <c r="C3" s="234"/>
      <c r="D3" s="775" t="s">
        <v>591</v>
      </c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6"/>
      <c r="P3" s="816" t="s">
        <v>96</v>
      </c>
    </row>
    <row r="4" spans="1:16" s="60" customFormat="1" ht="15" customHeight="1">
      <c r="A4" s="685"/>
      <c r="B4" s="59"/>
      <c r="C4" s="106"/>
      <c r="D4" s="822" t="s">
        <v>592</v>
      </c>
      <c r="E4" s="744"/>
      <c r="F4" s="744"/>
      <c r="G4" s="744"/>
      <c r="H4" s="744"/>
      <c r="I4" s="744"/>
      <c r="J4" s="744"/>
      <c r="K4" s="744"/>
      <c r="L4" s="744"/>
      <c r="M4" s="745"/>
      <c r="N4" s="821" t="s">
        <v>593</v>
      </c>
      <c r="O4" s="742"/>
      <c r="P4" s="817"/>
    </row>
    <row r="5" spans="1:16" s="60" customFormat="1" ht="15" customHeight="1">
      <c r="A5" s="685"/>
      <c r="B5" s="59"/>
      <c r="C5" s="106"/>
      <c r="D5" s="823" t="s">
        <v>594</v>
      </c>
      <c r="E5" s="742"/>
      <c r="F5" s="821" t="s">
        <v>595</v>
      </c>
      <c r="G5" s="742"/>
      <c r="H5" s="821" t="s">
        <v>596</v>
      </c>
      <c r="I5" s="742"/>
      <c r="J5" s="821" t="s">
        <v>597</v>
      </c>
      <c r="K5" s="742"/>
      <c r="L5" s="821" t="s">
        <v>598</v>
      </c>
      <c r="M5" s="742"/>
      <c r="N5" s="817" t="s">
        <v>599</v>
      </c>
      <c r="O5" s="685"/>
      <c r="P5" s="817"/>
    </row>
    <row r="6" spans="1:16" s="60" customFormat="1" ht="15" customHeight="1">
      <c r="A6" s="685"/>
      <c r="B6" s="818" t="s">
        <v>119</v>
      </c>
      <c r="C6" s="815"/>
      <c r="D6" s="820" t="s">
        <v>600</v>
      </c>
      <c r="E6" s="815"/>
      <c r="F6" s="824" t="s">
        <v>601</v>
      </c>
      <c r="G6" s="815"/>
      <c r="H6" s="824" t="s">
        <v>602</v>
      </c>
      <c r="I6" s="815"/>
      <c r="J6" s="824" t="s">
        <v>603</v>
      </c>
      <c r="K6" s="815"/>
      <c r="L6" s="818" t="s">
        <v>604</v>
      </c>
      <c r="M6" s="815"/>
      <c r="N6" s="818" t="s">
        <v>605</v>
      </c>
      <c r="O6" s="815"/>
      <c r="P6" s="817"/>
    </row>
    <row r="7" spans="1:16" s="60" customFormat="1" ht="15" customHeight="1">
      <c r="A7" s="685"/>
      <c r="B7" s="160" t="s">
        <v>606</v>
      </c>
      <c r="C7" s="160" t="s">
        <v>607</v>
      </c>
      <c r="D7" s="160" t="s">
        <v>606</v>
      </c>
      <c r="E7" s="160" t="s">
        <v>607</v>
      </c>
      <c r="F7" s="160" t="s">
        <v>606</v>
      </c>
      <c r="G7" s="160" t="s">
        <v>607</v>
      </c>
      <c r="H7" s="160" t="s">
        <v>606</v>
      </c>
      <c r="I7" s="160" t="s">
        <v>607</v>
      </c>
      <c r="J7" s="160" t="s">
        <v>606</v>
      </c>
      <c r="K7" s="160" t="s">
        <v>607</v>
      </c>
      <c r="L7" s="160" t="s">
        <v>606</v>
      </c>
      <c r="M7" s="160" t="s">
        <v>607</v>
      </c>
      <c r="N7" s="160" t="s">
        <v>606</v>
      </c>
      <c r="O7" s="160" t="s">
        <v>607</v>
      </c>
      <c r="P7" s="817"/>
    </row>
    <row r="8" spans="1:16" s="60" customFormat="1" ht="15" customHeight="1">
      <c r="A8" s="815"/>
      <c r="B8" s="165" t="s">
        <v>608</v>
      </c>
      <c r="C8" s="165" t="s">
        <v>466</v>
      </c>
      <c r="D8" s="165" t="s">
        <v>608</v>
      </c>
      <c r="E8" s="165" t="s">
        <v>466</v>
      </c>
      <c r="F8" s="165" t="s">
        <v>608</v>
      </c>
      <c r="G8" s="165" t="s">
        <v>466</v>
      </c>
      <c r="H8" s="165" t="s">
        <v>608</v>
      </c>
      <c r="I8" s="165" t="s">
        <v>466</v>
      </c>
      <c r="J8" s="165" t="s">
        <v>608</v>
      </c>
      <c r="K8" s="165" t="s">
        <v>466</v>
      </c>
      <c r="L8" s="165" t="s">
        <v>608</v>
      </c>
      <c r="M8" s="165" t="s">
        <v>466</v>
      </c>
      <c r="N8" s="165" t="s">
        <v>608</v>
      </c>
      <c r="O8" s="165" t="s">
        <v>466</v>
      </c>
      <c r="P8" s="818"/>
    </row>
    <row r="9" spans="1:73" s="40" customFormat="1" ht="18.75" customHeight="1">
      <c r="A9" s="301" t="s">
        <v>189</v>
      </c>
      <c r="B9" s="235">
        <f aca="true" t="shared" si="0" ref="B9:C13">SUM(D9,F9,H9,J9,L9,N9)</f>
        <v>7595</v>
      </c>
      <c r="C9" s="235">
        <f t="shared" si="0"/>
        <v>5899</v>
      </c>
      <c r="D9" s="236">
        <v>3899</v>
      </c>
      <c r="E9" s="235">
        <v>535</v>
      </c>
      <c r="F9" s="236">
        <v>615</v>
      </c>
      <c r="G9" s="235">
        <v>80</v>
      </c>
      <c r="H9" s="236">
        <v>41</v>
      </c>
      <c r="I9" s="235">
        <v>30</v>
      </c>
      <c r="J9" s="235">
        <v>2608</v>
      </c>
      <c r="K9" s="235">
        <v>3975</v>
      </c>
      <c r="L9" s="235" t="s">
        <v>97</v>
      </c>
      <c r="M9" s="235" t="s">
        <v>97</v>
      </c>
      <c r="N9" s="237">
        <v>432</v>
      </c>
      <c r="O9" s="238">
        <v>1279</v>
      </c>
      <c r="P9" s="303" t="s">
        <v>189</v>
      </c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</row>
    <row r="10" spans="1:73" s="40" customFormat="1" ht="18.75" customHeight="1">
      <c r="A10" s="301" t="s">
        <v>188</v>
      </c>
      <c r="B10" s="235">
        <v>10719</v>
      </c>
      <c r="C10" s="235">
        <v>22837</v>
      </c>
      <c r="D10" s="236">
        <v>724</v>
      </c>
      <c r="E10" s="235">
        <v>239</v>
      </c>
      <c r="F10" s="236">
        <v>80</v>
      </c>
      <c r="G10" s="235">
        <v>9</v>
      </c>
      <c r="H10" s="236">
        <v>6</v>
      </c>
      <c r="I10" s="235">
        <v>2</v>
      </c>
      <c r="J10" s="235">
        <v>1783</v>
      </c>
      <c r="K10" s="235">
        <v>2292</v>
      </c>
      <c r="L10" s="235" t="s">
        <v>97</v>
      </c>
      <c r="M10" s="235" t="s">
        <v>97</v>
      </c>
      <c r="N10" s="237">
        <v>8126</v>
      </c>
      <c r="O10" s="239">
        <v>20295</v>
      </c>
      <c r="P10" s="70" t="s">
        <v>188</v>
      </c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</row>
    <row r="11" spans="1:16" s="180" customFormat="1" ht="18.75" customHeight="1">
      <c r="A11" s="301" t="s">
        <v>16</v>
      </c>
      <c r="B11" s="240">
        <f t="shared" si="0"/>
        <v>9179</v>
      </c>
      <c r="C11" s="235">
        <f t="shared" si="0"/>
        <v>5800</v>
      </c>
      <c r="D11" s="236">
        <v>6152</v>
      </c>
      <c r="E11" s="235">
        <v>854</v>
      </c>
      <c r="F11" s="236">
        <v>600</v>
      </c>
      <c r="G11" s="235">
        <v>95</v>
      </c>
      <c r="H11" s="236">
        <v>44</v>
      </c>
      <c r="I11" s="235">
        <v>17</v>
      </c>
      <c r="J11" s="235">
        <v>2120</v>
      </c>
      <c r="K11" s="235">
        <v>2913</v>
      </c>
      <c r="L11" s="235" t="s">
        <v>97</v>
      </c>
      <c r="M11" s="235" t="s">
        <v>97</v>
      </c>
      <c r="N11" s="237">
        <v>263</v>
      </c>
      <c r="O11" s="239">
        <v>1921</v>
      </c>
      <c r="P11" s="70" t="s">
        <v>16</v>
      </c>
    </row>
    <row r="12" spans="1:16" s="180" customFormat="1" ht="18.75" customHeight="1">
      <c r="A12" s="301" t="s">
        <v>17</v>
      </c>
      <c r="B12" s="240">
        <f>SUM(D12,F12,H12,J12,L12,N12)</f>
        <v>9268</v>
      </c>
      <c r="C12" s="235">
        <f>SUM(E12,G12,I12,K12,M12,O12)</f>
        <v>22029</v>
      </c>
      <c r="D12" s="236">
        <v>768</v>
      </c>
      <c r="E12" s="235">
        <v>249</v>
      </c>
      <c r="F12" s="236">
        <v>73</v>
      </c>
      <c r="G12" s="235">
        <v>14</v>
      </c>
      <c r="H12" s="236">
        <v>17</v>
      </c>
      <c r="I12" s="235">
        <v>3</v>
      </c>
      <c r="J12" s="235">
        <v>1799</v>
      </c>
      <c r="K12" s="235">
        <v>2287</v>
      </c>
      <c r="L12" s="235" t="s">
        <v>97</v>
      </c>
      <c r="M12" s="235" t="s">
        <v>97</v>
      </c>
      <c r="N12" s="237">
        <v>6611</v>
      </c>
      <c r="O12" s="239">
        <v>19476</v>
      </c>
      <c r="P12" s="70" t="s">
        <v>17</v>
      </c>
    </row>
    <row r="13" spans="1:16" s="19" customFormat="1" ht="18.75" customHeight="1">
      <c r="A13" s="301" t="s">
        <v>18</v>
      </c>
      <c r="B13" s="240">
        <f t="shared" si="0"/>
        <v>12174</v>
      </c>
      <c r="C13" s="235">
        <f t="shared" si="0"/>
        <v>11126</v>
      </c>
      <c r="D13" s="236">
        <v>7253</v>
      </c>
      <c r="E13" s="235">
        <v>2084</v>
      </c>
      <c r="F13" s="236">
        <v>1060</v>
      </c>
      <c r="G13" s="235">
        <v>194</v>
      </c>
      <c r="H13" s="236">
        <v>22</v>
      </c>
      <c r="I13" s="235">
        <v>20</v>
      </c>
      <c r="J13" s="235">
        <v>3434</v>
      </c>
      <c r="K13" s="235">
        <v>5253</v>
      </c>
      <c r="L13" s="235">
        <v>2</v>
      </c>
      <c r="M13" s="235">
        <v>1</v>
      </c>
      <c r="N13" s="237">
        <v>403</v>
      </c>
      <c r="O13" s="239">
        <v>3574</v>
      </c>
      <c r="P13" s="70" t="s">
        <v>18</v>
      </c>
    </row>
    <row r="14" spans="1:16" s="19" customFormat="1" ht="18.75" customHeight="1">
      <c r="A14" s="301" t="s">
        <v>19</v>
      </c>
      <c r="B14" s="240">
        <f>SUM(D14,F14,H14,J14,L14,N14)</f>
        <v>17106</v>
      </c>
      <c r="C14" s="235">
        <f>SUM(E14,G14,I14,K14,M14,O14)</f>
        <v>54362</v>
      </c>
      <c r="D14" s="236">
        <v>940</v>
      </c>
      <c r="E14" s="235">
        <v>336</v>
      </c>
      <c r="F14" s="236">
        <v>163</v>
      </c>
      <c r="G14" s="235">
        <v>28</v>
      </c>
      <c r="H14" s="236">
        <v>21</v>
      </c>
      <c r="I14" s="235">
        <v>8</v>
      </c>
      <c r="J14" s="235">
        <v>3007</v>
      </c>
      <c r="K14" s="235">
        <v>3537</v>
      </c>
      <c r="L14" s="235">
        <v>14</v>
      </c>
      <c r="M14" s="235">
        <v>17</v>
      </c>
      <c r="N14" s="237">
        <v>12961</v>
      </c>
      <c r="O14" s="239">
        <v>50436</v>
      </c>
      <c r="P14" s="70" t="s">
        <v>19</v>
      </c>
    </row>
    <row r="15" spans="1:16" s="19" customFormat="1" ht="18.75" customHeight="1">
      <c r="A15" s="301" t="s">
        <v>396</v>
      </c>
      <c r="B15" s="235">
        <v>13627</v>
      </c>
      <c r="C15" s="235">
        <v>10656</v>
      </c>
      <c r="D15" s="236">
        <v>8010</v>
      </c>
      <c r="E15" s="235">
        <v>1280</v>
      </c>
      <c r="F15" s="236">
        <v>1622</v>
      </c>
      <c r="G15" s="235">
        <v>156</v>
      </c>
      <c r="H15" s="236">
        <v>68</v>
      </c>
      <c r="I15" s="235">
        <v>24</v>
      </c>
      <c r="J15" s="235">
        <v>3590</v>
      </c>
      <c r="K15" s="235">
        <v>5618</v>
      </c>
      <c r="L15" s="235"/>
      <c r="M15" s="235"/>
      <c r="N15" s="237">
        <v>337</v>
      </c>
      <c r="O15" s="239">
        <v>3578</v>
      </c>
      <c r="P15" s="70" t="s">
        <v>396</v>
      </c>
    </row>
    <row r="16" spans="1:16" s="19" customFormat="1" ht="18.75" customHeight="1">
      <c r="A16" s="301" t="s">
        <v>397</v>
      </c>
      <c r="B16" s="235">
        <v>15582</v>
      </c>
      <c r="C16" s="235">
        <v>38206</v>
      </c>
      <c r="D16" s="236">
        <v>1536</v>
      </c>
      <c r="E16" s="235">
        <v>1976</v>
      </c>
      <c r="F16" s="236">
        <v>69</v>
      </c>
      <c r="G16" s="235">
        <v>22</v>
      </c>
      <c r="H16" s="236">
        <v>6</v>
      </c>
      <c r="I16" s="235">
        <v>2</v>
      </c>
      <c r="J16" s="235">
        <v>2767</v>
      </c>
      <c r="K16" s="235">
        <v>3566</v>
      </c>
      <c r="L16" s="235">
        <v>16</v>
      </c>
      <c r="M16" s="235">
        <v>25</v>
      </c>
      <c r="N16" s="237">
        <v>11188</v>
      </c>
      <c r="O16" s="239">
        <v>32615</v>
      </c>
      <c r="P16" s="70" t="s">
        <v>397</v>
      </c>
    </row>
    <row r="17" spans="1:16" s="41" customFormat="1" ht="18.75" customHeight="1">
      <c r="A17" s="301" t="s">
        <v>394</v>
      </c>
      <c r="B17" s="42">
        <f aca="true" t="shared" si="1" ref="B17:C19">SUM(D17,F17,H17,J17,L17,N17)</f>
        <v>11209</v>
      </c>
      <c r="C17" s="42">
        <f t="shared" si="1"/>
        <v>12901</v>
      </c>
      <c r="D17" s="43">
        <v>4761</v>
      </c>
      <c r="E17" s="42">
        <v>529</v>
      </c>
      <c r="F17" s="43">
        <v>1951</v>
      </c>
      <c r="G17" s="42">
        <v>113</v>
      </c>
      <c r="H17" s="43">
        <v>35</v>
      </c>
      <c r="I17" s="42">
        <v>23</v>
      </c>
      <c r="J17" s="42">
        <v>3522</v>
      </c>
      <c r="K17" s="42">
        <v>4105</v>
      </c>
      <c r="L17" s="42">
        <v>0</v>
      </c>
      <c r="M17" s="42">
        <v>0</v>
      </c>
      <c r="N17" s="37">
        <v>940</v>
      </c>
      <c r="O17" s="44">
        <v>8131</v>
      </c>
      <c r="P17" s="70" t="s">
        <v>394</v>
      </c>
    </row>
    <row r="18" spans="1:16" s="38" customFormat="1" ht="18.75" customHeight="1">
      <c r="A18" s="301" t="s">
        <v>395</v>
      </c>
      <c r="B18" s="42">
        <f t="shared" si="1"/>
        <v>13676</v>
      </c>
      <c r="C18" s="42">
        <f t="shared" si="1"/>
        <v>30372</v>
      </c>
      <c r="D18" s="43">
        <v>849</v>
      </c>
      <c r="E18" s="42">
        <v>337</v>
      </c>
      <c r="F18" s="43">
        <v>66</v>
      </c>
      <c r="G18" s="42">
        <v>15</v>
      </c>
      <c r="H18" s="43">
        <v>9</v>
      </c>
      <c r="I18" s="42">
        <v>7</v>
      </c>
      <c r="J18" s="42">
        <v>2636</v>
      </c>
      <c r="K18" s="42">
        <v>2936</v>
      </c>
      <c r="L18" s="42">
        <v>0</v>
      </c>
      <c r="M18" s="42">
        <v>0</v>
      </c>
      <c r="N18" s="37">
        <v>10116</v>
      </c>
      <c r="O18" s="44">
        <v>27077</v>
      </c>
      <c r="P18" s="70" t="s">
        <v>395</v>
      </c>
    </row>
    <row r="19" spans="1:16" s="19" customFormat="1" ht="18.75" customHeight="1" thickBot="1">
      <c r="A19" s="17" t="s">
        <v>145</v>
      </c>
      <c r="B19" s="472">
        <f>SUM(D19,F19,H19,J19,L19,N19)</f>
        <v>26849</v>
      </c>
      <c r="C19" s="473">
        <f t="shared" si="1"/>
        <v>59552</v>
      </c>
      <c r="D19" s="473">
        <v>6545</v>
      </c>
      <c r="E19" s="473">
        <v>882</v>
      </c>
      <c r="F19" s="473">
        <v>1404</v>
      </c>
      <c r="G19" s="473">
        <v>122</v>
      </c>
      <c r="H19" s="473">
        <v>54</v>
      </c>
      <c r="I19" s="473">
        <v>40</v>
      </c>
      <c r="J19" s="473">
        <v>6401</v>
      </c>
      <c r="K19" s="473">
        <v>7850</v>
      </c>
      <c r="L19" s="473">
        <v>0</v>
      </c>
      <c r="M19" s="473">
        <v>0</v>
      </c>
      <c r="N19" s="473">
        <v>12445</v>
      </c>
      <c r="O19" s="474">
        <v>50658</v>
      </c>
      <c r="P19" s="18" t="s">
        <v>145</v>
      </c>
    </row>
    <row r="20" spans="1:11" s="40" customFormat="1" ht="13.5" customHeight="1" thickBo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</row>
    <row r="21" spans="1:16" s="60" customFormat="1" ht="15" customHeight="1">
      <c r="A21" s="814" t="s">
        <v>135</v>
      </c>
      <c r="B21" s="816" t="s">
        <v>590</v>
      </c>
      <c r="C21" s="814"/>
      <c r="D21" s="819" t="s">
        <v>609</v>
      </c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3"/>
      <c r="P21" s="816" t="s">
        <v>96</v>
      </c>
    </row>
    <row r="22" spans="1:18" s="60" customFormat="1" ht="15" customHeight="1">
      <c r="A22" s="685"/>
      <c r="B22" s="59"/>
      <c r="C22" s="106"/>
      <c r="D22" s="821" t="s">
        <v>610</v>
      </c>
      <c r="E22" s="742"/>
      <c r="F22" s="821" t="s">
        <v>611</v>
      </c>
      <c r="G22" s="742"/>
      <c r="H22" s="821" t="s">
        <v>612</v>
      </c>
      <c r="I22" s="742"/>
      <c r="J22" s="821" t="s">
        <v>613</v>
      </c>
      <c r="K22" s="742"/>
      <c r="L22" s="821" t="s">
        <v>614</v>
      </c>
      <c r="M22" s="742"/>
      <c r="N22" s="821" t="s">
        <v>615</v>
      </c>
      <c r="O22" s="742"/>
      <c r="P22" s="817"/>
      <c r="Q22" s="155"/>
      <c r="R22" s="155"/>
    </row>
    <row r="23" spans="1:18" s="60" customFormat="1" ht="15" customHeight="1">
      <c r="A23" s="685"/>
      <c r="B23" s="818" t="s">
        <v>119</v>
      </c>
      <c r="C23" s="815"/>
      <c r="D23" s="824" t="s">
        <v>616</v>
      </c>
      <c r="E23" s="815"/>
      <c r="F23" s="818" t="s">
        <v>617</v>
      </c>
      <c r="G23" s="815"/>
      <c r="H23" s="818" t="s">
        <v>618</v>
      </c>
      <c r="I23" s="815"/>
      <c r="J23" s="824" t="s">
        <v>619</v>
      </c>
      <c r="K23" s="815"/>
      <c r="L23" s="824" t="s">
        <v>620</v>
      </c>
      <c r="M23" s="815"/>
      <c r="N23" s="818" t="s">
        <v>130</v>
      </c>
      <c r="O23" s="815"/>
      <c r="P23" s="817"/>
      <c r="Q23" s="155"/>
      <c r="R23" s="155"/>
    </row>
    <row r="24" spans="1:18" s="60" customFormat="1" ht="15" customHeight="1">
      <c r="A24" s="685"/>
      <c r="B24" s="160" t="s">
        <v>606</v>
      </c>
      <c r="C24" s="160" t="s">
        <v>607</v>
      </c>
      <c r="D24" s="160" t="s">
        <v>606</v>
      </c>
      <c r="E24" s="160" t="s">
        <v>607</v>
      </c>
      <c r="F24" s="160" t="s">
        <v>606</v>
      </c>
      <c r="G24" s="160" t="s">
        <v>607</v>
      </c>
      <c r="H24" s="160" t="s">
        <v>606</v>
      </c>
      <c r="I24" s="160" t="s">
        <v>607</v>
      </c>
      <c r="J24" s="160" t="s">
        <v>606</v>
      </c>
      <c r="K24" s="160" t="s">
        <v>607</v>
      </c>
      <c r="L24" s="160" t="s">
        <v>606</v>
      </c>
      <c r="M24" s="160" t="s">
        <v>607</v>
      </c>
      <c r="N24" s="160" t="s">
        <v>606</v>
      </c>
      <c r="O24" s="160" t="s">
        <v>607</v>
      </c>
      <c r="P24" s="817"/>
      <c r="Q24" s="155"/>
      <c r="R24" s="155"/>
    </row>
    <row r="25" spans="1:18" s="60" customFormat="1" ht="15" customHeight="1">
      <c r="A25" s="815"/>
      <c r="B25" s="165" t="s">
        <v>608</v>
      </c>
      <c r="C25" s="165" t="s">
        <v>466</v>
      </c>
      <c r="D25" s="165" t="s">
        <v>608</v>
      </c>
      <c r="E25" s="165" t="s">
        <v>466</v>
      </c>
      <c r="F25" s="165" t="s">
        <v>608</v>
      </c>
      <c r="G25" s="165" t="s">
        <v>466</v>
      </c>
      <c r="H25" s="165" t="s">
        <v>608</v>
      </c>
      <c r="I25" s="165" t="s">
        <v>466</v>
      </c>
      <c r="J25" s="165" t="s">
        <v>608</v>
      </c>
      <c r="K25" s="165" t="s">
        <v>466</v>
      </c>
      <c r="L25" s="165" t="s">
        <v>608</v>
      </c>
      <c r="M25" s="165" t="s">
        <v>466</v>
      </c>
      <c r="N25" s="165" t="s">
        <v>608</v>
      </c>
      <c r="O25" s="165" t="s">
        <v>466</v>
      </c>
      <c r="P25" s="818"/>
      <c r="Q25" s="155"/>
      <c r="R25" s="155"/>
    </row>
    <row r="26" spans="1:18" s="4" customFormat="1" ht="18.75" customHeight="1">
      <c r="A26" s="301" t="s">
        <v>189</v>
      </c>
      <c r="B26" s="678">
        <f aca="true" t="shared" si="2" ref="B26:C30">SUM(D26,F26,H26,J26,L26,N26)</f>
        <v>7595</v>
      </c>
      <c r="C26" s="236">
        <f t="shared" si="2"/>
        <v>5899</v>
      </c>
      <c r="D26" s="237">
        <v>1065</v>
      </c>
      <c r="E26" s="419">
        <v>1247</v>
      </c>
      <c r="F26" s="419">
        <v>9</v>
      </c>
      <c r="G26" s="419">
        <v>4</v>
      </c>
      <c r="H26" s="682">
        <v>4958</v>
      </c>
      <c r="I26" s="689">
        <v>982</v>
      </c>
      <c r="J26" s="689">
        <v>801</v>
      </c>
      <c r="K26" s="689">
        <v>2365</v>
      </c>
      <c r="L26" s="689">
        <v>3</v>
      </c>
      <c r="M26" s="689">
        <v>3</v>
      </c>
      <c r="N26" s="689">
        <v>759</v>
      </c>
      <c r="O26" s="690">
        <v>1298</v>
      </c>
      <c r="P26" s="303" t="s">
        <v>189</v>
      </c>
      <c r="Q26" s="3"/>
      <c r="R26" s="3"/>
    </row>
    <row r="27" spans="1:18" s="4" customFormat="1" ht="18.75" customHeight="1">
      <c r="A27" s="301" t="s">
        <v>188</v>
      </c>
      <c r="B27" s="678">
        <f>SUM(D27,F27,H27,J27,L27,N27)</f>
        <v>10719</v>
      </c>
      <c r="C27" s="236">
        <f>SUM(E27,G27,I27,K27,M27,O27)</f>
        <v>22837</v>
      </c>
      <c r="D27" s="237">
        <v>3401</v>
      </c>
      <c r="E27" s="419">
        <v>5835</v>
      </c>
      <c r="F27" s="419">
        <v>140</v>
      </c>
      <c r="G27" s="419">
        <v>86</v>
      </c>
      <c r="H27" s="682">
        <v>2332</v>
      </c>
      <c r="I27" s="689">
        <v>404</v>
      </c>
      <c r="J27" s="689">
        <v>3181</v>
      </c>
      <c r="K27" s="689">
        <v>9347</v>
      </c>
      <c r="L27" s="689">
        <v>34</v>
      </c>
      <c r="M27" s="689">
        <v>60</v>
      </c>
      <c r="N27" s="689">
        <v>1631</v>
      </c>
      <c r="O27" s="691">
        <v>7105</v>
      </c>
      <c r="P27" s="70" t="s">
        <v>188</v>
      </c>
      <c r="Q27" s="3"/>
      <c r="R27" s="3"/>
    </row>
    <row r="28" spans="1:18" s="4" customFormat="1" ht="18.75" customHeight="1">
      <c r="A28" s="301" t="s">
        <v>16</v>
      </c>
      <c r="B28" s="678">
        <f t="shared" si="2"/>
        <v>9179</v>
      </c>
      <c r="C28" s="236">
        <f t="shared" si="2"/>
        <v>5800</v>
      </c>
      <c r="D28" s="237">
        <v>1045</v>
      </c>
      <c r="E28" s="419">
        <v>1084</v>
      </c>
      <c r="F28" s="419">
        <v>20</v>
      </c>
      <c r="G28" s="419">
        <v>35</v>
      </c>
      <c r="H28" s="682">
        <v>6743</v>
      </c>
      <c r="I28" s="689">
        <v>765</v>
      </c>
      <c r="J28" s="689">
        <v>601</v>
      </c>
      <c r="K28" s="689">
        <v>2235</v>
      </c>
      <c r="L28" s="689">
        <v>9</v>
      </c>
      <c r="M28" s="689">
        <v>5</v>
      </c>
      <c r="N28" s="689">
        <v>761</v>
      </c>
      <c r="O28" s="691">
        <v>1676</v>
      </c>
      <c r="P28" s="70" t="s">
        <v>16</v>
      </c>
      <c r="Q28" s="3"/>
      <c r="R28" s="3"/>
    </row>
    <row r="29" spans="1:18" s="4" customFormat="1" ht="18.75" customHeight="1">
      <c r="A29" s="301" t="s">
        <v>17</v>
      </c>
      <c r="B29" s="678">
        <f>SUM(D29,F29,H29,J29,L29,N29)</f>
        <v>9268</v>
      </c>
      <c r="C29" s="236">
        <f>SUM(E29,G29,I29,K29,M29,O29)</f>
        <v>22029</v>
      </c>
      <c r="D29" s="237">
        <v>3278</v>
      </c>
      <c r="E29" s="419">
        <v>5439</v>
      </c>
      <c r="F29" s="419">
        <v>240</v>
      </c>
      <c r="G29" s="419">
        <v>279</v>
      </c>
      <c r="H29" s="682">
        <v>1456</v>
      </c>
      <c r="I29" s="689">
        <v>556</v>
      </c>
      <c r="J29" s="689">
        <v>2743</v>
      </c>
      <c r="K29" s="689">
        <v>11726</v>
      </c>
      <c r="L29" s="689">
        <v>51</v>
      </c>
      <c r="M29" s="689">
        <v>114</v>
      </c>
      <c r="N29" s="689">
        <v>1500</v>
      </c>
      <c r="O29" s="691">
        <v>3915</v>
      </c>
      <c r="P29" s="70" t="s">
        <v>17</v>
      </c>
      <c r="Q29" s="3"/>
      <c r="R29" s="3"/>
    </row>
    <row r="30" spans="1:18" s="180" customFormat="1" ht="18.75" customHeight="1">
      <c r="A30" s="301" t="s">
        <v>18</v>
      </c>
      <c r="B30" s="678">
        <f t="shared" si="2"/>
        <v>12174</v>
      </c>
      <c r="C30" s="236">
        <f t="shared" si="2"/>
        <v>11126</v>
      </c>
      <c r="D30" s="237">
        <v>1831</v>
      </c>
      <c r="E30" s="419">
        <v>2179</v>
      </c>
      <c r="F30" s="419">
        <v>52</v>
      </c>
      <c r="G30" s="419">
        <v>80</v>
      </c>
      <c r="H30" s="682">
        <v>7559</v>
      </c>
      <c r="I30" s="689">
        <v>963</v>
      </c>
      <c r="J30" s="689">
        <v>1220</v>
      </c>
      <c r="K30" s="689">
        <v>5214</v>
      </c>
      <c r="L30" s="689">
        <v>6</v>
      </c>
      <c r="M30" s="689">
        <v>13</v>
      </c>
      <c r="N30" s="689">
        <v>1506</v>
      </c>
      <c r="O30" s="691">
        <v>2677</v>
      </c>
      <c r="P30" s="70" t="s">
        <v>18</v>
      </c>
      <c r="Q30" s="26"/>
      <c r="R30" s="26"/>
    </row>
    <row r="31" spans="1:18" s="180" customFormat="1" ht="18.75" customHeight="1">
      <c r="A31" s="301" t="s">
        <v>19</v>
      </c>
      <c r="B31" s="678">
        <f aca="true" t="shared" si="3" ref="B31:C33">SUM(D31,F31,H31,J31,L31,N31)</f>
        <v>17106</v>
      </c>
      <c r="C31" s="236">
        <f>SUM(E31,G31,I31,K31,M31,O31)</f>
        <v>54362</v>
      </c>
      <c r="D31" s="237">
        <v>5302</v>
      </c>
      <c r="E31" s="419">
        <v>9345</v>
      </c>
      <c r="F31" s="419">
        <v>190</v>
      </c>
      <c r="G31" s="419">
        <v>188</v>
      </c>
      <c r="H31" s="682">
        <v>2120</v>
      </c>
      <c r="I31" s="689">
        <v>598</v>
      </c>
      <c r="J31" s="689">
        <v>5372</v>
      </c>
      <c r="K31" s="689">
        <v>28720</v>
      </c>
      <c r="L31" s="689">
        <v>35</v>
      </c>
      <c r="M31" s="689">
        <v>109</v>
      </c>
      <c r="N31" s="689">
        <v>4087</v>
      </c>
      <c r="O31" s="691">
        <v>15402</v>
      </c>
      <c r="P31" s="70" t="s">
        <v>19</v>
      </c>
      <c r="Q31" s="26"/>
      <c r="R31" s="26"/>
    </row>
    <row r="32" spans="1:18" s="180" customFormat="1" ht="18.75" customHeight="1">
      <c r="A32" s="301" t="s">
        <v>396</v>
      </c>
      <c r="B32" s="678">
        <v>13627</v>
      </c>
      <c r="C32" s="236">
        <v>10656</v>
      </c>
      <c r="D32" s="237">
        <v>1697</v>
      </c>
      <c r="E32" s="419">
        <v>1741</v>
      </c>
      <c r="F32" s="419">
        <v>82</v>
      </c>
      <c r="G32" s="419">
        <v>79</v>
      </c>
      <c r="H32" s="682">
        <v>8727</v>
      </c>
      <c r="I32" s="689">
        <v>860</v>
      </c>
      <c r="J32" s="689">
        <v>1092</v>
      </c>
      <c r="K32" s="689">
        <v>4007</v>
      </c>
      <c r="L32" s="689">
        <v>6</v>
      </c>
      <c r="M32" s="689">
        <v>5</v>
      </c>
      <c r="N32" s="689">
        <v>2023</v>
      </c>
      <c r="O32" s="691">
        <v>3964</v>
      </c>
      <c r="P32" s="70" t="s">
        <v>396</v>
      </c>
      <c r="Q32" s="26"/>
      <c r="R32" s="26"/>
    </row>
    <row r="33" spans="1:18" s="180" customFormat="1" ht="18.75" customHeight="1">
      <c r="A33" s="301" t="s">
        <v>397</v>
      </c>
      <c r="B33" s="678">
        <f t="shared" si="3"/>
        <v>15582</v>
      </c>
      <c r="C33" s="236">
        <f t="shared" si="3"/>
        <v>38206</v>
      </c>
      <c r="D33" s="237">
        <v>4922</v>
      </c>
      <c r="E33" s="419">
        <v>8841</v>
      </c>
      <c r="F33" s="419">
        <v>148</v>
      </c>
      <c r="G33" s="419">
        <v>126</v>
      </c>
      <c r="H33" s="682">
        <v>2068</v>
      </c>
      <c r="I33" s="689">
        <v>638</v>
      </c>
      <c r="J33" s="689">
        <v>4793</v>
      </c>
      <c r="K33" s="689">
        <v>17594</v>
      </c>
      <c r="L33" s="689">
        <v>13</v>
      </c>
      <c r="M33" s="689">
        <v>76</v>
      </c>
      <c r="N33" s="689">
        <v>3638</v>
      </c>
      <c r="O33" s="691">
        <v>10931</v>
      </c>
      <c r="P33" s="70" t="s">
        <v>397</v>
      </c>
      <c r="Q33" s="26"/>
      <c r="R33" s="26"/>
    </row>
    <row r="34" spans="1:18" s="41" customFormat="1" ht="18.75" customHeight="1">
      <c r="A34" s="301" t="s">
        <v>394</v>
      </c>
      <c r="B34" s="43">
        <f>SUM(D34,F34,H34,J34,L34,N34)</f>
        <v>11209</v>
      </c>
      <c r="C34" s="43">
        <f>SUM(E34,G34,I34,K34,M34,O34)</f>
        <v>12901</v>
      </c>
      <c r="D34" s="37">
        <v>1222</v>
      </c>
      <c r="E34" s="31">
        <v>1636</v>
      </c>
      <c r="F34" s="31">
        <v>32</v>
      </c>
      <c r="G34" s="31">
        <v>37</v>
      </c>
      <c r="H34" s="692">
        <v>7390</v>
      </c>
      <c r="I34" s="693">
        <v>688</v>
      </c>
      <c r="J34" s="693">
        <v>928</v>
      </c>
      <c r="K34" s="693">
        <v>5227</v>
      </c>
      <c r="L34" s="693">
        <v>10</v>
      </c>
      <c r="M34" s="693">
        <v>13</v>
      </c>
      <c r="N34" s="693">
        <v>1627</v>
      </c>
      <c r="O34" s="694">
        <v>5300</v>
      </c>
      <c r="P34" s="70" t="s">
        <v>394</v>
      </c>
      <c r="Q34" s="45"/>
      <c r="R34" s="45"/>
    </row>
    <row r="35" spans="1:18" s="41" customFormat="1" ht="18.75" customHeight="1">
      <c r="A35" s="301" t="s">
        <v>395</v>
      </c>
      <c r="B35" s="679">
        <f>SUM(D35,F35,H35,J35,L35,N35)</f>
        <v>13676</v>
      </c>
      <c r="C35" s="43">
        <f>SUM(E35,G35,I35,K35,M35,O35)</f>
        <v>30372</v>
      </c>
      <c r="D35" s="37">
        <v>4607</v>
      </c>
      <c r="E35" s="31">
        <v>8197</v>
      </c>
      <c r="F35" s="31">
        <v>124</v>
      </c>
      <c r="G35" s="31">
        <v>121</v>
      </c>
      <c r="H35" s="692">
        <v>2638</v>
      </c>
      <c r="I35" s="693">
        <v>719</v>
      </c>
      <c r="J35" s="693">
        <v>3765</v>
      </c>
      <c r="K35" s="693">
        <v>12297</v>
      </c>
      <c r="L35" s="693">
        <v>41</v>
      </c>
      <c r="M35" s="693">
        <v>151</v>
      </c>
      <c r="N35" s="693">
        <v>2501</v>
      </c>
      <c r="O35" s="694">
        <v>8887</v>
      </c>
      <c r="P35" s="70" t="s">
        <v>395</v>
      </c>
      <c r="Q35" s="45"/>
      <c r="R35" s="45"/>
    </row>
    <row r="36" spans="1:18" s="135" customFormat="1" ht="18.75" customHeight="1" thickBot="1">
      <c r="A36" s="133" t="s">
        <v>145</v>
      </c>
      <c r="B36" s="680">
        <v>26849</v>
      </c>
      <c r="C36" s="681">
        <v>59552</v>
      </c>
      <c r="D36" s="475">
        <v>6641</v>
      </c>
      <c r="E36" s="475">
        <v>12618</v>
      </c>
      <c r="F36" s="475">
        <v>266</v>
      </c>
      <c r="G36" s="475">
        <v>170</v>
      </c>
      <c r="H36" s="475">
        <v>9726</v>
      </c>
      <c r="I36" s="475">
        <v>1493</v>
      </c>
      <c r="J36" s="475">
        <v>5468</v>
      </c>
      <c r="K36" s="475">
        <v>23119</v>
      </c>
      <c r="L36" s="475">
        <v>61</v>
      </c>
      <c r="M36" s="475">
        <v>123</v>
      </c>
      <c r="N36" s="475">
        <v>4687</v>
      </c>
      <c r="O36" s="476">
        <v>22029</v>
      </c>
      <c r="P36" s="134" t="s">
        <v>145</v>
      </c>
      <c r="Q36" s="477"/>
      <c r="R36" s="477"/>
    </row>
    <row r="37" spans="1:16" s="180" customFormat="1" ht="13.5" customHeight="1">
      <c r="A37" s="40" t="s">
        <v>621</v>
      </c>
      <c r="B37" s="40"/>
      <c r="C37" s="40"/>
      <c r="D37" s="40"/>
      <c r="E37" s="40"/>
      <c r="F37" s="40"/>
      <c r="G37" s="40"/>
      <c r="H37" s="777" t="s">
        <v>622</v>
      </c>
      <c r="I37" s="777"/>
      <c r="J37" s="777"/>
      <c r="K37" s="777"/>
      <c r="L37" s="777"/>
      <c r="M37" s="777"/>
      <c r="N37" s="777"/>
      <c r="O37" s="777"/>
      <c r="P37" s="777"/>
    </row>
    <row r="38" s="40" customFormat="1" ht="13.5" customHeight="1"/>
    <row r="39" s="40" customFormat="1" ht="13.5" customHeight="1"/>
    <row r="40" s="40" customFormat="1" ht="13.5" customHeight="1"/>
    <row r="41" s="40" customFormat="1" ht="13.5" customHeight="1"/>
    <row r="42" s="40" customFormat="1" ht="13.5" customHeight="1"/>
    <row r="43" s="40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  <row r="48" s="1" customFormat="1" ht="13.5" customHeight="1"/>
    <row r="49" s="1" customFormat="1" ht="13.5" customHeight="1"/>
    <row r="50" s="1" customFormat="1" ht="13.5" customHeight="1"/>
    <row r="51" s="1" customFormat="1" ht="13.5" customHeight="1"/>
    <row r="52" s="1" customFormat="1" ht="13.5" customHeight="1"/>
    <row r="53" s="1" customFormat="1" ht="13.5" customHeight="1"/>
    <row r="54" s="1" customFormat="1" ht="13.5" customHeight="1"/>
    <row r="55" s="1" customFormat="1" ht="13.5" customHeight="1"/>
    <row r="56" s="1" customFormat="1" ht="13.5" customHeight="1"/>
    <row r="57" s="1" customFormat="1" ht="13.5" customHeight="1"/>
    <row r="58" s="1" customFormat="1" ht="13.5" customHeight="1"/>
    <row r="59" s="1" customFormat="1" ht="13.5" customHeight="1"/>
    <row r="60" s="1" customFormat="1" ht="13.5" customHeight="1"/>
    <row r="61" s="1" customFormat="1" ht="13.5" customHeight="1"/>
    <row r="62" s="1" customFormat="1" ht="13.5" customHeight="1"/>
    <row r="63" s="1" customFormat="1" ht="13.5" customHeight="1"/>
    <row r="64" s="1" customFormat="1" ht="13.5" customHeight="1"/>
    <row r="65" s="1" customFormat="1" ht="13.5" customHeight="1"/>
    <row r="66" s="1" customFormat="1" ht="13.5" customHeight="1"/>
    <row r="67" s="1" customFormat="1" ht="13.5" customHeight="1"/>
    <row r="68" s="1" customFormat="1" ht="13.5" customHeight="1"/>
    <row r="69" s="1" customFormat="1" ht="13.5" customHeight="1"/>
    <row r="70" s="1" customFormat="1" ht="13.5" customHeight="1"/>
    <row r="71" s="1" customFormat="1" ht="13.5" customHeight="1"/>
    <row r="72" s="1" customFormat="1" ht="13.5" customHeight="1"/>
    <row r="73" s="1" customFormat="1" ht="13.5" customHeight="1"/>
    <row r="74" s="1" customFormat="1" ht="13.5" customHeight="1"/>
    <row r="75" s="1" customFormat="1" ht="13.5" customHeight="1"/>
    <row r="76" s="1" customFormat="1" ht="13.5" customHeight="1"/>
    <row r="77" s="1" customFormat="1" ht="13.5" customHeight="1"/>
    <row r="78" s="1" customFormat="1" ht="13.5" customHeight="1"/>
    <row r="79" s="1" customFormat="1" ht="13.5" customHeight="1"/>
    <row r="80" s="1" customFormat="1" ht="13.5" customHeight="1"/>
    <row r="81" s="1" customFormat="1" ht="13.5" customHeight="1"/>
    <row r="82" s="1" customFormat="1" ht="13.5" customHeight="1"/>
    <row r="83" s="1" customFormat="1" ht="13.5" customHeight="1"/>
    <row r="84" s="1" customFormat="1" ht="13.5" customHeight="1"/>
    <row r="85" s="1" customFormat="1" ht="13.5" customHeight="1"/>
    <row r="86" s="1" customFormat="1" ht="13.5" customHeight="1"/>
    <row r="87" s="1" customFormat="1" ht="13.5" customHeight="1"/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pans="2:3" s="1" customFormat="1" ht="13.5">
      <c r="B110" s="5"/>
      <c r="C110" s="5"/>
    </row>
    <row r="111" spans="2:3" s="1" customFormat="1" ht="13.5">
      <c r="B111" s="5"/>
      <c r="C111" s="5"/>
    </row>
    <row r="112" spans="2:9" s="1" customFormat="1" ht="13.5">
      <c r="B112" s="5"/>
      <c r="C112" s="5"/>
      <c r="D112" s="5"/>
      <c r="E112" s="5"/>
      <c r="F112" s="5"/>
      <c r="G112" s="5"/>
      <c r="H112" s="5"/>
      <c r="I112" s="5"/>
    </row>
    <row r="113" spans="26:49" ht="13.5"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26:49" ht="13.5"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26:49" ht="13.5"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26:49" ht="13.5"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26:49" ht="13.5"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26:49" ht="13.5"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</sheetData>
  <mergeCells count="37">
    <mergeCell ref="L5:M5"/>
    <mergeCell ref="N5:O5"/>
    <mergeCell ref="L23:M23"/>
    <mergeCell ref="N23:O23"/>
    <mergeCell ref="L22:M22"/>
    <mergeCell ref="N22:O22"/>
    <mergeCell ref="D23:E23"/>
    <mergeCell ref="F23:G23"/>
    <mergeCell ref="H23:I23"/>
    <mergeCell ref="J23:K23"/>
    <mergeCell ref="J5:K5"/>
    <mergeCell ref="H6:I6"/>
    <mergeCell ref="F22:G22"/>
    <mergeCell ref="H22:I22"/>
    <mergeCell ref="J22:K22"/>
    <mergeCell ref="F5:G5"/>
    <mergeCell ref="J6:K6"/>
    <mergeCell ref="D22:E22"/>
    <mergeCell ref="A1:P1"/>
    <mergeCell ref="D3:O3"/>
    <mergeCell ref="D4:M4"/>
    <mergeCell ref="N4:O4"/>
    <mergeCell ref="D5:E5"/>
    <mergeCell ref="F6:G6"/>
    <mergeCell ref="L6:M6"/>
    <mergeCell ref="N6:O6"/>
    <mergeCell ref="H5:I5"/>
    <mergeCell ref="H37:P37"/>
    <mergeCell ref="A21:A25"/>
    <mergeCell ref="A3:A8"/>
    <mergeCell ref="P3:P8"/>
    <mergeCell ref="B23:C23"/>
    <mergeCell ref="B21:C21"/>
    <mergeCell ref="D21:O21"/>
    <mergeCell ref="P21:P25"/>
    <mergeCell ref="B6:C6"/>
    <mergeCell ref="D6:E6"/>
  </mergeCells>
  <printOptions/>
  <pageMargins left="0.75" right="0.75" top="0.57" bottom="0.4" header="0.3" footer="0.25"/>
  <pageSetup horizontalDpi="600" verticalDpi="600" orientation="landscape" paperSize="9" scale="80" r:id="rId1"/>
  <colBreaks count="2" manualBreakCount="2">
    <brk id="16" max="26" man="1"/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40"/>
  <sheetViews>
    <sheetView zoomScaleSheetLayoutView="75" workbookViewId="0" topLeftCell="B19">
      <selection activeCell="R31" sqref="R31"/>
    </sheetView>
  </sheetViews>
  <sheetFormatPr defaultColWidth="8.88671875" defaultRowHeight="13.5"/>
  <cols>
    <col min="1" max="1" width="9.88671875" style="136" customWidth="1"/>
    <col min="2" max="2" width="4.88671875" style="136" customWidth="1"/>
    <col min="3" max="3" width="5.4453125" style="136" customWidth="1"/>
    <col min="4" max="4" width="7.21484375" style="136" customWidth="1"/>
    <col min="5" max="5" width="6.6640625" style="136" customWidth="1"/>
    <col min="6" max="6" width="8.5546875" style="136" customWidth="1"/>
    <col min="7" max="7" width="6.77734375" style="136" customWidth="1"/>
    <col min="8" max="8" width="5.99609375" style="136" customWidth="1"/>
    <col min="9" max="9" width="5.10546875" style="136" customWidth="1"/>
    <col min="10" max="10" width="7.21484375" style="136" customWidth="1"/>
    <col min="11" max="11" width="8.4453125" style="136" customWidth="1"/>
    <col min="12" max="12" width="6.4453125" style="141" customWidth="1"/>
    <col min="13" max="13" width="5.88671875" style="141" customWidth="1"/>
    <col min="14" max="14" width="5.5546875" style="141" customWidth="1"/>
    <col min="15" max="15" width="6.77734375" style="141" customWidth="1"/>
    <col min="16" max="16" width="5.3359375" style="141" customWidth="1"/>
    <col min="17" max="17" width="8.77734375" style="136" customWidth="1"/>
    <col min="18" max="18" width="6.21484375" style="136" customWidth="1"/>
    <col min="19" max="19" width="8.5546875" style="136" customWidth="1"/>
    <col min="20" max="20" width="8.4453125" style="136" customWidth="1"/>
    <col min="21" max="21" width="8.88671875" style="136" customWidth="1"/>
    <col min="22" max="22" width="9.3359375" style="136" customWidth="1"/>
    <col min="23" max="23" width="8.3359375" style="136" customWidth="1"/>
    <col min="24" max="24" width="8.99609375" style="136" customWidth="1"/>
    <col min="25" max="16384" width="8.88671875" style="136" customWidth="1"/>
  </cols>
  <sheetData>
    <row r="1" spans="1:17" s="580" customFormat="1" ht="30" customHeight="1">
      <c r="A1" s="798" t="s">
        <v>439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</row>
    <row r="2" spans="1:17" s="93" customFormat="1" ht="19.5" customHeight="1" thickBot="1">
      <c r="A2" s="600" t="s">
        <v>180</v>
      </c>
      <c r="B2" s="349"/>
      <c r="L2" s="601"/>
      <c r="M2" s="601"/>
      <c r="N2" s="601"/>
      <c r="O2" s="601"/>
      <c r="P2" s="601"/>
      <c r="Q2" s="602" t="s">
        <v>440</v>
      </c>
    </row>
    <row r="3" spans="1:17" s="60" customFormat="1" ht="21" customHeight="1">
      <c r="A3" s="800" t="s">
        <v>136</v>
      </c>
      <c r="B3" s="769" t="s">
        <v>181</v>
      </c>
      <c r="C3" s="847"/>
      <c r="D3" s="847"/>
      <c r="E3" s="800"/>
      <c r="F3" s="209" t="s">
        <v>441</v>
      </c>
      <c r="G3" s="848" t="s">
        <v>442</v>
      </c>
      <c r="H3" s="847"/>
      <c r="I3" s="847"/>
      <c r="J3" s="847"/>
      <c r="K3" s="847"/>
      <c r="L3" s="847"/>
      <c r="M3" s="847"/>
      <c r="N3" s="847"/>
      <c r="O3" s="847"/>
      <c r="P3" s="847"/>
      <c r="Q3" s="769" t="s">
        <v>96</v>
      </c>
    </row>
    <row r="4" spans="1:17" s="60" customFormat="1" ht="21" customHeight="1">
      <c r="A4" s="801"/>
      <c r="B4" s="756" t="s">
        <v>443</v>
      </c>
      <c r="C4" s="831"/>
      <c r="D4" s="161" t="s">
        <v>444</v>
      </c>
      <c r="E4" s="142" t="s">
        <v>445</v>
      </c>
      <c r="F4" s="137" t="s">
        <v>446</v>
      </c>
      <c r="G4" s="161"/>
      <c r="H4" s="688" t="s">
        <v>447</v>
      </c>
      <c r="I4" s="829"/>
      <c r="J4" s="829"/>
      <c r="K4" s="829"/>
      <c r="L4" s="829"/>
      <c r="M4" s="829"/>
      <c r="N4" s="829"/>
      <c r="O4" s="829"/>
      <c r="P4" s="829"/>
      <c r="Q4" s="770"/>
    </row>
    <row r="5" spans="1:17" s="60" customFormat="1" ht="21" customHeight="1">
      <c r="A5" s="801"/>
      <c r="B5" s="212"/>
      <c r="C5" s="211"/>
      <c r="D5" s="137" t="s">
        <v>448</v>
      </c>
      <c r="E5" s="212" t="s">
        <v>449</v>
      </c>
      <c r="F5" s="137"/>
      <c r="G5" s="137" t="s">
        <v>147</v>
      </c>
      <c r="H5" s="161" t="s">
        <v>450</v>
      </c>
      <c r="I5" s="756" t="s">
        <v>451</v>
      </c>
      <c r="J5" s="834"/>
      <c r="K5" s="831"/>
      <c r="L5" s="835" t="s">
        <v>452</v>
      </c>
      <c r="M5" s="834"/>
      <c r="N5" s="834"/>
      <c r="O5" s="831"/>
      <c r="P5" s="142" t="s">
        <v>453</v>
      </c>
      <c r="Q5" s="770"/>
    </row>
    <row r="6" spans="1:17" s="60" customFormat="1" ht="21" customHeight="1">
      <c r="A6" s="801"/>
      <c r="B6" s="212"/>
      <c r="C6" s="211"/>
      <c r="D6" s="138"/>
      <c r="E6" s="212"/>
      <c r="F6" s="137"/>
      <c r="G6" s="137"/>
      <c r="H6" s="138"/>
      <c r="I6" s="137"/>
      <c r="J6" s="161" t="s">
        <v>454</v>
      </c>
      <c r="K6" s="161" t="s">
        <v>455</v>
      </c>
      <c r="L6" s="137"/>
      <c r="M6" s="161" t="s">
        <v>456</v>
      </c>
      <c r="N6" s="161" t="s">
        <v>457</v>
      </c>
      <c r="O6" s="161" t="s">
        <v>458</v>
      </c>
      <c r="P6" s="212" t="s">
        <v>459</v>
      </c>
      <c r="Q6" s="770"/>
    </row>
    <row r="7" spans="1:17" s="60" customFormat="1" ht="21" customHeight="1">
      <c r="A7" s="801"/>
      <c r="B7" s="770" t="s">
        <v>119</v>
      </c>
      <c r="C7" s="801"/>
      <c r="D7" s="137"/>
      <c r="E7" s="137"/>
      <c r="F7" s="137" t="s">
        <v>460</v>
      </c>
      <c r="G7" s="137" t="s">
        <v>119</v>
      </c>
      <c r="H7" s="138" t="s">
        <v>461</v>
      </c>
      <c r="I7" s="137"/>
      <c r="J7" s="137" t="s">
        <v>462</v>
      </c>
      <c r="K7" s="137" t="s">
        <v>463</v>
      </c>
      <c r="L7" s="137"/>
      <c r="M7" s="137" t="s">
        <v>462</v>
      </c>
      <c r="N7" s="137" t="s">
        <v>463</v>
      </c>
      <c r="O7" s="137" t="s">
        <v>464</v>
      </c>
      <c r="P7" s="212" t="s">
        <v>465</v>
      </c>
      <c r="Q7" s="770"/>
    </row>
    <row r="8" spans="1:17" s="60" customFormat="1" ht="21" customHeight="1">
      <c r="A8" s="802"/>
      <c r="B8" s="213"/>
      <c r="C8" s="139"/>
      <c r="D8" s="140"/>
      <c r="E8" s="140"/>
      <c r="F8" s="140" t="s">
        <v>466</v>
      </c>
      <c r="G8" s="140"/>
      <c r="H8" s="166" t="s">
        <v>467</v>
      </c>
      <c r="I8" s="140"/>
      <c r="J8" s="140" t="s">
        <v>468</v>
      </c>
      <c r="K8" s="140" t="s">
        <v>469</v>
      </c>
      <c r="L8" s="140"/>
      <c r="M8" s="140" t="s">
        <v>148</v>
      </c>
      <c r="N8" s="140" t="s">
        <v>148</v>
      </c>
      <c r="O8" s="140" t="s">
        <v>148</v>
      </c>
      <c r="P8" s="213" t="s">
        <v>149</v>
      </c>
      <c r="Q8" s="771"/>
    </row>
    <row r="9" spans="1:17" s="60" customFormat="1" ht="19.5" customHeight="1">
      <c r="A9" s="211" t="s">
        <v>470</v>
      </c>
      <c r="B9" s="836" t="s">
        <v>100</v>
      </c>
      <c r="C9" s="837"/>
      <c r="D9" s="592" t="s">
        <v>100</v>
      </c>
      <c r="E9" s="592" t="s">
        <v>100</v>
      </c>
      <c r="F9" s="592" t="s">
        <v>100</v>
      </c>
      <c r="G9" s="592" t="s">
        <v>100</v>
      </c>
      <c r="H9" s="592" t="s">
        <v>100</v>
      </c>
      <c r="I9" s="592" t="s">
        <v>100</v>
      </c>
      <c r="J9" s="592" t="s">
        <v>100</v>
      </c>
      <c r="K9" s="592" t="s">
        <v>100</v>
      </c>
      <c r="L9" s="592" t="s">
        <v>100</v>
      </c>
      <c r="M9" s="592" t="s">
        <v>100</v>
      </c>
      <c r="N9" s="592" t="s">
        <v>100</v>
      </c>
      <c r="O9" s="592" t="s">
        <v>100</v>
      </c>
      <c r="P9" s="592" t="s">
        <v>100</v>
      </c>
      <c r="Q9" s="142" t="s">
        <v>470</v>
      </c>
    </row>
    <row r="10" spans="1:17" s="60" customFormat="1" ht="19.5" customHeight="1">
      <c r="A10" s="211" t="s">
        <v>471</v>
      </c>
      <c r="B10" s="838" t="s">
        <v>100</v>
      </c>
      <c r="C10" s="839"/>
      <c r="D10" s="592" t="s">
        <v>100</v>
      </c>
      <c r="E10" s="592" t="s">
        <v>100</v>
      </c>
      <c r="F10" s="592" t="s">
        <v>100</v>
      </c>
      <c r="G10" s="592" t="s">
        <v>100</v>
      </c>
      <c r="H10" s="592" t="s">
        <v>100</v>
      </c>
      <c r="I10" s="592" t="s">
        <v>100</v>
      </c>
      <c r="J10" s="592" t="s">
        <v>100</v>
      </c>
      <c r="K10" s="592" t="s">
        <v>100</v>
      </c>
      <c r="L10" s="592" t="s">
        <v>100</v>
      </c>
      <c r="M10" s="592" t="s">
        <v>100</v>
      </c>
      <c r="N10" s="592" t="s">
        <v>100</v>
      </c>
      <c r="O10" s="592" t="s">
        <v>100</v>
      </c>
      <c r="P10" s="511" t="s">
        <v>100</v>
      </c>
      <c r="Q10" s="212" t="s">
        <v>471</v>
      </c>
    </row>
    <row r="11" spans="1:17" s="63" customFormat="1" ht="19.5" customHeight="1">
      <c r="A11" s="588" t="s">
        <v>104</v>
      </c>
      <c r="B11" s="838" t="s">
        <v>100</v>
      </c>
      <c r="C11" s="839"/>
      <c r="D11" s="593" t="s">
        <v>100</v>
      </c>
      <c r="E11" s="593" t="s">
        <v>100</v>
      </c>
      <c r="F11" s="78" t="s">
        <v>100</v>
      </c>
      <c r="G11" s="78" t="s">
        <v>100</v>
      </c>
      <c r="H11" s="511" t="s">
        <v>100</v>
      </c>
      <c r="I11" s="695" t="s">
        <v>100</v>
      </c>
      <c r="J11" s="695" t="s">
        <v>100</v>
      </c>
      <c r="K11" s="695" t="s">
        <v>100</v>
      </c>
      <c r="L11" s="78" t="s">
        <v>100</v>
      </c>
      <c r="M11" s="78" t="s">
        <v>100</v>
      </c>
      <c r="N11" s="78" t="s">
        <v>100</v>
      </c>
      <c r="O11" s="78" t="s">
        <v>100</v>
      </c>
      <c r="P11" s="78" t="s">
        <v>100</v>
      </c>
      <c r="Q11" s="595" t="s">
        <v>104</v>
      </c>
    </row>
    <row r="12" spans="1:17" s="63" customFormat="1" ht="19.5" customHeight="1">
      <c r="A12" s="596" t="s">
        <v>734</v>
      </c>
      <c r="B12" s="840">
        <v>0</v>
      </c>
      <c r="C12" s="841"/>
      <c r="D12" s="698">
        <v>1</v>
      </c>
      <c r="E12" s="698">
        <v>0</v>
      </c>
      <c r="F12" s="698">
        <v>0</v>
      </c>
      <c r="G12" s="660">
        <v>132970</v>
      </c>
      <c r="H12" s="245">
        <v>14076</v>
      </c>
      <c r="I12" s="594">
        <v>0</v>
      </c>
      <c r="J12" s="594">
        <v>0</v>
      </c>
      <c r="K12" s="594">
        <v>0</v>
      </c>
      <c r="L12" s="660">
        <v>12947</v>
      </c>
      <c r="M12" s="660">
        <v>1341</v>
      </c>
      <c r="N12" s="660">
        <v>11565</v>
      </c>
      <c r="O12" s="699">
        <v>41</v>
      </c>
      <c r="P12" s="660">
        <v>1129</v>
      </c>
      <c r="Q12" s="597" t="s">
        <v>396</v>
      </c>
    </row>
    <row r="13" spans="1:17" s="63" customFormat="1" ht="19.5" customHeight="1">
      <c r="A13" s="596" t="s">
        <v>735</v>
      </c>
      <c r="B13" s="840">
        <v>1</v>
      </c>
      <c r="C13" s="841"/>
      <c r="D13" s="698">
        <v>1</v>
      </c>
      <c r="E13" s="698">
        <v>0</v>
      </c>
      <c r="F13" s="698">
        <v>0</v>
      </c>
      <c r="G13" s="660">
        <v>88932</v>
      </c>
      <c r="H13" s="245">
        <v>9473</v>
      </c>
      <c r="I13" s="594">
        <v>0</v>
      </c>
      <c r="J13" s="594">
        <v>0</v>
      </c>
      <c r="K13" s="594">
        <v>0</v>
      </c>
      <c r="L13" s="660">
        <v>9147</v>
      </c>
      <c r="M13" s="660">
        <v>4477</v>
      </c>
      <c r="N13" s="660">
        <v>4670</v>
      </c>
      <c r="O13" s="699" t="s">
        <v>97</v>
      </c>
      <c r="P13" s="660">
        <v>326</v>
      </c>
      <c r="Q13" s="597" t="s">
        <v>735</v>
      </c>
    </row>
    <row r="14" spans="1:17" s="170" customFormat="1" ht="19.5" customHeight="1">
      <c r="A14" s="211" t="s">
        <v>736</v>
      </c>
      <c r="B14" s="850">
        <v>296990</v>
      </c>
      <c r="C14" s="851"/>
      <c r="D14" s="327">
        <v>296990</v>
      </c>
      <c r="E14" s="698">
        <v>0</v>
      </c>
      <c r="F14" s="696">
        <v>260782</v>
      </c>
      <c r="G14" s="245">
        <v>128746</v>
      </c>
      <c r="H14" s="245">
        <v>14073</v>
      </c>
      <c r="I14" s="594">
        <v>0</v>
      </c>
      <c r="J14" s="594">
        <v>0</v>
      </c>
      <c r="K14" s="594">
        <v>0</v>
      </c>
      <c r="L14" s="245">
        <v>12944</v>
      </c>
      <c r="M14" s="245">
        <v>1802</v>
      </c>
      <c r="N14" s="245">
        <v>11101</v>
      </c>
      <c r="O14" s="700">
        <v>41</v>
      </c>
      <c r="P14" s="245">
        <v>1129</v>
      </c>
      <c r="Q14" s="212" t="s">
        <v>736</v>
      </c>
    </row>
    <row r="15" spans="1:17" s="170" customFormat="1" ht="19.5" customHeight="1">
      <c r="A15" s="211" t="s">
        <v>737</v>
      </c>
      <c r="B15" s="850">
        <v>102342</v>
      </c>
      <c r="C15" s="851"/>
      <c r="D15" s="327">
        <v>65220</v>
      </c>
      <c r="E15" s="327">
        <v>37122</v>
      </c>
      <c r="F15" s="696">
        <v>847231</v>
      </c>
      <c r="G15" s="245">
        <v>84895</v>
      </c>
      <c r="H15" s="245">
        <v>9473</v>
      </c>
      <c r="I15" s="594">
        <v>0</v>
      </c>
      <c r="J15" s="594">
        <v>0</v>
      </c>
      <c r="K15" s="594">
        <v>0</v>
      </c>
      <c r="L15" s="245">
        <v>9147</v>
      </c>
      <c r="M15" s="245">
        <v>4477</v>
      </c>
      <c r="N15" s="245">
        <v>4670</v>
      </c>
      <c r="O15" s="700" t="s">
        <v>97</v>
      </c>
      <c r="P15" s="245">
        <v>326</v>
      </c>
      <c r="Q15" s="212" t="s">
        <v>737</v>
      </c>
    </row>
    <row r="16" spans="1:17" s="386" customFormat="1" ht="19.5" customHeight="1" thickBot="1">
      <c r="A16" s="589" t="s">
        <v>145</v>
      </c>
      <c r="B16" s="842">
        <v>402254</v>
      </c>
      <c r="C16" s="843"/>
      <c r="D16" s="598">
        <v>367126</v>
      </c>
      <c r="E16" s="598">
        <v>35128</v>
      </c>
      <c r="F16" s="697">
        <v>1108070</v>
      </c>
      <c r="G16" s="697">
        <v>213601</v>
      </c>
      <c r="H16" s="697">
        <v>23545</v>
      </c>
      <c r="I16" s="702">
        <v>0</v>
      </c>
      <c r="J16" s="702">
        <v>0</v>
      </c>
      <c r="K16" s="702">
        <v>0</v>
      </c>
      <c r="L16" s="697">
        <v>22090</v>
      </c>
      <c r="M16" s="697">
        <v>6279</v>
      </c>
      <c r="N16" s="697">
        <v>15770</v>
      </c>
      <c r="O16" s="701">
        <v>41</v>
      </c>
      <c r="P16" s="697">
        <v>1455</v>
      </c>
      <c r="Q16" s="599" t="s">
        <v>145</v>
      </c>
    </row>
    <row r="17" spans="1:17" s="386" customFormat="1" ht="21" customHeight="1" thickBot="1">
      <c r="A17" s="603"/>
      <c r="B17" s="604"/>
      <c r="C17" s="604"/>
      <c r="D17" s="605"/>
      <c r="E17" s="605"/>
      <c r="F17" s="78"/>
      <c r="G17" s="78"/>
      <c r="H17" s="511"/>
      <c r="I17" s="606"/>
      <c r="J17" s="606"/>
      <c r="K17" s="606"/>
      <c r="L17" s="607"/>
      <c r="M17" s="607"/>
      <c r="N17" s="607"/>
      <c r="O17" s="607"/>
      <c r="P17" s="607"/>
      <c r="Q17" s="608"/>
    </row>
    <row r="18" spans="1:24" s="60" customFormat="1" ht="21" customHeight="1">
      <c r="A18" s="800" t="s">
        <v>136</v>
      </c>
      <c r="B18" s="844" t="s">
        <v>473</v>
      </c>
      <c r="C18" s="845"/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6"/>
      <c r="Q18" s="551"/>
      <c r="R18" s="181"/>
      <c r="S18" s="181"/>
      <c r="T18" s="181"/>
      <c r="U18" s="181"/>
      <c r="V18" s="181"/>
      <c r="W18" s="181"/>
      <c r="X18" s="769" t="s">
        <v>96</v>
      </c>
    </row>
    <row r="19" spans="1:24" s="60" customFormat="1" ht="21" customHeight="1">
      <c r="A19" s="801"/>
      <c r="B19" s="832" t="s">
        <v>474</v>
      </c>
      <c r="C19" s="833"/>
      <c r="D19" s="833"/>
      <c r="E19" s="833"/>
      <c r="F19" s="672"/>
      <c r="G19" s="688" t="s">
        <v>475</v>
      </c>
      <c r="H19" s="829"/>
      <c r="I19" s="829"/>
      <c r="J19" s="829"/>
      <c r="K19" s="830"/>
      <c r="L19" s="688" t="s">
        <v>476</v>
      </c>
      <c r="M19" s="829"/>
      <c r="N19" s="829"/>
      <c r="O19" s="830"/>
      <c r="P19" s="137" t="s">
        <v>477</v>
      </c>
      <c r="Q19" s="832" t="s">
        <v>478</v>
      </c>
      <c r="R19" s="833"/>
      <c r="S19" s="833"/>
      <c r="T19" s="833"/>
      <c r="U19" s="833"/>
      <c r="V19" s="833"/>
      <c r="W19" s="833"/>
      <c r="X19" s="770"/>
    </row>
    <row r="20" spans="1:24" s="60" customFormat="1" ht="21" customHeight="1">
      <c r="A20" s="801"/>
      <c r="B20" s="161" t="s">
        <v>479</v>
      </c>
      <c r="C20" s="161" t="s">
        <v>480</v>
      </c>
      <c r="D20" s="161" t="s">
        <v>481</v>
      </c>
      <c r="E20" s="161" t="s">
        <v>482</v>
      </c>
      <c r="F20" s="211" t="s">
        <v>150</v>
      </c>
      <c r="G20" s="756" t="s">
        <v>450</v>
      </c>
      <c r="H20" s="831"/>
      <c r="I20" s="609" t="s">
        <v>483</v>
      </c>
      <c r="J20" s="137" t="s">
        <v>481</v>
      </c>
      <c r="K20" s="137" t="s">
        <v>484</v>
      </c>
      <c r="L20" s="137" t="s">
        <v>479</v>
      </c>
      <c r="M20" s="137" t="s">
        <v>485</v>
      </c>
      <c r="N20" s="137" t="s">
        <v>486</v>
      </c>
      <c r="O20" s="137" t="s">
        <v>487</v>
      </c>
      <c r="P20" s="211"/>
      <c r="Q20" s="137" t="s">
        <v>443</v>
      </c>
      <c r="R20" s="756" t="s">
        <v>488</v>
      </c>
      <c r="S20" s="834"/>
      <c r="T20" s="834"/>
      <c r="U20" s="831"/>
      <c r="V20" s="137" t="s">
        <v>489</v>
      </c>
      <c r="W20" s="137" t="s">
        <v>490</v>
      </c>
      <c r="X20" s="770"/>
    </row>
    <row r="21" spans="1:24" s="60" customFormat="1" ht="21" customHeight="1">
      <c r="A21" s="801"/>
      <c r="B21" s="137"/>
      <c r="C21" s="137"/>
      <c r="D21" s="137"/>
      <c r="E21" s="137"/>
      <c r="F21" s="610"/>
      <c r="G21" s="770"/>
      <c r="H21" s="801"/>
      <c r="I21" s="211"/>
      <c r="J21" s="137"/>
      <c r="K21" s="137"/>
      <c r="L21" s="137"/>
      <c r="M21" s="137"/>
      <c r="N21" s="137"/>
      <c r="O21" s="137"/>
      <c r="P21" s="137"/>
      <c r="Q21" s="137"/>
      <c r="R21" s="137"/>
      <c r="S21" s="244" t="s">
        <v>491</v>
      </c>
      <c r="T21" s="161" t="s">
        <v>492</v>
      </c>
      <c r="U21" s="161" t="s">
        <v>493</v>
      </c>
      <c r="V21" s="137" t="s">
        <v>494</v>
      </c>
      <c r="W21" s="137" t="s">
        <v>495</v>
      </c>
      <c r="X21" s="770"/>
    </row>
    <row r="22" spans="1:24" s="60" customFormat="1" ht="21" customHeight="1">
      <c r="A22" s="801"/>
      <c r="B22" s="137" t="s">
        <v>461</v>
      </c>
      <c r="C22" s="137"/>
      <c r="D22" s="137"/>
      <c r="E22" s="137" t="s">
        <v>496</v>
      </c>
      <c r="F22" s="610" t="s">
        <v>497</v>
      </c>
      <c r="G22" s="849"/>
      <c r="H22" s="801"/>
      <c r="I22" s="211"/>
      <c r="J22" s="137"/>
      <c r="K22" s="137"/>
      <c r="L22" s="137" t="s">
        <v>461</v>
      </c>
      <c r="M22" s="137"/>
      <c r="N22" s="137"/>
      <c r="O22" s="137"/>
      <c r="P22" s="137" t="s">
        <v>498</v>
      </c>
      <c r="Q22" s="137" t="s">
        <v>119</v>
      </c>
      <c r="R22" s="137"/>
      <c r="S22" s="163" t="s">
        <v>623</v>
      </c>
      <c r="T22" s="163" t="s">
        <v>499</v>
      </c>
      <c r="U22" s="163" t="s">
        <v>500</v>
      </c>
      <c r="V22" s="163" t="s">
        <v>501</v>
      </c>
      <c r="W22" s="163" t="s">
        <v>502</v>
      </c>
      <c r="X22" s="770"/>
    </row>
    <row r="23" spans="1:24" s="60" customFormat="1" ht="21" customHeight="1">
      <c r="A23" s="802"/>
      <c r="B23" s="140" t="s">
        <v>467</v>
      </c>
      <c r="C23" s="140" t="s">
        <v>503</v>
      </c>
      <c r="D23" s="140" t="s">
        <v>148</v>
      </c>
      <c r="E23" s="140" t="s">
        <v>504</v>
      </c>
      <c r="F23" s="139" t="s">
        <v>505</v>
      </c>
      <c r="G23" s="852" t="s">
        <v>151</v>
      </c>
      <c r="H23" s="802"/>
      <c r="I23" s="139" t="s">
        <v>469</v>
      </c>
      <c r="J23" s="140" t="s">
        <v>148</v>
      </c>
      <c r="K23" s="140" t="s">
        <v>506</v>
      </c>
      <c r="L23" s="140" t="s">
        <v>467</v>
      </c>
      <c r="M23" s="140" t="s">
        <v>507</v>
      </c>
      <c r="N23" s="140" t="s">
        <v>508</v>
      </c>
      <c r="O23" s="140" t="s">
        <v>152</v>
      </c>
      <c r="P23" s="140" t="s">
        <v>509</v>
      </c>
      <c r="Q23" s="139"/>
      <c r="R23" s="139"/>
      <c r="S23" s="140" t="s">
        <v>466</v>
      </c>
      <c r="T23" s="140" t="s">
        <v>466</v>
      </c>
      <c r="U23" s="140" t="s">
        <v>466</v>
      </c>
      <c r="V23" s="140" t="s">
        <v>510</v>
      </c>
      <c r="W23" s="167" t="s">
        <v>511</v>
      </c>
      <c r="X23" s="771"/>
    </row>
    <row r="24" spans="1:24" s="60" customFormat="1" ht="22.5" customHeight="1">
      <c r="A24" s="211" t="s">
        <v>470</v>
      </c>
      <c r="B24" s="586" t="s">
        <v>100</v>
      </c>
      <c r="C24" s="511" t="s">
        <v>100</v>
      </c>
      <c r="D24" s="78" t="s">
        <v>100</v>
      </c>
      <c r="E24" s="511" t="s">
        <v>100</v>
      </c>
      <c r="F24" s="511" t="s">
        <v>100</v>
      </c>
      <c r="G24" s="825" t="s">
        <v>733</v>
      </c>
      <c r="H24" s="825"/>
      <c r="I24" s="511" t="s">
        <v>100</v>
      </c>
      <c r="J24" s="78" t="s">
        <v>100</v>
      </c>
      <c r="K24" s="78" t="s">
        <v>100</v>
      </c>
      <c r="L24" s="511" t="s">
        <v>100</v>
      </c>
      <c r="M24" s="78" t="s">
        <v>100</v>
      </c>
      <c r="N24" s="78" t="s">
        <v>100</v>
      </c>
      <c r="O24" s="78" t="s">
        <v>100</v>
      </c>
      <c r="P24" s="78" t="s">
        <v>100</v>
      </c>
      <c r="Q24" s="138" t="s">
        <v>100</v>
      </c>
      <c r="R24" s="138" t="s">
        <v>100</v>
      </c>
      <c r="S24" s="138" t="s">
        <v>100</v>
      </c>
      <c r="T24" s="138" t="s">
        <v>100</v>
      </c>
      <c r="U24" s="138" t="s">
        <v>100</v>
      </c>
      <c r="V24" s="245" t="s">
        <v>100</v>
      </c>
      <c r="W24" s="211" t="s">
        <v>100</v>
      </c>
      <c r="X24" s="587" t="s">
        <v>470</v>
      </c>
    </row>
    <row r="25" spans="1:24" s="60" customFormat="1" ht="22.5" customHeight="1">
      <c r="A25" s="211" t="s">
        <v>471</v>
      </c>
      <c r="B25" s="586" t="s">
        <v>733</v>
      </c>
      <c r="C25" s="511" t="s">
        <v>100</v>
      </c>
      <c r="D25" s="78" t="s">
        <v>100</v>
      </c>
      <c r="E25" s="511" t="s">
        <v>100</v>
      </c>
      <c r="F25" s="511" t="s">
        <v>100</v>
      </c>
      <c r="G25" s="825" t="s">
        <v>733</v>
      </c>
      <c r="H25" s="825"/>
      <c r="I25" s="511" t="s">
        <v>100</v>
      </c>
      <c r="J25" s="78" t="s">
        <v>100</v>
      </c>
      <c r="K25" s="78" t="s">
        <v>100</v>
      </c>
      <c r="L25" s="511" t="s">
        <v>100</v>
      </c>
      <c r="M25" s="78" t="s">
        <v>100</v>
      </c>
      <c r="N25" s="78" t="s">
        <v>100</v>
      </c>
      <c r="O25" s="78" t="s">
        <v>100</v>
      </c>
      <c r="P25" s="78" t="s">
        <v>100</v>
      </c>
      <c r="Q25" s="138" t="s">
        <v>100</v>
      </c>
      <c r="R25" s="138" t="s">
        <v>100</v>
      </c>
      <c r="S25" s="138" t="s">
        <v>100</v>
      </c>
      <c r="T25" s="138" t="s">
        <v>100</v>
      </c>
      <c r="U25" s="138" t="s">
        <v>100</v>
      </c>
      <c r="V25" s="245" t="s">
        <v>100</v>
      </c>
      <c r="W25" s="211" t="s">
        <v>100</v>
      </c>
      <c r="X25" s="587" t="s">
        <v>471</v>
      </c>
    </row>
    <row r="26" spans="1:24" s="376" customFormat="1" ht="22.5" customHeight="1">
      <c r="A26" s="588" t="s">
        <v>104</v>
      </c>
      <c r="B26" s="78" t="s">
        <v>100</v>
      </c>
      <c r="C26" s="511" t="s">
        <v>100</v>
      </c>
      <c r="D26" s="78" t="s">
        <v>100</v>
      </c>
      <c r="E26" s="511" t="s">
        <v>100</v>
      </c>
      <c r="F26" s="511" t="s">
        <v>100</v>
      </c>
      <c r="G26" s="826" t="s">
        <v>733</v>
      </c>
      <c r="H26" s="826"/>
      <c r="I26" s="511" t="s">
        <v>100</v>
      </c>
      <c r="J26" s="78" t="s">
        <v>100</v>
      </c>
      <c r="K26" s="78" t="s">
        <v>100</v>
      </c>
      <c r="L26" s="78" t="s">
        <v>100</v>
      </c>
      <c r="M26" s="78" t="s">
        <v>100</v>
      </c>
      <c r="N26" s="78" t="s">
        <v>100</v>
      </c>
      <c r="O26" s="78" t="s">
        <v>100</v>
      </c>
      <c r="P26" s="78" t="s">
        <v>100</v>
      </c>
      <c r="Q26" s="138" t="s">
        <v>100</v>
      </c>
      <c r="R26" s="138" t="s">
        <v>100</v>
      </c>
      <c r="S26" s="138" t="s">
        <v>100</v>
      </c>
      <c r="T26" s="138" t="s">
        <v>100</v>
      </c>
      <c r="U26" s="138" t="s">
        <v>100</v>
      </c>
      <c r="V26" s="245" t="s">
        <v>100</v>
      </c>
      <c r="W26" s="211" t="s">
        <v>100</v>
      </c>
      <c r="X26" s="587" t="s">
        <v>104</v>
      </c>
    </row>
    <row r="27" spans="1:24" s="170" customFormat="1" ht="22.5" customHeight="1">
      <c r="A27" s="211" t="s">
        <v>738</v>
      </c>
      <c r="B27" s="245">
        <v>3060</v>
      </c>
      <c r="C27" s="245" t="s">
        <v>97</v>
      </c>
      <c r="D27" s="245">
        <v>3060</v>
      </c>
      <c r="E27" s="245" t="s">
        <v>97</v>
      </c>
      <c r="F27" s="245" t="s">
        <v>739</v>
      </c>
      <c r="G27" s="827">
        <v>1446</v>
      </c>
      <c r="H27" s="827"/>
      <c r="I27" s="245" t="s">
        <v>97</v>
      </c>
      <c r="J27" s="245">
        <v>662</v>
      </c>
      <c r="K27" s="245">
        <v>784</v>
      </c>
      <c r="L27" s="245">
        <v>109101</v>
      </c>
      <c r="M27" s="245">
        <v>13244</v>
      </c>
      <c r="N27" s="245">
        <v>21496</v>
      </c>
      <c r="O27" s="245">
        <v>74361</v>
      </c>
      <c r="P27" s="245">
        <v>5287</v>
      </c>
      <c r="Q27" s="245" t="s">
        <v>100</v>
      </c>
      <c r="R27" s="245" t="s">
        <v>100</v>
      </c>
      <c r="S27" s="245" t="s">
        <v>100</v>
      </c>
      <c r="T27" s="245" t="s">
        <v>100</v>
      </c>
      <c r="U27" s="245" t="s">
        <v>100</v>
      </c>
      <c r="V27" s="245" t="s">
        <v>100</v>
      </c>
      <c r="W27" s="245" t="s">
        <v>100</v>
      </c>
      <c r="X27" s="212" t="s">
        <v>738</v>
      </c>
    </row>
    <row r="28" spans="1:24" s="170" customFormat="1" ht="22.5" customHeight="1">
      <c r="A28" s="211" t="s">
        <v>735</v>
      </c>
      <c r="B28" s="245">
        <v>673</v>
      </c>
      <c r="C28" s="245" t="s">
        <v>97</v>
      </c>
      <c r="D28" s="245">
        <v>673</v>
      </c>
      <c r="E28" s="245" t="s">
        <v>97</v>
      </c>
      <c r="F28" s="245" t="s">
        <v>739</v>
      </c>
      <c r="G28" s="827">
        <v>513</v>
      </c>
      <c r="H28" s="827"/>
      <c r="I28" s="245" t="s">
        <v>97</v>
      </c>
      <c r="J28" s="245">
        <v>128</v>
      </c>
      <c r="K28" s="245">
        <v>385</v>
      </c>
      <c r="L28" s="245">
        <v>74236</v>
      </c>
      <c r="M28" s="245">
        <v>6075</v>
      </c>
      <c r="N28" s="245">
        <v>4285</v>
      </c>
      <c r="O28" s="245">
        <v>63876</v>
      </c>
      <c r="P28" s="245">
        <v>4037</v>
      </c>
      <c r="Q28" s="245" t="s">
        <v>100</v>
      </c>
      <c r="R28" s="245" t="s">
        <v>100</v>
      </c>
      <c r="S28" s="245" t="s">
        <v>100</v>
      </c>
      <c r="T28" s="245" t="s">
        <v>100</v>
      </c>
      <c r="U28" s="245" t="s">
        <v>100</v>
      </c>
      <c r="V28" s="245" t="s">
        <v>100</v>
      </c>
      <c r="W28" s="245" t="s">
        <v>100</v>
      </c>
      <c r="X28" s="212" t="s">
        <v>735</v>
      </c>
    </row>
    <row r="29" spans="1:24" s="170" customFormat="1" ht="22.5" customHeight="1">
      <c r="A29" s="211" t="s">
        <v>736</v>
      </c>
      <c r="B29" s="245">
        <v>3060</v>
      </c>
      <c r="C29" s="245" t="s">
        <v>97</v>
      </c>
      <c r="D29" s="245">
        <v>3060</v>
      </c>
      <c r="E29" s="245" t="s">
        <v>97</v>
      </c>
      <c r="F29" s="245" t="s">
        <v>739</v>
      </c>
      <c r="G29" s="827">
        <v>2279</v>
      </c>
      <c r="H29" s="827"/>
      <c r="I29" s="245" t="s">
        <v>97</v>
      </c>
      <c r="J29" s="245">
        <v>662</v>
      </c>
      <c r="K29" s="245">
        <v>1617</v>
      </c>
      <c r="L29" s="245">
        <v>109334</v>
      </c>
      <c r="M29" s="245">
        <v>13334</v>
      </c>
      <c r="N29" s="245">
        <v>21378</v>
      </c>
      <c r="O29" s="245">
        <v>74622</v>
      </c>
      <c r="P29" s="245">
        <v>5287</v>
      </c>
      <c r="Q29" s="245">
        <v>126749</v>
      </c>
      <c r="R29" s="245">
        <v>56772</v>
      </c>
      <c r="S29" s="245" t="s">
        <v>100</v>
      </c>
      <c r="T29" s="245" t="s">
        <v>100</v>
      </c>
      <c r="U29" s="245" t="s">
        <v>100</v>
      </c>
      <c r="V29" s="245">
        <v>5434</v>
      </c>
      <c r="W29" s="245">
        <v>64543</v>
      </c>
      <c r="X29" s="212" t="s">
        <v>736</v>
      </c>
    </row>
    <row r="30" spans="1:24" s="170" customFormat="1" ht="22.5" customHeight="1">
      <c r="A30" s="211" t="s">
        <v>737</v>
      </c>
      <c r="B30" s="245">
        <v>673</v>
      </c>
      <c r="C30" s="245" t="s">
        <v>97</v>
      </c>
      <c r="D30" s="245">
        <v>673</v>
      </c>
      <c r="E30" s="245" t="s">
        <v>97</v>
      </c>
      <c r="F30" s="245" t="s">
        <v>739</v>
      </c>
      <c r="G30" s="827">
        <v>513</v>
      </c>
      <c r="H30" s="827"/>
      <c r="I30" s="245" t="s">
        <v>97</v>
      </c>
      <c r="J30" s="245">
        <v>128</v>
      </c>
      <c r="K30" s="245">
        <v>385</v>
      </c>
      <c r="L30" s="245">
        <v>74236</v>
      </c>
      <c r="M30" s="245">
        <v>6075</v>
      </c>
      <c r="N30" s="245">
        <v>4285</v>
      </c>
      <c r="O30" s="245">
        <v>63876</v>
      </c>
      <c r="P30" s="245">
        <v>4037</v>
      </c>
      <c r="Q30" s="245">
        <v>758299</v>
      </c>
      <c r="R30" s="245">
        <v>537649</v>
      </c>
      <c r="S30" s="245" t="s">
        <v>100</v>
      </c>
      <c r="T30" s="245" t="s">
        <v>100</v>
      </c>
      <c r="U30" s="245" t="s">
        <v>100</v>
      </c>
      <c r="V30" s="245">
        <v>49537</v>
      </c>
      <c r="W30" s="245">
        <v>171113</v>
      </c>
      <c r="X30" s="212" t="s">
        <v>737</v>
      </c>
    </row>
    <row r="31" spans="1:24" s="386" customFormat="1" ht="22.5" customHeight="1" thickBot="1">
      <c r="A31" s="589" t="s">
        <v>145</v>
      </c>
      <c r="B31" s="590">
        <v>3742</v>
      </c>
      <c r="C31" s="704" t="s">
        <v>97</v>
      </c>
      <c r="D31" s="590">
        <v>3742</v>
      </c>
      <c r="E31" s="704" t="s">
        <v>97</v>
      </c>
      <c r="F31" s="704" t="s">
        <v>739</v>
      </c>
      <c r="G31" s="828">
        <v>2791</v>
      </c>
      <c r="H31" s="828"/>
      <c r="I31" s="590" t="s">
        <v>97</v>
      </c>
      <c r="J31" s="590">
        <v>790</v>
      </c>
      <c r="K31" s="590">
        <v>2001</v>
      </c>
      <c r="L31" s="590">
        <v>183523</v>
      </c>
      <c r="M31" s="590">
        <v>19390</v>
      </c>
      <c r="N31" s="590">
        <v>25645</v>
      </c>
      <c r="O31" s="590">
        <v>138488</v>
      </c>
      <c r="P31" s="590">
        <v>9324</v>
      </c>
      <c r="Q31" s="590">
        <v>885145</v>
      </c>
      <c r="R31" s="590">
        <v>594518</v>
      </c>
      <c r="S31" s="590" t="s">
        <v>97</v>
      </c>
      <c r="T31" s="590" t="s">
        <v>97</v>
      </c>
      <c r="U31" s="590" t="s">
        <v>97</v>
      </c>
      <c r="V31" s="590">
        <v>54971</v>
      </c>
      <c r="W31" s="703">
        <v>235656</v>
      </c>
      <c r="X31" s="591" t="s">
        <v>145</v>
      </c>
    </row>
    <row r="32" spans="1:24" s="60" customFormat="1" ht="18" customHeight="1">
      <c r="A32" s="170" t="s">
        <v>187</v>
      </c>
      <c r="B32" s="170"/>
      <c r="I32" s="170"/>
      <c r="J32" s="170"/>
      <c r="T32" s="764" t="s">
        <v>624</v>
      </c>
      <c r="U32" s="764"/>
      <c r="V32" s="764"/>
      <c r="W32" s="764"/>
      <c r="X32" s="764"/>
    </row>
    <row r="33" spans="1:18" s="60" customFormat="1" ht="18" customHeight="1">
      <c r="A33" s="60" t="s">
        <v>512</v>
      </c>
      <c r="B33" s="246"/>
      <c r="L33" s="247"/>
      <c r="M33" s="247"/>
      <c r="N33" s="247"/>
      <c r="O33" s="138"/>
      <c r="P33" s="245"/>
      <c r="Q33" s="57"/>
      <c r="R33" s="188"/>
    </row>
    <row r="34" spans="12:16" s="93" customFormat="1" ht="12">
      <c r="L34" s="601"/>
      <c r="M34" s="601"/>
      <c r="N34" s="601"/>
      <c r="O34" s="601"/>
      <c r="P34" s="245"/>
    </row>
    <row r="35" spans="12:16" s="242" customFormat="1" ht="14.25">
      <c r="L35" s="243"/>
      <c r="M35" s="243"/>
      <c r="N35" s="243"/>
      <c r="O35" s="243"/>
      <c r="P35" s="243"/>
    </row>
    <row r="36" spans="12:16" s="242" customFormat="1" ht="14.25">
      <c r="L36" s="243"/>
      <c r="M36" s="243"/>
      <c r="N36" s="243"/>
      <c r="O36" s="243"/>
      <c r="P36" s="243"/>
    </row>
    <row r="37" spans="12:16" s="242" customFormat="1" ht="14.25">
      <c r="L37" s="243"/>
      <c r="M37" s="243"/>
      <c r="N37" s="243"/>
      <c r="O37" s="243"/>
      <c r="P37" s="243"/>
    </row>
    <row r="38" spans="12:16" s="242" customFormat="1" ht="14.25">
      <c r="L38" s="243"/>
      <c r="M38" s="243"/>
      <c r="N38" s="243"/>
      <c r="O38" s="243"/>
      <c r="P38" s="243"/>
    </row>
    <row r="39" spans="12:16" s="242" customFormat="1" ht="14.25">
      <c r="L39" s="243"/>
      <c r="M39" s="243"/>
      <c r="N39" s="243"/>
      <c r="O39" s="243"/>
      <c r="P39" s="243"/>
    </row>
    <row r="40" spans="12:16" s="242" customFormat="1" ht="14.25">
      <c r="L40" s="243"/>
      <c r="M40" s="243"/>
      <c r="N40" s="243"/>
      <c r="O40" s="243"/>
      <c r="P40" s="243"/>
    </row>
  </sheetData>
  <mergeCells count="39">
    <mergeCell ref="B7:C7"/>
    <mergeCell ref="G21:H21"/>
    <mergeCell ref="G22:H22"/>
    <mergeCell ref="G30:H30"/>
    <mergeCell ref="B13:C13"/>
    <mergeCell ref="B15:C15"/>
    <mergeCell ref="G28:H28"/>
    <mergeCell ref="G24:H24"/>
    <mergeCell ref="B14:C14"/>
    <mergeCell ref="G23:H23"/>
    <mergeCell ref="A1:Q1"/>
    <mergeCell ref="B3:E3"/>
    <mergeCell ref="G3:P3"/>
    <mergeCell ref="H4:P4"/>
    <mergeCell ref="B4:C4"/>
    <mergeCell ref="I5:K5"/>
    <mergeCell ref="L5:O5"/>
    <mergeCell ref="B9:C9"/>
    <mergeCell ref="B19:F19"/>
    <mergeCell ref="B10:C10"/>
    <mergeCell ref="B11:C11"/>
    <mergeCell ref="B12:C12"/>
    <mergeCell ref="B16:C16"/>
    <mergeCell ref="B18:P18"/>
    <mergeCell ref="G19:K19"/>
    <mergeCell ref="L19:O19"/>
    <mergeCell ref="G20:H20"/>
    <mergeCell ref="Q19:W19"/>
    <mergeCell ref="R20:U20"/>
    <mergeCell ref="T32:X32"/>
    <mergeCell ref="X18:X23"/>
    <mergeCell ref="Q3:Q8"/>
    <mergeCell ref="A3:A8"/>
    <mergeCell ref="A18:A23"/>
    <mergeCell ref="G25:H25"/>
    <mergeCell ref="G26:H26"/>
    <mergeCell ref="G27:H27"/>
    <mergeCell ref="G31:H31"/>
    <mergeCell ref="G29:H29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workbookViewId="0" topLeftCell="F16">
      <selection activeCell="O29" sqref="O29"/>
    </sheetView>
  </sheetViews>
  <sheetFormatPr defaultColWidth="8.88671875" defaultRowHeight="13.5"/>
  <cols>
    <col min="1" max="1" width="9.77734375" style="0" customWidth="1"/>
    <col min="2" max="13" width="6.77734375" style="0" customWidth="1"/>
    <col min="14" max="14" width="7.88671875" style="0" customWidth="1"/>
    <col min="15" max="15" width="7.10546875" style="0" customWidth="1"/>
    <col min="16" max="16" width="6.5546875" style="0" customWidth="1"/>
    <col min="17" max="17" width="6.77734375" style="0" customWidth="1"/>
    <col min="18" max="18" width="6.3359375" style="0" customWidth="1"/>
    <col min="19" max="19" width="7.10546875" style="0" customWidth="1"/>
    <col min="20" max="20" width="9.77734375" style="0" customWidth="1"/>
  </cols>
  <sheetData>
    <row r="1" spans="1:16" s="147" customFormat="1" ht="27.75" customHeight="1">
      <c r="A1" s="799" t="s">
        <v>182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</row>
    <row r="2" spans="1:18" s="60" customFormat="1" ht="15" customHeight="1" thickBot="1">
      <c r="A2" s="248" t="s">
        <v>180</v>
      </c>
      <c r="P2" s="159" t="s">
        <v>131</v>
      </c>
      <c r="R2" s="188" t="s">
        <v>306</v>
      </c>
    </row>
    <row r="3" spans="1:20" s="251" customFormat="1" ht="19.5" customHeight="1">
      <c r="A3" s="857" t="s">
        <v>136</v>
      </c>
      <c r="B3" s="249" t="s">
        <v>307</v>
      </c>
      <c r="C3" s="854" t="s">
        <v>308</v>
      </c>
      <c r="D3" s="860"/>
      <c r="E3" s="860"/>
      <c r="F3" s="857"/>
      <c r="G3" s="862" t="s">
        <v>309</v>
      </c>
      <c r="H3" s="860"/>
      <c r="I3" s="860"/>
      <c r="J3" s="857"/>
      <c r="K3" s="863" t="s">
        <v>310</v>
      </c>
      <c r="L3" s="860"/>
      <c r="M3" s="857"/>
      <c r="N3" s="249" t="s">
        <v>311</v>
      </c>
      <c r="O3" s="249" t="s">
        <v>312</v>
      </c>
      <c r="P3" s="863" t="s">
        <v>313</v>
      </c>
      <c r="Q3" s="862"/>
      <c r="R3" s="862"/>
      <c r="S3" s="865"/>
      <c r="T3" s="854" t="s">
        <v>96</v>
      </c>
    </row>
    <row r="4" spans="1:20" s="251" customFormat="1" ht="19.5" customHeight="1">
      <c r="A4" s="858"/>
      <c r="B4" s="252"/>
      <c r="C4" s="855" t="s">
        <v>314</v>
      </c>
      <c r="D4" s="864"/>
      <c r="E4" s="864"/>
      <c r="F4" s="858"/>
      <c r="G4" s="861" t="s">
        <v>315</v>
      </c>
      <c r="H4" s="861"/>
      <c r="I4" s="861"/>
      <c r="J4" s="859"/>
      <c r="K4" s="856" t="s">
        <v>316</v>
      </c>
      <c r="L4" s="861"/>
      <c r="M4" s="859"/>
      <c r="N4" s="256" t="s">
        <v>317</v>
      </c>
      <c r="O4" s="256" t="s">
        <v>317</v>
      </c>
      <c r="P4" s="856" t="s">
        <v>318</v>
      </c>
      <c r="Q4" s="861"/>
      <c r="R4" s="861"/>
      <c r="S4" s="859"/>
      <c r="T4" s="855"/>
    </row>
    <row r="5" spans="1:20" s="251" customFormat="1" ht="21.75" customHeight="1">
      <c r="A5" s="858"/>
      <c r="B5" s="256"/>
      <c r="C5" s="257" t="s">
        <v>319</v>
      </c>
      <c r="D5" s="257" t="s">
        <v>320</v>
      </c>
      <c r="E5" s="257" t="s">
        <v>321</v>
      </c>
      <c r="F5" s="258" t="s">
        <v>322</v>
      </c>
      <c r="G5" s="259" t="s">
        <v>319</v>
      </c>
      <c r="H5" s="260" t="s">
        <v>323</v>
      </c>
      <c r="I5" s="258" t="s">
        <v>706</v>
      </c>
      <c r="J5" s="261" t="s">
        <v>324</v>
      </c>
      <c r="K5" s="260" t="s">
        <v>319</v>
      </c>
      <c r="L5" s="260" t="s">
        <v>325</v>
      </c>
      <c r="M5" s="262" t="s">
        <v>326</v>
      </c>
      <c r="N5" s="263" t="s">
        <v>327</v>
      </c>
      <c r="O5" s="263" t="s">
        <v>328</v>
      </c>
      <c r="P5" s="260" t="s">
        <v>319</v>
      </c>
      <c r="Q5" s="260" t="s">
        <v>329</v>
      </c>
      <c r="R5" s="264" t="s">
        <v>330</v>
      </c>
      <c r="S5" s="260" t="s">
        <v>331</v>
      </c>
      <c r="T5" s="855"/>
    </row>
    <row r="6" spans="1:20" s="251" customFormat="1" ht="23.25" customHeight="1">
      <c r="A6" s="859"/>
      <c r="B6" s="265" t="s">
        <v>119</v>
      </c>
      <c r="C6" s="255" t="s">
        <v>332</v>
      </c>
      <c r="D6" s="255" t="s">
        <v>152</v>
      </c>
      <c r="E6" s="255" t="s">
        <v>333</v>
      </c>
      <c r="F6" s="265" t="s">
        <v>334</v>
      </c>
      <c r="G6" s="265" t="s">
        <v>132</v>
      </c>
      <c r="H6" s="265" t="s">
        <v>133</v>
      </c>
      <c r="I6" s="221" t="s">
        <v>335</v>
      </c>
      <c r="J6" s="254" t="s">
        <v>148</v>
      </c>
      <c r="K6" s="265" t="s">
        <v>132</v>
      </c>
      <c r="L6" s="265" t="s">
        <v>134</v>
      </c>
      <c r="M6" s="255" t="s">
        <v>336</v>
      </c>
      <c r="N6" s="265" t="s">
        <v>337</v>
      </c>
      <c r="O6" s="265" t="s">
        <v>338</v>
      </c>
      <c r="P6" s="265" t="s">
        <v>132</v>
      </c>
      <c r="Q6" s="266" t="s">
        <v>339</v>
      </c>
      <c r="R6" s="266" t="s">
        <v>340</v>
      </c>
      <c r="S6" s="221" t="s">
        <v>341</v>
      </c>
      <c r="T6" s="856"/>
    </row>
    <row r="7" spans="1:20" s="83" customFormat="1" ht="18" customHeight="1">
      <c r="A7" s="301" t="s">
        <v>701</v>
      </c>
      <c r="B7" s="586">
        <v>25.91</v>
      </c>
      <c r="C7" s="662">
        <v>0</v>
      </c>
      <c r="D7" s="662">
        <v>0</v>
      </c>
      <c r="E7" s="662">
        <v>0</v>
      </c>
      <c r="F7" s="662">
        <v>0</v>
      </c>
      <c r="G7" s="74">
        <f>SUM(H7:J7)</f>
        <v>2.4429999999999996</v>
      </c>
      <c r="H7" s="74">
        <v>0.618</v>
      </c>
      <c r="I7" s="74">
        <v>1.053</v>
      </c>
      <c r="J7" s="74">
        <v>0.772</v>
      </c>
      <c r="K7" s="74">
        <f>SUM(L7:M7)</f>
        <v>17.553</v>
      </c>
      <c r="L7" s="74">
        <v>17.384</v>
      </c>
      <c r="M7" s="74">
        <v>0.169</v>
      </c>
      <c r="N7" s="74">
        <v>4.083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0" t="s">
        <v>701</v>
      </c>
    </row>
    <row r="8" spans="1:20" s="83" customFormat="1" ht="18" customHeight="1">
      <c r="A8" s="301" t="s">
        <v>702</v>
      </c>
      <c r="B8" s="660">
        <v>3222</v>
      </c>
      <c r="C8" s="662">
        <v>0</v>
      </c>
      <c r="D8" s="662">
        <v>0</v>
      </c>
      <c r="E8" s="662">
        <v>0</v>
      </c>
      <c r="F8" s="662">
        <v>0</v>
      </c>
      <c r="G8" s="662">
        <v>0</v>
      </c>
      <c r="H8" s="662">
        <v>0</v>
      </c>
      <c r="I8" s="662">
        <v>0</v>
      </c>
      <c r="J8" s="662">
        <v>0</v>
      </c>
      <c r="K8" s="662">
        <v>0</v>
      </c>
      <c r="L8" s="662">
        <v>0</v>
      </c>
      <c r="M8" s="662">
        <v>0</v>
      </c>
      <c r="N8" s="662">
        <v>0</v>
      </c>
      <c r="O8" s="662">
        <v>0</v>
      </c>
      <c r="P8" s="661">
        <v>0.92</v>
      </c>
      <c r="Q8" s="661">
        <v>0.92</v>
      </c>
      <c r="R8" s="663">
        <v>0</v>
      </c>
      <c r="S8" s="662">
        <v>0</v>
      </c>
      <c r="T8" s="70" t="s">
        <v>702</v>
      </c>
    </row>
    <row r="9" spans="1:20" s="83" customFormat="1" ht="18" customHeight="1">
      <c r="A9" s="301" t="s">
        <v>707</v>
      </c>
      <c r="B9" s="586">
        <v>32.32</v>
      </c>
      <c r="C9" s="77">
        <v>0.98</v>
      </c>
      <c r="D9" s="662">
        <v>0</v>
      </c>
      <c r="E9" s="662">
        <v>0</v>
      </c>
      <c r="F9" s="662">
        <v>0</v>
      </c>
      <c r="G9" s="74">
        <f>SUM(H9:J9)</f>
        <v>2.451</v>
      </c>
      <c r="H9" s="74">
        <v>0.621</v>
      </c>
      <c r="I9" s="73">
        <v>0</v>
      </c>
      <c r="J9" s="74">
        <v>1.83</v>
      </c>
      <c r="K9" s="74">
        <f>SUM(L9:M9)</f>
        <v>17.527</v>
      </c>
      <c r="L9" s="74">
        <v>17.358</v>
      </c>
      <c r="M9" s="74">
        <v>0.169</v>
      </c>
      <c r="N9" s="74">
        <v>4.087</v>
      </c>
      <c r="O9" s="73">
        <v>0</v>
      </c>
      <c r="P9" s="73">
        <f>SUM(Q9,R7,S7)</f>
        <v>0</v>
      </c>
      <c r="Q9" s="73">
        <v>0</v>
      </c>
      <c r="R9" s="84">
        <v>0</v>
      </c>
      <c r="S9" s="73">
        <v>0</v>
      </c>
      <c r="T9" s="70" t="s">
        <v>707</v>
      </c>
    </row>
    <row r="10" spans="1:20" s="83" customFormat="1" ht="18" customHeight="1">
      <c r="A10" s="301" t="s">
        <v>708</v>
      </c>
      <c r="B10" s="660">
        <v>3222</v>
      </c>
      <c r="C10" s="662">
        <v>0</v>
      </c>
      <c r="D10" s="662">
        <v>0</v>
      </c>
      <c r="E10" s="662">
        <v>0</v>
      </c>
      <c r="F10" s="662">
        <v>0</v>
      </c>
      <c r="G10" s="662">
        <v>0</v>
      </c>
      <c r="H10" s="662">
        <v>0</v>
      </c>
      <c r="I10" s="662">
        <v>0</v>
      </c>
      <c r="J10" s="662">
        <v>0</v>
      </c>
      <c r="K10" s="662">
        <v>0</v>
      </c>
      <c r="L10" s="662">
        <v>0</v>
      </c>
      <c r="M10" s="662">
        <v>0</v>
      </c>
      <c r="N10" s="662">
        <v>0</v>
      </c>
      <c r="O10" s="662">
        <v>0</v>
      </c>
      <c r="P10" s="661">
        <v>0.92</v>
      </c>
      <c r="Q10" s="661">
        <v>0.92</v>
      </c>
      <c r="R10" s="663">
        <v>0</v>
      </c>
      <c r="S10" s="662">
        <v>0</v>
      </c>
      <c r="T10" s="70" t="s">
        <v>19</v>
      </c>
    </row>
    <row r="11" spans="1:20" s="614" customFormat="1" ht="18" customHeight="1">
      <c r="A11" s="302" t="s">
        <v>703</v>
      </c>
      <c r="B11" s="78">
        <v>48.05</v>
      </c>
      <c r="C11" s="85">
        <v>0.98</v>
      </c>
      <c r="D11" s="79">
        <v>0.91</v>
      </c>
      <c r="E11" s="79">
        <v>0.07</v>
      </c>
      <c r="F11" s="662">
        <v>0</v>
      </c>
      <c r="G11" s="612">
        <v>2.45</v>
      </c>
      <c r="H11" s="612">
        <v>0.62</v>
      </c>
      <c r="I11" s="611">
        <v>0</v>
      </c>
      <c r="J11" s="612">
        <v>1.83</v>
      </c>
      <c r="K11" s="612">
        <v>17.53</v>
      </c>
      <c r="L11" s="612">
        <v>17.36</v>
      </c>
      <c r="M11" s="612">
        <v>0.17</v>
      </c>
      <c r="N11" s="612">
        <v>4.09</v>
      </c>
      <c r="O11" s="611">
        <v>0</v>
      </c>
      <c r="P11" s="611">
        <v>0</v>
      </c>
      <c r="Q11" s="611">
        <v>0</v>
      </c>
      <c r="R11" s="613">
        <v>0</v>
      </c>
      <c r="S11" s="611">
        <v>0</v>
      </c>
      <c r="T11" s="68" t="s">
        <v>703</v>
      </c>
    </row>
    <row r="12" spans="1:20" s="614" customFormat="1" ht="18" customHeight="1">
      <c r="A12" s="302" t="s">
        <v>704</v>
      </c>
      <c r="B12" s="660">
        <v>3222</v>
      </c>
      <c r="C12" s="662">
        <v>0</v>
      </c>
      <c r="D12" s="662">
        <v>0</v>
      </c>
      <c r="E12" s="662">
        <v>0</v>
      </c>
      <c r="F12" s="662">
        <v>0</v>
      </c>
      <c r="G12" s="662">
        <v>0</v>
      </c>
      <c r="H12" s="662">
        <v>0</v>
      </c>
      <c r="I12" s="662">
        <v>0</v>
      </c>
      <c r="J12" s="662">
        <v>0</v>
      </c>
      <c r="K12" s="662">
        <v>0</v>
      </c>
      <c r="L12" s="662">
        <v>0</v>
      </c>
      <c r="M12" s="662">
        <v>0</v>
      </c>
      <c r="N12" s="662">
        <v>0</v>
      </c>
      <c r="O12" s="662">
        <v>0</v>
      </c>
      <c r="P12" s="661">
        <v>0.92</v>
      </c>
      <c r="Q12" s="661">
        <v>0.92</v>
      </c>
      <c r="R12" s="663">
        <v>0</v>
      </c>
      <c r="S12" s="662">
        <v>0</v>
      </c>
      <c r="T12" s="68" t="s">
        <v>704</v>
      </c>
    </row>
    <row r="13" spans="1:20" s="86" customFormat="1" ht="18" customHeight="1">
      <c r="A13" s="302" t="s">
        <v>705</v>
      </c>
      <c r="B13" s="78">
        <f>SUM(C13+G13+K13+N13+O13+P13+B27+G27+J27+P27+Q27+R27+S27)</f>
        <v>44.49000000000001</v>
      </c>
      <c r="C13" s="79">
        <f>SUM(D13:F13)</f>
        <v>1.04</v>
      </c>
      <c r="D13" s="79">
        <v>0.97</v>
      </c>
      <c r="E13" s="79">
        <v>0.07</v>
      </c>
      <c r="F13" s="662">
        <v>0</v>
      </c>
      <c r="G13" s="79">
        <f>SUM(H13:J13)</f>
        <v>2.45</v>
      </c>
      <c r="H13" s="79">
        <v>0.62</v>
      </c>
      <c r="I13" s="79">
        <v>0</v>
      </c>
      <c r="J13" s="79">
        <v>1.83</v>
      </c>
      <c r="K13" s="79">
        <f>SUM(L13:M13)</f>
        <v>17.53</v>
      </c>
      <c r="L13" s="79">
        <v>17.36</v>
      </c>
      <c r="M13" s="79">
        <v>0.17</v>
      </c>
      <c r="N13" s="79">
        <v>4.09</v>
      </c>
      <c r="O13" s="662">
        <v>0</v>
      </c>
      <c r="P13" s="662">
        <v>0</v>
      </c>
      <c r="Q13" s="662">
        <v>0</v>
      </c>
      <c r="R13" s="663">
        <v>0</v>
      </c>
      <c r="S13" s="662">
        <v>0</v>
      </c>
      <c r="T13" s="68" t="s">
        <v>705</v>
      </c>
    </row>
    <row r="14" spans="1:20" s="86" customFormat="1" ht="18" customHeight="1">
      <c r="A14" s="302" t="s">
        <v>395</v>
      </c>
      <c r="B14" s="80">
        <v>39.824</v>
      </c>
      <c r="C14" s="662">
        <v>0</v>
      </c>
      <c r="D14" s="662">
        <v>0</v>
      </c>
      <c r="E14" s="662">
        <v>0</v>
      </c>
      <c r="F14" s="662">
        <v>0</v>
      </c>
      <c r="G14" s="662">
        <v>0</v>
      </c>
      <c r="H14" s="662">
        <v>0</v>
      </c>
      <c r="I14" s="662">
        <v>0</v>
      </c>
      <c r="J14" s="662">
        <v>0</v>
      </c>
      <c r="K14" s="662">
        <v>0</v>
      </c>
      <c r="L14" s="662">
        <v>0</v>
      </c>
      <c r="M14" s="662">
        <v>0</v>
      </c>
      <c r="N14" s="662">
        <v>0</v>
      </c>
      <c r="O14" s="662">
        <v>0</v>
      </c>
      <c r="P14" s="81">
        <v>0.092</v>
      </c>
      <c r="Q14" s="81">
        <v>0.092</v>
      </c>
      <c r="R14" s="663">
        <v>0</v>
      </c>
      <c r="S14" s="662">
        <v>0</v>
      </c>
      <c r="T14" s="68" t="s">
        <v>395</v>
      </c>
    </row>
    <row r="15" spans="1:20" s="87" customFormat="1" ht="18" customHeight="1" thickBot="1">
      <c r="A15" s="91">
        <v>2005</v>
      </c>
      <c r="B15" s="92">
        <f>SUM(C15+G15+K15+N15+O15+P15+B29+G29+J29+P29+Q29+R29+S29)</f>
        <v>82.11</v>
      </c>
      <c r="C15" s="88">
        <v>1.04</v>
      </c>
      <c r="D15" s="88">
        <v>0.97</v>
      </c>
      <c r="E15" s="88">
        <v>0.07</v>
      </c>
      <c r="F15" s="664">
        <v>0</v>
      </c>
      <c r="G15" s="88">
        <v>2.45</v>
      </c>
      <c r="H15" s="88">
        <v>0.62</v>
      </c>
      <c r="I15" s="88">
        <v>0</v>
      </c>
      <c r="J15" s="88">
        <v>1.83</v>
      </c>
      <c r="K15" s="88">
        <v>17.53</v>
      </c>
      <c r="L15" s="88">
        <v>17.36</v>
      </c>
      <c r="M15" s="88">
        <v>0.17</v>
      </c>
      <c r="N15" s="88">
        <v>4.09</v>
      </c>
      <c r="O15" s="664">
        <v>0</v>
      </c>
      <c r="P15" s="88">
        <v>0.09</v>
      </c>
      <c r="Q15" s="88">
        <v>0.09</v>
      </c>
      <c r="R15" s="665">
        <v>0</v>
      </c>
      <c r="S15" s="664">
        <v>0</v>
      </c>
      <c r="T15" s="659">
        <v>2005</v>
      </c>
    </row>
    <row r="16" spans="1:20" s="268" customFormat="1" ht="12.75" customHeight="1" thickBot="1">
      <c r="A16" s="28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</row>
    <row r="17" spans="1:20" s="251" customFormat="1" ht="19.5" customHeight="1">
      <c r="A17" s="857" t="s">
        <v>136</v>
      </c>
      <c r="B17" s="269" t="s">
        <v>342</v>
      </c>
      <c r="C17" s="270"/>
      <c r="D17" s="270"/>
      <c r="E17" s="270"/>
      <c r="F17" s="271"/>
      <c r="G17" s="269" t="s">
        <v>343</v>
      </c>
      <c r="H17" s="270"/>
      <c r="I17" s="270"/>
      <c r="J17" s="854" t="s">
        <v>344</v>
      </c>
      <c r="K17" s="860"/>
      <c r="L17" s="860"/>
      <c r="M17" s="860"/>
      <c r="N17" s="860"/>
      <c r="O17" s="857"/>
      <c r="P17" s="174" t="s">
        <v>345</v>
      </c>
      <c r="Q17" s="250" t="s">
        <v>346</v>
      </c>
      <c r="R17" s="250" t="s">
        <v>347</v>
      </c>
      <c r="S17" s="250" t="s">
        <v>348</v>
      </c>
      <c r="T17" s="854" t="s">
        <v>96</v>
      </c>
    </row>
    <row r="18" spans="1:20" s="251" customFormat="1" ht="19.5" customHeight="1">
      <c r="A18" s="858"/>
      <c r="B18" s="272" t="s">
        <v>349</v>
      </c>
      <c r="C18" s="273"/>
      <c r="D18" s="273"/>
      <c r="E18" s="273"/>
      <c r="F18" s="274"/>
      <c r="G18" s="272" t="s">
        <v>350</v>
      </c>
      <c r="H18" s="273"/>
      <c r="I18" s="273"/>
      <c r="J18" s="856" t="s">
        <v>351</v>
      </c>
      <c r="K18" s="861"/>
      <c r="L18" s="861"/>
      <c r="M18" s="861"/>
      <c r="N18" s="861"/>
      <c r="O18" s="859"/>
      <c r="P18" s="138" t="s">
        <v>352</v>
      </c>
      <c r="Q18" s="252" t="s">
        <v>131</v>
      </c>
      <c r="R18" s="75" t="s">
        <v>353</v>
      </c>
      <c r="S18" s="252"/>
      <c r="T18" s="855"/>
    </row>
    <row r="19" spans="1:20" s="251" customFormat="1" ht="19.5" customHeight="1">
      <c r="A19" s="858"/>
      <c r="B19" s="257" t="s">
        <v>319</v>
      </c>
      <c r="C19" s="256" t="s">
        <v>354</v>
      </c>
      <c r="D19" s="256" t="s">
        <v>355</v>
      </c>
      <c r="E19" s="258" t="s">
        <v>356</v>
      </c>
      <c r="F19" s="72" t="s">
        <v>357</v>
      </c>
      <c r="G19" s="258" t="s">
        <v>319</v>
      </c>
      <c r="H19" s="258" t="s">
        <v>320</v>
      </c>
      <c r="I19" s="77" t="s">
        <v>358</v>
      </c>
      <c r="J19" s="258" t="s">
        <v>319</v>
      </c>
      <c r="K19" s="258" t="s">
        <v>359</v>
      </c>
      <c r="L19" s="258" t="s">
        <v>360</v>
      </c>
      <c r="M19" s="258" t="s">
        <v>150</v>
      </c>
      <c r="N19" s="258" t="s">
        <v>361</v>
      </c>
      <c r="O19" s="258" t="s">
        <v>362</v>
      </c>
      <c r="P19" s="77"/>
      <c r="Q19" s="252" t="s">
        <v>131</v>
      </c>
      <c r="R19" s="212" t="s">
        <v>363</v>
      </c>
      <c r="S19" s="252"/>
      <c r="T19" s="855"/>
    </row>
    <row r="20" spans="1:20" s="251" customFormat="1" ht="29.25" customHeight="1">
      <c r="A20" s="859"/>
      <c r="B20" s="255" t="s">
        <v>151</v>
      </c>
      <c r="C20" s="265" t="s">
        <v>364</v>
      </c>
      <c r="D20" s="265" t="s">
        <v>365</v>
      </c>
      <c r="E20" s="265" t="s">
        <v>366</v>
      </c>
      <c r="F20" s="254" t="s">
        <v>367</v>
      </c>
      <c r="G20" s="265" t="s">
        <v>151</v>
      </c>
      <c r="H20" s="265" t="s">
        <v>152</v>
      </c>
      <c r="I20" s="253" t="s">
        <v>368</v>
      </c>
      <c r="J20" s="265" t="s">
        <v>151</v>
      </c>
      <c r="K20" s="140" t="s">
        <v>149</v>
      </c>
      <c r="L20" s="140" t="s">
        <v>369</v>
      </c>
      <c r="M20" s="140" t="s">
        <v>370</v>
      </c>
      <c r="N20" s="140" t="s">
        <v>371</v>
      </c>
      <c r="O20" s="140" t="s">
        <v>372</v>
      </c>
      <c r="P20" s="166" t="s">
        <v>373</v>
      </c>
      <c r="Q20" s="213" t="s">
        <v>374</v>
      </c>
      <c r="R20" s="255" t="s">
        <v>375</v>
      </c>
      <c r="S20" s="255" t="s">
        <v>376</v>
      </c>
      <c r="T20" s="856"/>
    </row>
    <row r="21" spans="1:20" s="76" customFormat="1" ht="18" customHeight="1">
      <c r="A21" s="301" t="s">
        <v>701</v>
      </c>
      <c r="B21" s="74">
        <v>0.535</v>
      </c>
      <c r="C21" s="73">
        <v>0</v>
      </c>
      <c r="D21" s="74">
        <v>0.097</v>
      </c>
      <c r="E21" s="74">
        <v>0.438</v>
      </c>
      <c r="F21" s="73">
        <v>0</v>
      </c>
      <c r="G21" s="74">
        <f>SUM(H21:I21)</f>
        <v>1.298</v>
      </c>
      <c r="H21" s="74">
        <v>1.298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0" t="s">
        <v>701</v>
      </c>
    </row>
    <row r="22" spans="1:20" s="76" customFormat="1" ht="18" customHeight="1">
      <c r="A22" s="301" t="s">
        <v>702</v>
      </c>
      <c r="B22" s="81">
        <v>0.301</v>
      </c>
      <c r="C22" s="662">
        <v>0</v>
      </c>
      <c r="D22" s="662">
        <v>0</v>
      </c>
      <c r="E22" s="81">
        <v>0.272</v>
      </c>
      <c r="F22" s="611">
        <v>0</v>
      </c>
      <c r="G22" s="81">
        <v>2.78</v>
      </c>
      <c r="H22" s="81">
        <v>2.78</v>
      </c>
      <c r="I22" s="662">
        <v>0</v>
      </c>
      <c r="J22" s="662">
        <v>0</v>
      </c>
      <c r="K22" s="73">
        <v>0</v>
      </c>
      <c r="L22" s="662">
        <v>0</v>
      </c>
      <c r="M22" s="662">
        <v>0</v>
      </c>
      <c r="N22" s="662">
        <v>0</v>
      </c>
      <c r="O22" s="662">
        <v>0</v>
      </c>
      <c r="P22" s="662">
        <v>0</v>
      </c>
      <c r="Q22" s="662">
        <v>0</v>
      </c>
      <c r="R22" s="662">
        <v>0</v>
      </c>
      <c r="S22" s="662">
        <v>0</v>
      </c>
      <c r="T22" s="70" t="s">
        <v>702</v>
      </c>
    </row>
    <row r="23" spans="1:20" s="76" customFormat="1" ht="18" customHeight="1">
      <c r="A23" s="301" t="s">
        <v>707</v>
      </c>
      <c r="B23" s="74">
        <f>SUM(C23:F23)</f>
        <v>0.524</v>
      </c>
      <c r="C23" s="73">
        <v>0</v>
      </c>
      <c r="D23" s="74">
        <v>0.097</v>
      </c>
      <c r="E23" s="74">
        <v>0.427</v>
      </c>
      <c r="F23" s="73">
        <v>0</v>
      </c>
      <c r="G23" s="74">
        <f>SUM(H23:I23)</f>
        <v>8.751</v>
      </c>
      <c r="H23" s="74">
        <v>8.751</v>
      </c>
      <c r="I23" s="73">
        <v>0</v>
      </c>
      <c r="J23" s="73">
        <v>0</v>
      </c>
      <c r="K23" s="73">
        <v>0</v>
      </c>
      <c r="L23" s="662">
        <v>0</v>
      </c>
      <c r="M23" s="662">
        <v>0</v>
      </c>
      <c r="N23" s="662">
        <v>0</v>
      </c>
      <c r="O23" s="662">
        <v>0</v>
      </c>
      <c r="P23" s="662">
        <v>0</v>
      </c>
      <c r="Q23" s="73">
        <v>0</v>
      </c>
      <c r="R23" s="662">
        <v>0</v>
      </c>
      <c r="S23" s="662">
        <v>0</v>
      </c>
      <c r="T23" s="70" t="s">
        <v>707</v>
      </c>
    </row>
    <row r="24" spans="1:20" s="76" customFormat="1" ht="18" customHeight="1">
      <c r="A24" s="301" t="s">
        <v>19</v>
      </c>
      <c r="B24" s="81">
        <v>0.301</v>
      </c>
      <c r="C24" s="662">
        <v>0</v>
      </c>
      <c r="D24" s="662">
        <v>0</v>
      </c>
      <c r="E24" s="81">
        <v>0.301</v>
      </c>
      <c r="F24" s="611">
        <v>0</v>
      </c>
      <c r="G24" s="81">
        <v>2.829</v>
      </c>
      <c r="H24" s="81">
        <v>2.829</v>
      </c>
      <c r="I24" s="662">
        <v>0</v>
      </c>
      <c r="J24" s="662">
        <v>0</v>
      </c>
      <c r="K24" s="73">
        <v>0</v>
      </c>
      <c r="L24" s="662">
        <v>0</v>
      </c>
      <c r="M24" s="662">
        <v>0</v>
      </c>
      <c r="N24" s="662">
        <v>0</v>
      </c>
      <c r="O24" s="662">
        <v>0</v>
      </c>
      <c r="P24" s="662">
        <v>0</v>
      </c>
      <c r="Q24" s="662">
        <v>0</v>
      </c>
      <c r="R24" s="662">
        <v>0</v>
      </c>
      <c r="S24" s="662">
        <v>0</v>
      </c>
      <c r="T24" s="70" t="s">
        <v>19</v>
      </c>
    </row>
    <row r="25" spans="1:20" s="89" customFormat="1" ht="18" customHeight="1">
      <c r="A25" s="302" t="s">
        <v>703</v>
      </c>
      <c r="B25" s="612">
        <v>0.53</v>
      </c>
      <c r="C25" s="611">
        <v>0</v>
      </c>
      <c r="D25" s="612">
        <v>0.1</v>
      </c>
      <c r="E25" s="612">
        <v>0.43</v>
      </c>
      <c r="F25" s="611">
        <v>0</v>
      </c>
      <c r="G25" s="612">
        <v>8.71</v>
      </c>
      <c r="H25" s="612">
        <v>8.71</v>
      </c>
      <c r="I25" s="611">
        <v>0</v>
      </c>
      <c r="J25" s="79">
        <f>SUM(K25:O25)</f>
        <v>13.760000000000002</v>
      </c>
      <c r="K25" s="73">
        <v>0</v>
      </c>
      <c r="L25" s="662">
        <v>0</v>
      </c>
      <c r="M25" s="662">
        <v>0</v>
      </c>
      <c r="N25" s="85">
        <v>10.8</v>
      </c>
      <c r="O25" s="85">
        <v>2.96</v>
      </c>
      <c r="P25" s="662">
        <v>0</v>
      </c>
      <c r="Q25" s="611">
        <v>0</v>
      </c>
      <c r="R25" s="662">
        <v>0</v>
      </c>
      <c r="S25" s="662">
        <v>0</v>
      </c>
      <c r="T25" s="68" t="s">
        <v>703</v>
      </c>
    </row>
    <row r="26" spans="1:20" s="89" customFormat="1" ht="18" customHeight="1">
      <c r="A26" s="302" t="s">
        <v>704</v>
      </c>
      <c r="B26" s="81">
        <v>0.301</v>
      </c>
      <c r="C26" s="662">
        <v>0</v>
      </c>
      <c r="D26" s="662">
        <v>0</v>
      </c>
      <c r="E26" s="81">
        <v>0.301</v>
      </c>
      <c r="F26" s="611">
        <v>0</v>
      </c>
      <c r="G26" s="81">
        <v>2.829</v>
      </c>
      <c r="H26" s="81">
        <v>2.829</v>
      </c>
      <c r="I26" s="662">
        <v>0</v>
      </c>
      <c r="J26" s="662">
        <v>0</v>
      </c>
      <c r="K26" s="73">
        <v>0</v>
      </c>
      <c r="L26" s="662">
        <v>0</v>
      </c>
      <c r="M26" s="662">
        <v>0</v>
      </c>
      <c r="N26" s="662">
        <v>0</v>
      </c>
      <c r="O26" s="662">
        <v>0</v>
      </c>
      <c r="P26" s="662">
        <v>0</v>
      </c>
      <c r="Q26" s="662">
        <v>0</v>
      </c>
      <c r="R26" s="662">
        <v>0</v>
      </c>
      <c r="S26" s="662">
        <v>0</v>
      </c>
      <c r="T26" s="68" t="s">
        <v>704</v>
      </c>
    </row>
    <row r="27" spans="1:20" s="89" customFormat="1" ht="18" customHeight="1">
      <c r="A27" s="302" t="s">
        <v>705</v>
      </c>
      <c r="B27" s="79">
        <f>SUM(C27:F27)</f>
        <v>0.53</v>
      </c>
      <c r="C27" s="662">
        <v>0</v>
      </c>
      <c r="D27" s="79">
        <v>0.1</v>
      </c>
      <c r="E27" s="79">
        <v>0.43</v>
      </c>
      <c r="F27" s="611">
        <v>0</v>
      </c>
      <c r="G27" s="79">
        <f>SUM(H27:I27)</f>
        <v>8.71</v>
      </c>
      <c r="H27" s="79">
        <v>8.71</v>
      </c>
      <c r="I27" s="662">
        <v>0</v>
      </c>
      <c r="J27" s="79">
        <f>SUM(K27:O27)</f>
        <v>10.14</v>
      </c>
      <c r="K27" s="73">
        <v>0</v>
      </c>
      <c r="L27" s="662">
        <v>0</v>
      </c>
      <c r="M27" s="662">
        <v>0</v>
      </c>
      <c r="N27" s="79">
        <v>7.18</v>
      </c>
      <c r="O27" s="79">
        <v>2.96</v>
      </c>
      <c r="P27" s="662">
        <v>0</v>
      </c>
      <c r="Q27" s="662">
        <v>0</v>
      </c>
      <c r="R27" s="662">
        <v>0</v>
      </c>
      <c r="S27" s="662">
        <v>0</v>
      </c>
      <c r="T27" s="68" t="s">
        <v>705</v>
      </c>
    </row>
    <row r="28" spans="1:20" s="89" customFormat="1" ht="18" customHeight="1">
      <c r="A28" s="302" t="s">
        <v>395</v>
      </c>
      <c r="B28" s="81">
        <f>SUM(C28:F28)</f>
        <v>0.301</v>
      </c>
      <c r="C28" s="662">
        <v>0</v>
      </c>
      <c r="D28" s="662">
        <v>0</v>
      </c>
      <c r="E28" s="81">
        <v>0.301</v>
      </c>
      <c r="F28" s="611">
        <v>0</v>
      </c>
      <c r="G28" s="81">
        <f>SUM(H28:I28)</f>
        <v>2.829</v>
      </c>
      <c r="H28" s="81">
        <v>2.829</v>
      </c>
      <c r="I28" s="662">
        <v>0</v>
      </c>
      <c r="J28" s="79">
        <f>SUM(K28:O28)</f>
        <v>36.602</v>
      </c>
      <c r="K28" s="81">
        <v>8.876</v>
      </c>
      <c r="L28" s="81">
        <v>0.672</v>
      </c>
      <c r="M28" s="662">
        <v>0</v>
      </c>
      <c r="N28" s="81">
        <v>27.054</v>
      </c>
      <c r="O28" s="662">
        <v>0</v>
      </c>
      <c r="P28" s="662">
        <v>0</v>
      </c>
      <c r="Q28" s="662">
        <v>0</v>
      </c>
      <c r="R28" s="662">
        <v>0</v>
      </c>
      <c r="S28" s="662">
        <v>0</v>
      </c>
      <c r="T28" s="68" t="s">
        <v>395</v>
      </c>
    </row>
    <row r="29" spans="1:20" s="82" customFormat="1" ht="18" customHeight="1" thickBot="1">
      <c r="A29" s="91">
        <v>2005</v>
      </c>
      <c r="B29" s="88">
        <f>SUM(C29:F29)</f>
        <v>0.83</v>
      </c>
      <c r="C29" s="664">
        <v>0</v>
      </c>
      <c r="D29" s="88">
        <v>0.1</v>
      </c>
      <c r="E29" s="88">
        <v>0.73</v>
      </c>
      <c r="F29" s="705">
        <v>0</v>
      </c>
      <c r="G29" s="88">
        <f>SUM(H29:I29)</f>
        <v>20.07</v>
      </c>
      <c r="H29" s="88">
        <v>20.07</v>
      </c>
      <c r="I29" s="664">
        <v>0</v>
      </c>
      <c r="J29" s="88">
        <f>SUM(K29:O29)</f>
        <v>36.01</v>
      </c>
      <c r="K29" s="88">
        <v>0.06</v>
      </c>
      <c r="L29" s="88">
        <v>0.62</v>
      </c>
      <c r="M29" s="664">
        <v>0</v>
      </c>
      <c r="N29" s="88">
        <v>32.37</v>
      </c>
      <c r="O29" s="88">
        <v>2.96</v>
      </c>
      <c r="P29" s="664">
        <v>0</v>
      </c>
      <c r="Q29" s="664">
        <v>0</v>
      </c>
      <c r="R29" s="664">
        <v>0</v>
      </c>
      <c r="S29" s="664">
        <v>0</v>
      </c>
      <c r="T29" s="90">
        <v>2005</v>
      </c>
    </row>
    <row r="30" spans="1:20" s="93" customFormat="1" ht="15" customHeight="1">
      <c r="A30" s="93" t="s">
        <v>187</v>
      </c>
      <c r="N30" s="94"/>
      <c r="O30" s="853" t="s">
        <v>625</v>
      </c>
      <c r="P30" s="853"/>
      <c r="Q30" s="853"/>
      <c r="R30" s="853"/>
      <c r="S30" s="853"/>
      <c r="T30" s="853"/>
    </row>
    <row r="31" s="93" customFormat="1" ht="15" customHeight="1">
      <c r="A31" s="93" t="s">
        <v>377</v>
      </c>
    </row>
    <row r="32" s="150" customFormat="1" ht="13.5">
      <c r="K32" s="275"/>
    </row>
    <row r="33" s="150" customFormat="1" ht="13.5"/>
    <row r="34" s="150" customFormat="1" ht="13.5"/>
    <row r="35" s="150" customFormat="1" ht="13.5"/>
    <row r="36" s="150" customFormat="1" ht="13.5"/>
    <row r="37" s="150" customFormat="1" ht="13.5"/>
    <row r="38" s="150" customFormat="1" ht="13.5"/>
    <row r="39" s="150" customFormat="1" ht="13.5"/>
    <row r="40" s="150" customFormat="1" ht="13.5"/>
    <row r="41" s="150" customFormat="1" ht="13.5"/>
    <row r="42" s="150" customFormat="1" ht="13.5"/>
    <row r="43" s="150" customFormat="1" ht="13.5"/>
    <row r="44" s="150" customFormat="1" ht="13.5"/>
    <row r="45" s="150" customFormat="1" ht="13.5"/>
    <row r="46" s="150" customFormat="1" ht="13.5"/>
    <row r="47" s="150" customFormat="1" ht="13.5"/>
    <row r="48" s="150" customFormat="1" ht="13.5"/>
    <row r="49" s="150" customFormat="1" ht="13.5"/>
    <row r="50" s="150" customFormat="1" ht="13.5"/>
    <row r="51" s="150" customFormat="1" ht="13.5"/>
  </sheetData>
  <mergeCells count="16">
    <mergeCell ref="A1:P1"/>
    <mergeCell ref="G3:J3"/>
    <mergeCell ref="K3:M3"/>
    <mergeCell ref="G4:J4"/>
    <mergeCell ref="K4:M4"/>
    <mergeCell ref="A3:A6"/>
    <mergeCell ref="C3:F3"/>
    <mergeCell ref="C4:F4"/>
    <mergeCell ref="P3:S3"/>
    <mergeCell ref="P4:S4"/>
    <mergeCell ref="O30:T30"/>
    <mergeCell ref="T3:T6"/>
    <mergeCell ref="T17:T20"/>
    <mergeCell ref="A17:A20"/>
    <mergeCell ref="J17:O17"/>
    <mergeCell ref="J18:O18"/>
  </mergeCells>
  <printOptions/>
  <pageMargins left="0.26" right="0.49" top="0.5511811023622047" bottom="0.6692913385826772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F13">
      <selection activeCell="X18" sqref="X18"/>
    </sheetView>
  </sheetViews>
  <sheetFormatPr defaultColWidth="8.88671875" defaultRowHeight="13.5"/>
  <cols>
    <col min="1" max="1" width="7.77734375" style="720" customWidth="1"/>
    <col min="2" max="2" width="4.77734375" style="0" customWidth="1"/>
    <col min="3" max="3" width="6.3359375" style="0" customWidth="1"/>
    <col min="4" max="4" width="4.77734375" style="0" customWidth="1"/>
    <col min="5" max="5" width="9.77734375" style="0" customWidth="1"/>
    <col min="6" max="6" width="5.5546875" style="0" customWidth="1"/>
    <col min="7" max="7" width="6.3359375" style="0" customWidth="1"/>
    <col min="8" max="8" width="4.77734375" style="0" customWidth="1"/>
    <col min="9" max="9" width="5.77734375" style="0" customWidth="1"/>
    <col min="10" max="10" width="4.77734375" style="0" customWidth="1"/>
    <col min="11" max="11" width="6.3359375" style="0" customWidth="1"/>
    <col min="12" max="12" width="4.21484375" style="0" customWidth="1"/>
    <col min="13" max="13" width="6.77734375" style="0" customWidth="1"/>
    <col min="14" max="14" width="4.77734375" style="0" customWidth="1"/>
    <col min="15" max="15" width="6.3359375" style="0" customWidth="1"/>
    <col min="16" max="16" width="4.77734375" style="0" customWidth="1"/>
    <col min="17" max="17" width="6.77734375" style="0" customWidth="1"/>
    <col min="18" max="18" width="4.77734375" style="0" customWidth="1"/>
    <col min="19" max="19" width="6.3359375" style="0" customWidth="1"/>
    <col min="20" max="20" width="4.77734375" style="46" customWidth="1"/>
    <col min="21" max="21" width="5.99609375" style="46" customWidth="1"/>
    <col min="22" max="22" width="4.77734375" style="0" customWidth="1"/>
    <col min="23" max="23" width="5.4453125" style="46" customWidth="1"/>
    <col min="24" max="24" width="8.21484375" style="720" customWidth="1"/>
    <col min="25" max="16384" width="8.88671875" style="46" customWidth="1"/>
  </cols>
  <sheetData>
    <row r="1" spans="1:24" s="727" customFormat="1" ht="34.5" customHeight="1">
      <c r="A1" s="798" t="s">
        <v>744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23" t="s">
        <v>745</v>
      </c>
      <c r="O1" s="724"/>
      <c r="P1" s="724"/>
      <c r="Q1" s="724"/>
      <c r="R1" s="724"/>
      <c r="S1" s="725"/>
      <c r="T1" s="723"/>
      <c r="U1" s="723"/>
      <c r="V1" s="724"/>
      <c r="W1" s="723"/>
      <c r="X1" s="726"/>
    </row>
    <row r="2" spans="1:24" s="278" customFormat="1" ht="18" customHeight="1" thickBot="1">
      <c r="A2" s="715" t="s">
        <v>378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7"/>
      <c r="W2" s="276"/>
      <c r="X2" s="715" t="s">
        <v>379</v>
      </c>
    </row>
    <row r="3" spans="1:24" s="731" customFormat="1" ht="34.5" customHeight="1" thickTop="1">
      <c r="A3" s="871" t="s">
        <v>748</v>
      </c>
      <c r="B3" s="728" t="s">
        <v>153</v>
      </c>
      <c r="C3" s="729"/>
      <c r="D3" s="866" t="s">
        <v>746</v>
      </c>
      <c r="E3" s="867"/>
      <c r="F3" s="867"/>
      <c r="G3" s="867"/>
      <c r="H3" s="867"/>
      <c r="I3" s="867"/>
      <c r="J3" s="867"/>
      <c r="K3" s="868"/>
      <c r="L3" s="730"/>
      <c r="M3" s="730"/>
      <c r="N3" s="867" t="s">
        <v>747</v>
      </c>
      <c r="O3" s="867"/>
      <c r="P3" s="867"/>
      <c r="Q3" s="867"/>
      <c r="R3" s="867"/>
      <c r="S3" s="867"/>
      <c r="T3" s="867"/>
      <c r="U3" s="867"/>
      <c r="V3" s="867"/>
      <c r="W3" s="867"/>
      <c r="X3" s="874" t="s">
        <v>769</v>
      </c>
    </row>
    <row r="4" spans="1:24" s="731" customFormat="1" ht="34.5" customHeight="1">
      <c r="A4" s="872"/>
      <c r="B4" s="728"/>
      <c r="C4" s="733"/>
      <c r="D4" s="729" t="s">
        <v>154</v>
      </c>
      <c r="E4" s="733"/>
      <c r="F4" s="729" t="s">
        <v>155</v>
      </c>
      <c r="G4" s="733"/>
      <c r="H4" s="729" t="s">
        <v>156</v>
      </c>
      <c r="I4" s="733"/>
      <c r="J4" s="729" t="s">
        <v>749</v>
      </c>
      <c r="K4" s="733"/>
      <c r="L4" s="729" t="s">
        <v>157</v>
      </c>
      <c r="M4" s="729"/>
      <c r="N4" s="729" t="s">
        <v>158</v>
      </c>
      <c r="O4" s="729"/>
      <c r="P4" s="734" t="s">
        <v>159</v>
      </c>
      <c r="Q4" s="733"/>
      <c r="R4" s="729" t="s">
        <v>160</v>
      </c>
      <c r="S4" s="735"/>
      <c r="T4" s="729" t="s">
        <v>161</v>
      </c>
      <c r="U4" s="735"/>
      <c r="V4" s="729" t="s">
        <v>162</v>
      </c>
      <c r="W4" s="729"/>
      <c r="X4" s="875"/>
    </row>
    <row r="5" spans="1:24" s="731" customFormat="1" ht="34.5" customHeight="1">
      <c r="A5" s="872"/>
      <c r="B5" s="730" t="s">
        <v>163</v>
      </c>
      <c r="C5" s="736"/>
      <c r="D5" s="730" t="s">
        <v>164</v>
      </c>
      <c r="E5" s="736"/>
      <c r="F5" s="730" t="s">
        <v>165</v>
      </c>
      <c r="G5" s="736"/>
      <c r="H5" s="730" t="s">
        <v>166</v>
      </c>
      <c r="I5" s="736"/>
      <c r="J5" s="730" t="s">
        <v>750</v>
      </c>
      <c r="K5" s="736"/>
      <c r="L5" s="730" t="s">
        <v>167</v>
      </c>
      <c r="M5" s="730"/>
      <c r="N5" s="730" t="s">
        <v>168</v>
      </c>
      <c r="O5" s="730"/>
      <c r="P5" s="737" t="s">
        <v>751</v>
      </c>
      <c r="Q5" s="736"/>
      <c r="R5" s="730" t="s">
        <v>752</v>
      </c>
      <c r="S5" s="736"/>
      <c r="T5" s="730" t="s">
        <v>753</v>
      </c>
      <c r="U5" s="736"/>
      <c r="V5" s="730" t="s">
        <v>754</v>
      </c>
      <c r="W5" s="730"/>
      <c r="X5" s="875"/>
    </row>
    <row r="6" spans="1:24" s="731" customFormat="1" ht="34.5" customHeight="1">
      <c r="A6" s="872"/>
      <c r="B6" s="733" t="s">
        <v>755</v>
      </c>
      <c r="C6" s="733" t="s">
        <v>169</v>
      </c>
      <c r="D6" s="733" t="s">
        <v>170</v>
      </c>
      <c r="E6" s="733" t="s">
        <v>140</v>
      </c>
      <c r="F6" s="733" t="s">
        <v>170</v>
      </c>
      <c r="G6" s="733" t="s">
        <v>140</v>
      </c>
      <c r="H6" s="733" t="s">
        <v>170</v>
      </c>
      <c r="I6" s="733" t="s">
        <v>140</v>
      </c>
      <c r="J6" s="733" t="s">
        <v>170</v>
      </c>
      <c r="K6" s="733" t="s">
        <v>140</v>
      </c>
      <c r="L6" s="733" t="s">
        <v>170</v>
      </c>
      <c r="M6" s="729" t="s">
        <v>140</v>
      </c>
      <c r="N6" s="735" t="s">
        <v>170</v>
      </c>
      <c r="O6" s="729" t="s">
        <v>140</v>
      </c>
      <c r="P6" s="738" t="s">
        <v>170</v>
      </c>
      <c r="Q6" s="733" t="s">
        <v>140</v>
      </c>
      <c r="R6" s="739" t="s">
        <v>170</v>
      </c>
      <c r="S6" s="733" t="s">
        <v>140</v>
      </c>
      <c r="T6" s="740" t="s">
        <v>171</v>
      </c>
      <c r="U6" s="733" t="s">
        <v>140</v>
      </c>
      <c r="V6" s="732" t="s">
        <v>170</v>
      </c>
      <c r="W6" s="729" t="s">
        <v>140</v>
      </c>
      <c r="X6" s="875"/>
    </row>
    <row r="7" spans="1:24" s="157" customFormat="1" ht="34.5" customHeight="1">
      <c r="A7" s="873"/>
      <c r="B7" s="706" t="s">
        <v>380</v>
      </c>
      <c r="C7" s="616" t="s">
        <v>172</v>
      </c>
      <c r="D7" s="616" t="s">
        <v>380</v>
      </c>
      <c r="E7" s="616" t="s">
        <v>172</v>
      </c>
      <c r="F7" s="616" t="s">
        <v>380</v>
      </c>
      <c r="G7" s="616" t="s">
        <v>172</v>
      </c>
      <c r="H7" s="616" t="s">
        <v>380</v>
      </c>
      <c r="I7" s="616" t="s">
        <v>172</v>
      </c>
      <c r="J7" s="616" t="s">
        <v>380</v>
      </c>
      <c r="K7" s="616" t="s">
        <v>172</v>
      </c>
      <c r="L7" s="616" t="s">
        <v>380</v>
      </c>
      <c r="M7" s="615" t="s">
        <v>172</v>
      </c>
      <c r="N7" s="616" t="s">
        <v>380</v>
      </c>
      <c r="O7" s="617" t="s">
        <v>172</v>
      </c>
      <c r="P7" s="616" t="s">
        <v>380</v>
      </c>
      <c r="Q7" s="616" t="s">
        <v>172</v>
      </c>
      <c r="R7" s="616" t="s">
        <v>380</v>
      </c>
      <c r="S7" s="616" t="s">
        <v>172</v>
      </c>
      <c r="T7" s="616" t="s">
        <v>380</v>
      </c>
      <c r="U7" s="616" t="s">
        <v>172</v>
      </c>
      <c r="V7" s="616" t="s">
        <v>380</v>
      </c>
      <c r="W7" s="615" t="s">
        <v>172</v>
      </c>
      <c r="X7" s="876"/>
    </row>
    <row r="8" spans="1:24" s="283" customFormat="1" ht="31.5" customHeight="1">
      <c r="A8" s="721" t="s">
        <v>381</v>
      </c>
      <c r="B8" s="279">
        <v>114</v>
      </c>
      <c r="C8" s="280">
        <v>60794</v>
      </c>
      <c r="D8" s="283" t="s">
        <v>97</v>
      </c>
      <c r="E8" s="281">
        <v>53650</v>
      </c>
      <c r="F8" s="707" t="s">
        <v>97</v>
      </c>
      <c r="G8" s="282">
        <v>53650</v>
      </c>
      <c r="H8" s="283" t="s">
        <v>382</v>
      </c>
      <c r="I8" s="283" t="s">
        <v>382</v>
      </c>
      <c r="J8" s="283" t="s">
        <v>97</v>
      </c>
      <c r="K8" s="284" t="s">
        <v>97</v>
      </c>
      <c r="L8" s="283">
        <v>114</v>
      </c>
      <c r="M8" s="280">
        <v>7144</v>
      </c>
      <c r="N8" s="280">
        <v>93</v>
      </c>
      <c r="O8" s="280">
        <v>231</v>
      </c>
      <c r="P8" s="280">
        <v>15</v>
      </c>
      <c r="Q8" s="668">
        <v>1772</v>
      </c>
      <c r="R8" s="280">
        <v>5</v>
      </c>
      <c r="S8" s="280">
        <v>5118</v>
      </c>
      <c r="T8" s="283" t="s">
        <v>97</v>
      </c>
      <c r="U8" s="283" t="s">
        <v>97</v>
      </c>
      <c r="V8" s="284">
        <v>1</v>
      </c>
      <c r="W8" s="284">
        <v>23</v>
      </c>
      <c r="X8" s="716" t="s">
        <v>381</v>
      </c>
    </row>
    <row r="9" spans="1:24" s="283" customFormat="1" ht="31.5" customHeight="1">
      <c r="A9" s="721" t="s">
        <v>383</v>
      </c>
      <c r="B9" s="279">
        <v>43</v>
      </c>
      <c r="C9" s="280">
        <v>124003</v>
      </c>
      <c r="D9" s="283" t="s">
        <v>740</v>
      </c>
      <c r="E9" s="284" t="s">
        <v>741</v>
      </c>
      <c r="F9" s="282" t="s">
        <v>384</v>
      </c>
      <c r="G9" s="282" t="s">
        <v>385</v>
      </c>
      <c r="H9" s="283" t="s">
        <v>382</v>
      </c>
      <c r="I9" s="283" t="s">
        <v>382</v>
      </c>
      <c r="J9" s="283">
        <v>2</v>
      </c>
      <c r="K9" s="284">
        <v>121155</v>
      </c>
      <c r="L9" s="283">
        <v>41</v>
      </c>
      <c r="M9" s="280">
        <v>2848</v>
      </c>
      <c r="N9" s="280">
        <v>22</v>
      </c>
      <c r="O9" s="280">
        <v>67</v>
      </c>
      <c r="P9" s="280">
        <v>16</v>
      </c>
      <c r="Q9" s="668">
        <v>1368</v>
      </c>
      <c r="R9" s="280">
        <v>3</v>
      </c>
      <c r="S9" s="280">
        <v>1243</v>
      </c>
      <c r="T9" s="283">
        <v>1</v>
      </c>
      <c r="U9" s="283">
        <v>171</v>
      </c>
      <c r="V9" s="284" t="s">
        <v>99</v>
      </c>
      <c r="W9" s="284" t="s">
        <v>99</v>
      </c>
      <c r="X9" s="716" t="s">
        <v>383</v>
      </c>
    </row>
    <row r="10" spans="1:24" s="283" customFormat="1" ht="31.5" customHeight="1">
      <c r="A10" s="722" t="s">
        <v>386</v>
      </c>
      <c r="B10" s="279">
        <v>129</v>
      </c>
      <c r="C10" s="280">
        <v>62745</v>
      </c>
      <c r="D10" s="283" t="s">
        <v>97</v>
      </c>
      <c r="E10" s="281">
        <v>53650</v>
      </c>
      <c r="F10" s="707" t="s">
        <v>97</v>
      </c>
      <c r="G10" s="282">
        <v>53650</v>
      </c>
      <c r="H10" s="283" t="s">
        <v>97</v>
      </c>
      <c r="I10" s="283" t="s">
        <v>97</v>
      </c>
      <c r="J10" s="283" t="s">
        <v>97</v>
      </c>
      <c r="K10" s="284" t="s">
        <v>97</v>
      </c>
      <c r="L10" s="283">
        <v>129</v>
      </c>
      <c r="M10" s="280">
        <v>9095</v>
      </c>
      <c r="N10" s="280">
        <v>98</v>
      </c>
      <c r="O10" s="280">
        <v>236</v>
      </c>
      <c r="P10" s="280">
        <v>21</v>
      </c>
      <c r="Q10" s="668">
        <v>2343</v>
      </c>
      <c r="R10" s="670">
        <v>9</v>
      </c>
      <c r="S10" s="670">
        <v>6493</v>
      </c>
      <c r="T10" s="283" t="s">
        <v>97</v>
      </c>
      <c r="U10" s="283" t="s">
        <v>97</v>
      </c>
      <c r="V10" s="284">
        <v>1</v>
      </c>
      <c r="W10" s="284">
        <v>23</v>
      </c>
      <c r="X10" s="717" t="s">
        <v>386</v>
      </c>
    </row>
    <row r="11" spans="1:24" s="283" customFormat="1" ht="31.5" customHeight="1">
      <c r="A11" s="722" t="s">
        <v>387</v>
      </c>
      <c r="B11" s="279">
        <v>43</v>
      </c>
      <c r="C11" s="280">
        <v>124003</v>
      </c>
      <c r="D11" s="283" t="s">
        <v>740</v>
      </c>
      <c r="E11" s="284" t="s">
        <v>741</v>
      </c>
      <c r="F11" s="282" t="s">
        <v>384</v>
      </c>
      <c r="G11" s="282" t="s">
        <v>385</v>
      </c>
      <c r="H11" s="283" t="s">
        <v>97</v>
      </c>
      <c r="I11" s="283" t="s">
        <v>97</v>
      </c>
      <c r="J11" s="283">
        <v>2</v>
      </c>
      <c r="K11" s="284">
        <v>121155</v>
      </c>
      <c r="L11" s="283">
        <v>41</v>
      </c>
      <c r="M11" s="280">
        <v>2848</v>
      </c>
      <c r="N11" s="280">
        <v>22</v>
      </c>
      <c r="O11" s="280">
        <v>67</v>
      </c>
      <c r="P11" s="280">
        <v>15</v>
      </c>
      <c r="Q11" s="668">
        <v>1368</v>
      </c>
      <c r="R11" s="670">
        <v>3</v>
      </c>
      <c r="S11" s="670">
        <v>1243</v>
      </c>
      <c r="T11" s="283">
        <v>1</v>
      </c>
      <c r="U11" s="283">
        <v>171</v>
      </c>
      <c r="V11" s="284" t="s">
        <v>99</v>
      </c>
      <c r="W11" s="284" t="s">
        <v>99</v>
      </c>
      <c r="X11" s="717" t="s">
        <v>387</v>
      </c>
    </row>
    <row r="12" spans="1:24" s="283" customFormat="1" ht="31.5" customHeight="1">
      <c r="A12" s="722" t="s">
        <v>388</v>
      </c>
      <c r="B12" s="279">
        <v>129</v>
      </c>
      <c r="C12" s="280">
        <v>62534</v>
      </c>
      <c r="D12" s="283" t="s">
        <v>97</v>
      </c>
      <c r="E12" s="285">
        <v>53650</v>
      </c>
      <c r="F12" s="707" t="s">
        <v>97</v>
      </c>
      <c r="G12" s="282">
        <v>53650</v>
      </c>
      <c r="H12" s="283" t="s">
        <v>97</v>
      </c>
      <c r="I12" s="283" t="s">
        <v>97</v>
      </c>
      <c r="J12" s="280" t="s">
        <v>97</v>
      </c>
      <c r="K12" s="280" t="s">
        <v>97</v>
      </c>
      <c r="L12" s="280">
        <v>129</v>
      </c>
      <c r="M12" s="280">
        <v>8884</v>
      </c>
      <c r="N12" s="280">
        <v>98</v>
      </c>
      <c r="O12" s="280">
        <v>237</v>
      </c>
      <c r="P12" s="671">
        <v>21</v>
      </c>
      <c r="Q12" s="286">
        <v>2279</v>
      </c>
      <c r="R12" s="671">
        <v>9</v>
      </c>
      <c r="S12" s="671">
        <v>6345</v>
      </c>
      <c r="T12" s="286">
        <v>0</v>
      </c>
      <c r="U12" s="286">
        <v>0</v>
      </c>
      <c r="V12" s="286">
        <v>1</v>
      </c>
      <c r="W12" s="284">
        <v>23</v>
      </c>
      <c r="X12" s="717" t="s">
        <v>388</v>
      </c>
    </row>
    <row r="13" spans="1:24" s="283" customFormat="1" ht="31.5" customHeight="1">
      <c r="A13" s="722" t="s">
        <v>389</v>
      </c>
      <c r="B13" s="279">
        <v>23</v>
      </c>
      <c r="C13" s="280">
        <v>153430</v>
      </c>
      <c r="D13" s="283" t="s">
        <v>740</v>
      </c>
      <c r="E13" s="280" t="s">
        <v>742</v>
      </c>
      <c r="F13" s="282" t="s">
        <v>384</v>
      </c>
      <c r="G13" s="282" t="s">
        <v>385</v>
      </c>
      <c r="H13" s="283" t="s">
        <v>97</v>
      </c>
      <c r="I13" s="283" t="s">
        <v>97</v>
      </c>
      <c r="J13" s="280">
        <v>2</v>
      </c>
      <c r="K13" s="280">
        <v>121155</v>
      </c>
      <c r="L13" s="280">
        <v>21</v>
      </c>
      <c r="M13" s="280">
        <v>2785</v>
      </c>
      <c r="N13" s="280">
        <v>2</v>
      </c>
      <c r="O13" s="280">
        <v>4</v>
      </c>
      <c r="P13" s="671">
        <v>15</v>
      </c>
      <c r="Q13" s="286">
        <v>1367</v>
      </c>
      <c r="R13" s="671">
        <v>3</v>
      </c>
      <c r="S13" s="671">
        <v>1243</v>
      </c>
      <c r="T13" s="286">
        <v>1</v>
      </c>
      <c r="U13" s="283">
        <v>171</v>
      </c>
      <c r="V13" s="286" t="s">
        <v>97</v>
      </c>
      <c r="W13" s="669" t="s">
        <v>97</v>
      </c>
      <c r="X13" s="717" t="s">
        <v>389</v>
      </c>
    </row>
    <row r="14" spans="1:24" s="283" customFormat="1" ht="31.5" customHeight="1">
      <c r="A14" s="722" t="s">
        <v>390</v>
      </c>
      <c r="B14" s="279">
        <v>137</v>
      </c>
      <c r="C14" s="280">
        <v>67730</v>
      </c>
      <c r="D14" s="283" t="s">
        <v>97</v>
      </c>
      <c r="E14" s="285">
        <v>58784</v>
      </c>
      <c r="F14" s="707" t="s">
        <v>97</v>
      </c>
      <c r="G14" s="282">
        <v>58784</v>
      </c>
      <c r="H14" s="283" t="s">
        <v>97</v>
      </c>
      <c r="I14" s="283" t="s">
        <v>97</v>
      </c>
      <c r="J14" s="280" t="s">
        <v>97</v>
      </c>
      <c r="K14" s="280" t="s">
        <v>97</v>
      </c>
      <c r="L14" s="280">
        <v>137</v>
      </c>
      <c r="M14" s="280">
        <v>8946</v>
      </c>
      <c r="N14" s="280">
        <v>105</v>
      </c>
      <c r="O14" s="280">
        <v>252</v>
      </c>
      <c r="P14" s="671">
        <v>22</v>
      </c>
      <c r="Q14" s="286">
        <v>2326</v>
      </c>
      <c r="R14" s="671">
        <v>9</v>
      </c>
      <c r="S14" s="671">
        <v>6345</v>
      </c>
      <c r="T14" s="286">
        <v>0</v>
      </c>
      <c r="U14" s="286">
        <v>0</v>
      </c>
      <c r="V14" s="286">
        <v>1</v>
      </c>
      <c r="W14" s="284">
        <v>23</v>
      </c>
      <c r="X14" s="717" t="s">
        <v>390</v>
      </c>
    </row>
    <row r="15" spans="1:24" s="283" customFormat="1" ht="31.5" customHeight="1">
      <c r="A15" s="722" t="s">
        <v>391</v>
      </c>
      <c r="B15" s="279">
        <v>25</v>
      </c>
      <c r="C15" s="280">
        <v>159504</v>
      </c>
      <c r="D15" s="283" t="s">
        <v>740</v>
      </c>
      <c r="E15" s="280" t="s">
        <v>743</v>
      </c>
      <c r="F15" s="708">
        <v>-2</v>
      </c>
      <c r="G15" s="709">
        <v>-35558</v>
      </c>
      <c r="H15" s="283" t="s">
        <v>97</v>
      </c>
      <c r="I15" s="283" t="s">
        <v>97</v>
      </c>
      <c r="J15" s="280">
        <v>2</v>
      </c>
      <c r="K15" s="280">
        <v>121155</v>
      </c>
      <c r="L15" s="280">
        <v>23</v>
      </c>
      <c r="M15" s="280">
        <v>2792</v>
      </c>
      <c r="N15" s="280">
        <v>4</v>
      </c>
      <c r="O15" s="280">
        <v>10</v>
      </c>
      <c r="P15" s="671">
        <v>15</v>
      </c>
      <c r="Q15" s="286">
        <v>1368</v>
      </c>
      <c r="R15" s="671">
        <v>3</v>
      </c>
      <c r="S15" s="671">
        <v>1243</v>
      </c>
      <c r="T15" s="286">
        <v>1</v>
      </c>
      <c r="U15" s="283">
        <v>171</v>
      </c>
      <c r="V15" s="286" t="s">
        <v>97</v>
      </c>
      <c r="W15" s="669" t="s">
        <v>97</v>
      </c>
      <c r="X15" s="717" t="s">
        <v>391</v>
      </c>
    </row>
    <row r="16" spans="1:24" s="283" customFormat="1" ht="31.5" customHeight="1">
      <c r="A16" s="722" t="s">
        <v>392</v>
      </c>
      <c r="B16" s="284">
        <v>137</v>
      </c>
      <c r="C16" s="284">
        <v>67730</v>
      </c>
      <c r="D16" s="284" t="s">
        <v>97</v>
      </c>
      <c r="E16" s="285">
        <v>58784</v>
      </c>
      <c r="F16" s="284" t="s">
        <v>739</v>
      </c>
      <c r="G16" s="285">
        <v>58784</v>
      </c>
      <c r="H16" s="284" t="s">
        <v>99</v>
      </c>
      <c r="I16" s="284" t="s">
        <v>99</v>
      </c>
      <c r="J16" s="280" t="s">
        <v>97</v>
      </c>
      <c r="K16" s="280" t="s">
        <v>97</v>
      </c>
      <c r="L16" s="280">
        <v>137</v>
      </c>
      <c r="M16" s="280">
        <v>8946</v>
      </c>
      <c r="N16" s="280">
        <v>105</v>
      </c>
      <c r="O16" s="280">
        <v>252</v>
      </c>
      <c r="P16" s="280">
        <v>22</v>
      </c>
      <c r="Q16" s="280">
        <v>2326</v>
      </c>
      <c r="R16" s="280">
        <v>9</v>
      </c>
      <c r="S16" s="280">
        <v>6345</v>
      </c>
      <c r="T16" s="280" t="s">
        <v>97</v>
      </c>
      <c r="U16" s="280" t="s">
        <v>97</v>
      </c>
      <c r="V16" s="286">
        <v>1</v>
      </c>
      <c r="W16" s="284">
        <v>23</v>
      </c>
      <c r="X16" s="717" t="s">
        <v>392</v>
      </c>
    </row>
    <row r="17" spans="1:24" s="283" customFormat="1" ht="31.5" customHeight="1">
      <c r="A17" s="722" t="s">
        <v>393</v>
      </c>
      <c r="B17" s="284">
        <v>25</v>
      </c>
      <c r="C17" s="284">
        <v>159505</v>
      </c>
      <c r="D17" s="284" t="s">
        <v>740</v>
      </c>
      <c r="E17" s="280" t="s">
        <v>743</v>
      </c>
      <c r="F17" s="710">
        <v>-2</v>
      </c>
      <c r="G17" s="711">
        <v>-35558</v>
      </c>
      <c r="H17" s="284" t="s">
        <v>99</v>
      </c>
      <c r="I17" s="284" t="s">
        <v>99</v>
      </c>
      <c r="J17" s="280">
        <v>2</v>
      </c>
      <c r="K17" s="280">
        <v>121155</v>
      </c>
      <c r="L17" s="280">
        <v>23</v>
      </c>
      <c r="M17" s="280">
        <v>2792</v>
      </c>
      <c r="N17" s="280">
        <v>4</v>
      </c>
      <c r="O17" s="280">
        <v>10</v>
      </c>
      <c r="P17" s="280">
        <v>15</v>
      </c>
      <c r="Q17" s="280">
        <v>1368</v>
      </c>
      <c r="R17" s="280">
        <v>3</v>
      </c>
      <c r="S17" s="280">
        <v>1243</v>
      </c>
      <c r="T17" s="280">
        <v>1</v>
      </c>
      <c r="U17" s="280">
        <v>171</v>
      </c>
      <c r="V17" s="280" t="s">
        <v>739</v>
      </c>
      <c r="W17" s="280" t="s">
        <v>97</v>
      </c>
      <c r="X17" s="717" t="s">
        <v>393</v>
      </c>
    </row>
    <row r="18" spans="1:24" s="287" customFormat="1" ht="31.5" customHeight="1" thickBot="1">
      <c r="A18" s="712" t="s">
        <v>402</v>
      </c>
      <c r="B18" s="666">
        <v>162</v>
      </c>
      <c r="C18" s="666">
        <v>227235</v>
      </c>
      <c r="D18" s="666">
        <v>2</v>
      </c>
      <c r="E18" s="667">
        <v>215497</v>
      </c>
      <c r="F18" s="713" t="s">
        <v>97</v>
      </c>
      <c r="G18" s="667">
        <v>94342</v>
      </c>
      <c r="H18" s="666" t="s">
        <v>99</v>
      </c>
      <c r="I18" s="666" t="s">
        <v>99</v>
      </c>
      <c r="J18" s="666">
        <v>2</v>
      </c>
      <c r="K18" s="666">
        <v>121155</v>
      </c>
      <c r="L18" s="666">
        <v>160</v>
      </c>
      <c r="M18" s="666">
        <v>11738</v>
      </c>
      <c r="N18" s="666">
        <v>109</v>
      </c>
      <c r="O18" s="666">
        <v>262</v>
      </c>
      <c r="P18" s="666">
        <v>37</v>
      </c>
      <c r="Q18" s="666">
        <v>3694</v>
      </c>
      <c r="R18" s="666">
        <v>12</v>
      </c>
      <c r="S18" s="666">
        <v>7588</v>
      </c>
      <c r="T18" s="666">
        <v>1</v>
      </c>
      <c r="U18" s="666">
        <v>171</v>
      </c>
      <c r="V18" s="666">
        <v>1</v>
      </c>
      <c r="W18" s="796">
        <v>23</v>
      </c>
      <c r="X18" s="714" t="s">
        <v>402</v>
      </c>
    </row>
    <row r="19" spans="1:24" s="278" customFormat="1" ht="15" customHeight="1">
      <c r="A19" s="718" t="s">
        <v>518</v>
      </c>
      <c r="B19" s="288"/>
      <c r="C19" s="288"/>
      <c r="D19" s="288"/>
      <c r="E19" s="288"/>
      <c r="F19" s="289"/>
      <c r="G19" s="288"/>
      <c r="H19" s="289"/>
      <c r="I19" s="288"/>
      <c r="J19" s="289"/>
      <c r="K19" s="288"/>
      <c r="L19" s="288"/>
      <c r="M19" s="288"/>
      <c r="N19" s="288"/>
      <c r="O19" s="288"/>
      <c r="P19" s="288"/>
      <c r="Q19" s="288"/>
      <c r="R19" s="870" t="s">
        <v>626</v>
      </c>
      <c r="S19" s="870"/>
      <c r="T19" s="870"/>
      <c r="U19" s="870"/>
      <c r="V19" s="870"/>
      <c r="W19" s="870"/>
      <c r="X19" s="870"/>
    </row>
    <row r="20" spans="1:24" s="278" customFormat="1" ht="15" customHeight="1">
      <c r="A20" s="718" t="s">
        <v>628</v>
      </c>
      <c r="B20" s="288"/>
      <c r="C20" s="288"/>
      <c r="D20" s="288"/>
      <c r="E20" s="288"/>
      <c r="F20" s="289"/>
      <c r="G20" s="288"/>
      <c r="H20" s="289"/>
      <c r="I20" s="288"/>
      <c r="J20" s="289"/>
      <c r="K20" s="288"/>
      <c r="L20" s="288"/>
      <c r="M20" s="288"/>
      <c r="N20" s="288"/>
      <c r="O20" s="288"/>
      <c r="P20" s="288"/>
      <c r="Q20" s="288"/>
      <c r="R20" s="618" t="s">
        <v>627</v>
      </c>
      <c r="S20" s="618"/>
      <c r="T20" s="618"/>
      <c r="U20" s="618"/>
      <c r="V20" s="618"/>
      <c r="W20" s="618"/>
      <c r="X20" s="718"/>
    </row>
    <row r="21" spans="1:24" s="295" customFormat="1" ht="15" customHeight="1">
      <c r="A21" s="869" t="s">
        <v>629</v>
      </c>
      <c r="B21" s="869"/>
      <c r="C21" s="869"/>
      <c r="D21" s="869"/>
      <c r="E21" s="869"/>
      <c r="F21" s="869"/>
      <c r="G21" s="869"/>
      <c r="H21" s="290"/>
      <c r="I21" s="158"/>
      <c r="J21" s="290"/>
      <c r="K21" s="158"/>
      <c r="L21" s="158"/>
      <c r="M21" s="158"/>
      <c r="N21" s="158"/>
      <c r="O21" s="158"/>
      <c r="P21" s="158"/>
      <c r="Q21" s="158"/>
      <c r="R21" s="291"/>
      <c r="S21" s="291"/>
      <c r="T21" s="292"/>
      <c r="U21" s="293"/>
      <c r="V21" s="55"/>
      <c r="W21" s="294"/>
      <c r="X21" s="719"/>
    </row>
    <row r="22" spans="1:24" s="295" customFormat="1" ht="13.5">
      <c r="A22" s="719"/>
      <c r="B22" s="148"/>
      <c r="C22" s="148"/>
      <c r="D22" s="148"/>
      <c r="E22" s="148"/>
      <c r="F22" s="296"/>
      <c r="G22" s="148"/>
      <c r="H22" s="296"/>
      <c r="I22" s="148"/>
      <c r="J22" s="296"/>
      <c r="K22" s="148"/>
      <c r="L22" s="148"/>
      <c r="M22" s="148"/>
      <c r="N22" s="148"/>
      <c r="O22" s="148"/>
      <c r="P22" s="148"/>
      <c r="Q22" s="148"/>
      <c r="R22" s="297"/>
      <c r="S22" s="297"/>
      <c r="U22" s="298"/>
      <c r="V22" s="55"/>
      <c r="W22" s="294"/>
      <c r="X22" s="719"/>
    </row>
    <row r="23" spans="1:24" s="295" customFormat="1" ht="13.5">
      <c r="A23" s="719"/>
      <c r="B23" s="148"/>
      <c r="C23" s="148"/>
      <c r="D23" s="148"/>
      <c r="E23" s="148"/>
      <c r="F23" s="296"/>
      <c r="G23" s="148"/>
      <c r="H23" s="296"/>
      <c r="I23" s="148"/>
      <c r="J23" s="296"/>
      <c r="K23" s="148"/>
      <c r="L23" s="148"/>
      <c r="M23" s="148"/>
      <c r="N23" s="148"/>
      <c r="O23" s="148"/>
      <c r="P23" s="148"/>
      <c r="Q23" s="148"/>
      <c r="R23" s="148"/>
      <c r="S23" s="148"/>
      <c r="U23" s="298"/>
      <c r="V23" s="55"/>
      <c r="W23" s="294"/>
      <c r="X23" s="719"/>
    </row>
    <row r="24" spans="1:24" s="295" customFormat="1" ht="13.5">
      <c r="A24" s="719"/>
      <c r="B24" s="148"/>
      <c r="C24" s="148"/>
      <c r="D24" s="148"/>
      <c r="E24" s="148"/>
      <c r="F24" s="148"/>
      <c r="G24" s="148"/>
      <c r="H24" s="296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U24" s="298"/>
      <c r="V24" s="55"/>
      <c r="W24" s="294"/>
      <c r="X24" s="719"/>
    </row>
    <row r="25" spans="1:24" s="295" customFormat="1" ht="13.5">
      <c r="A25" s="719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V25" s="55"/>
      <c r="W25" s="294"/>
      <c r="X25" s="719"/>
    </row>
    <row r="26" spans="1:24" s="295" customFormat="1" ht="13.5">
      <c r="A26" s="719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V26" s="55"/>
      <c r="W26" s="294"/>
      <c r="X26" s="719"/>
    </row>
    <row r="27" spans="1:24" s="295" customFormat="1" ht="13.5">
      <c r="A27" s="71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V27" s="55"/>
      <c r="W27" s="294"/>
      <c r="X27" s="719"/>
    </row>
    <row r="28" spans="1:24" s="295" customFormat="1" ht="13.5">
      <c r="A28" s="719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V28" s="55"/>
      <c r="W28" s="294"/>
      <c r="X28" s="719"/>
    </row>
    <row r="29" spans="22:23" ht="13.5">
      <c r="V29" s="47"/>
      <c r="W29" s="48"/>
    </row>
    <row r="30" spans="22:23" ht="13.5">
      <c r="V30" s="47"/>
      <c r="W30" s="48"/>
    </row>
    <row r="31" spans="22:23" ht="13.5">
      <c r="V31" s="47"/>
      <c r="W31" s="48"/>
    </row>
    <row r="32" spans="22:23" ht="13.5">
      <c r="V32" s="47"/>
      <c r="W32" s="48"/>
    </row>
    <row r="33" spans="22:23" ht="13.5">
      <c r="V33" s="47"/>
      <c r="W33" s="48"/>
    </row>
    <row r="34" spans="22:23" ht="13.5">
      <c r="V34" s="47"/>
      <c r="W34" s="48"/>
    </row>
    <row r="35" spans="22:23" ht="13.5">
      <c r="V35" s="47"/>
      <c r="W35" s="48"/>
    </row>
    <row r="36" spans="22:23" ht="13.5">
      <c r="V36" s="47"/>
      <c r="W36" s="48"/>
    </row>
    <row r="37" spans="22:23" ht="13.5">
      <c r="V37" s="47"/>
      <c r="W37" s="48"/>
    </row>
    <row r="38" spans="22:23" ht="13.5">
      <c r="V38" s="47"/>
      <c r="W38" s="48"/>
    </row>
    <row r="39" spans="22:23" ht="13.5">
      <c r="V39" s="47"/>
      <c r="W39" s="48"/>
    </row>
    <row r="40" spans="22:23" ht="13.5">
      <c r="V40" s="47"/>
      <c r="W40" s="48"/>
    </row>
    <row r="41" spans="22:23" ht="13.5">
      <c r="V41" s="47"/>
      <c r="W41" s="48"/>
    </row>
    <row r="42" spans="22:23" ht="13.5">
      <c r="V42" s="47"/>
      <c r="W42" s="48"/>
    </row>
    <row r="43" spans="22:23" ht="13.5">
      <c r="V43" s="47"/>
      <c r="W43" s="48"/>
    </row>
    <row r="44" spans="22:23" ht="13.5">
      <c r="V44" s="47"/>
      <c r="W44" s="48"/>
    </row>
    <row r="45" spans="22:23" ht="13.5">
      <c r="V45" s="47"/>
      <c r="W45" s="48"/>
    </row>
    <row r="46" spans="22:23" ht="13.5">
      <c r="V46" s="47"/>
      <c r="W46" s="48"/>
    </row>
    <row r="47" spans="22:23" ht="13.5">
      <c r="V47" s="47"/>
      <c r="W47" s="48"/>
    </row>
    <row r="48" spans="22:23" ht="13.5">
      <c r="V48" s="47"/>
      <c r="W48" s="48"/>
    </row>
    <row r="49" spans="22:23" ht="13.5">
      <c r="V49" s="47"/>
      <c r="W49" s="49"/>
    </row>
    <row r="50" spans="22:23" ht="13.5">
      <c r="V50" s="47"/>
      <c r="W50" s="49"/>
    </row>
    <row r="51" spans="22:23" ht="13.5">
      <c r="V51" s="47"/>
      <c r="W51" s="49"/>
    </row>
    <row r="52" spans="22:23" ht="13.5">
      <c r="V52" s="47"/>
      <c r="W52" s="49"/>
    </row>
    <row r="53" spans="22:23" ht="13.5">
      <c r="V53" s="47"/>
      <c r="W53" s="49"/>
    </row>
    <row r="54" spans="22:23" ht="13.5">
      <c r="V54" s="47"/>
      <c r="W54" s="49"/>
    </row>
    <row r="55" spans="22:23" ht="13.5">
      <c r="V55" s="47"/>
      <c r="W55" s="49"/>
    </row>
    <row r="56" spans="22:23" ht="13.5">
      <c r="V56" s="47"/>
      <c r="W56" s="49"/>
    </row>
    <row r="57" spans="22:23" ht="13.5">
      <c r="V57" s="47"/>
      <c r="W57" s="49"/>
    </row>
    <row r="58" spans="22:23" ht="13.5">
      <c r="V58" s="47"/>
      <c r="W58" s="49"/>
    </row>
    <row r="59" spans="22:23" ht="13.5">
      <c r="V59" s="47"/>
      <c r="W59" s="49"/>
    </row>
    <row r="60" spans="22:23" ht="13.5">
      <c r="V60" s="47"/>
      <c r="W60" s="49"/>
    </row>
    <row r="61" spans="22:23" ht="13.5">
      <c r="V61" s="47"/>
      <c r="W61" s="49"/>
    </row>
    <row r="62" spans="22:23" ht="13.5">
      <c r="V62" s="47"/>
      <c r="W62" s="49"/>
    </row>
    <row r="63" spans="22:23" ht="13.5">
      <c r="V63" s="47"/>
      <c r="W63" s="49"/>
    </row>
    <row r="64" spans="22:23" ht="13.5">
      <c r="V64" s="47"/>
      <c r="W64" s="49"/>
    </row>
    <row r="65" spans="22:23" ht="13.5">
      <c r="V65" s="47"/>
      <c r="W65" s="49"/>
    </row>
    <row r="66" spans="22:23" ht="13.5">
      <c r="V66" s="47"/>
      <c r="W66" s="49"/>
    </row>
    <row r="67" spans="22:23" ht="13.5">
      <c r="V67" s="47"/>
      <c r="W67" s="49"/>
    </row>
    <row r="68" spans="22:23" ht="13.5">
      <c r="V68" s="47"/>
      <c r="W68" s="49"/>
    </row>
  </sheetData>
  <mergeCells count="7">
    <mergeCell ref="A1:M1"/>
    <mergeCell ref="D3:K3"/>
    <mergeCell ref="N3:W3"/>
    <mergeCell ref="A21:G21"/>
    <mergeCell ref="R19:X19"/>
    <mergeCell ref="A3:A7"/>
    <mergeCell ref="X3:X7"/>
  </mergeCells>
  <printOptions/>
  <pageMargins left="0.75" right="0.75" top="0.35" bottom="0.28" header="0.2" footer="0.18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B7">
      <selection activeCell="G16" sqref="G16"/>
    </sheetView>
  </sheetViews>
  <sheetFormatPr defaultColWidth="8.88671875" defaultRowHeight="13.5"/>
  <cols>
    <col min="1" max="7" width="15.77734375" style="5" customWidth="1"/>
    <col min="8" max="9" width="15.10546875" style="5" customWidth="1"/>
    <col min="10" max="12" width="6.3359375" style="5" customWidth="1"/>
    <col min="13" max="27" width="5.77734375" style="5" customWidth="1"/>
    <col min="28" max="16384" width="8.88671875" style="5" customWidth="1"/>
  </cols>
  <sheetData>
    <row r="1" spans="1:8" s="620" customFormat="1" ht="30.75" customHeight="1">
      <c r="A1" s="877" t="s">
        <v>630</v>
      </c>
      <c r="B1" s="877"/>
      <c r="C1" s="877"/>
      <c r="D1" s="877"/>
      <c r="E1" s="877"/>
      <c r="F1" s="877"/>
      <c r="G1" s="877"/>
      <c r="H1" s="877"/>
    </row>
    <row r="2" spans="1:8" s="60" customFormat="1" ht="18" customHeight="1" thickBot="1">
      <c r="A2" s="60" t="s">
        <v>631</v>
      </c>
      <c r="H2" s="188" t="s">
        <v>632</v>
      </c>
    </row>
    <row r="3" spans="1:8" s="7" customFormat="1" ht="34.5" customHeight="1">
      <c r="A3" s="878" t="s">
        <v>135</v>
      </c>
      <c r="B3" s="539" t="s">
        <v>633</v>
      </c>
      <c r="C3" s="553" t="s">
        <v>634</v>
      </c>
      <c r="D3" s="881" t="s">
        <v>635</v>
      </c>
      <c r="E3" s="882"/>
      <c r="F3" s="882"/>
      <c r="G3" s="882"/>
      <c r="H3" s="881" t="s">
        <v>135</v>
      </c>
    </row>
    <row r="4" spans="1:8" s="60" customFormat="1" ht="34.5" customHeight="1">
      <c r="A4" s="879"/>
      <c r="B4" s="162" t="s">
        <v>636</v>
      </c>
      <c r="C4" s="162"/>
      <c r="D4" s="162"/>
      <c r="E4" s="518" t="s">
        <v>637</v>
      </c>
      <c r="F4" s="621" t="s">
        <v>638</v>
      </c>
      <c r="G4" s="521" t="s">
        <v>639</v>
      </c>
      <c r="H4" s="883"/>
    </row>
    <row r="5" spans="1:8" s="60" customFormat="1" ht="34.5" customHeight="1">
      <c r="A5" s="880"/>
      <c r="B5" s="165" t="s">
        <v>640</v>
      </c>
      <c r="C5" s="321" t="s">
        <v>641</v>
      </c>
      <c r="D5" s="266"/>
      <c r="E5" s="139" t="s">
        <v>642</v>
      </c>
      <c r="F5" s="140" t="s">
        <v>643</v>
      </c>
      <c r="G5" s="213" t="s">
        <v>644</v>
      </c>
      <c r="H5" s="884"/>
    </row>
    <row r="6" spans="1:8" s="7" customFormat="1" ht="28.5" customHeight="1">
      <c r="A6" s="387" t="s">
        <v>4</v>
      </c>
      <c r="B6" s="526">
        <v>17</v>
      </c>
      <c r="C6" s="8">
        <v>170.2</v>
      </c>
      <c r="D6" s="624">
        <f>E6+F6</f>
        <v>69.2</v>
      </c>
      <c r="E6" s="624">
        <v>31</v>
      </c>
      <c r="F6" s="624">
        <v>38.2</v>
      </c>
      <c r="G6" s="625">
        <f>E6/D6*100</f>
        <v>44.797687861271676</v>
      </c>
      <c r="H6" s="389" t="s">
        <v>4</v>
      </c>
    </row>
    <row r="7" spans="1:8" s="7" customFormat="1" ht="28.5" customHeight="1">
      <c r="A7" s="387" t="s">
        <v>5</v>
      </c>
      <c r="B7" s="526">
        <v>9</v>
      </c>
      <c r="C7" s="8">
        <v>85.6</v>
      </c>
      <c r="D7" s="624">
        <v>36.2</v>
      </c>
      <c r="E7" s="624">
        <v>11.9</v>
      </c>
      <c r="F7" s="624">
        <v>24.3</v>
      </c>
      <c r="G7" s="626">
        <v>32.9</v>
      </c>
      <c r="H7" s="390" t="s">
        <v>5</v>
      </c>
    </row>
    <row r="8" spans="1:8" s="7" customFormat="1" ht="28.5" customHeight="1">
      <c r="A8" s="387" t="s">
        <v>6</v>
      </c>
      <c r="B8" s="526">
        <v>17</v>
      </c>
      <c r="C8" s="8">
        <v>170.2</v>
      </c>
      <c r="D8" s="624">
        <f>E8+F8</f>
        <v>69.30000000000001</v>
      </c>
      <c r="E8" s="624">
        <v>33.2</v>
      </c>
      <c r="F8" s="624">
        <v>36.1</v>
      </c>
      <c r="G8" s="626">
        <f>E8/D8*100</f>
        <v>47.907647907647906</v>
      </c>
      <c r="H8" s="390" t="s">
        <v>6</v>
      </c>
    </row>
    <row r="9" spans="1:8" s="7" customFormat="1" ht="28.5" customHeight="1">
      <c r="A9" s="387" t="s">
        <v>7</v>
      </c>
      <c r="B9" s="526">
        <v>9</v>
      </c>
      <c r="C9" s="8">
        <v>85.6</v>
      </c>
      <c r="D9" s="624">
        <v>36.2</v>
      </c>
      <c r="E9" s="624">
        <v>11.9</v>
      </c>
      <c r="F9" s="624">
        <v>24.3</v>
      </c>
      <c r="G9" s="626">
        <f>E9/D9*100</f>
        <v>32.87292817679558</v>
      </c>
      <c r="H9" s="390" t="s">
        <v>7</v>
      </c>
    </row>
    <row r="10" spans="1:8" s="7" customFormat="1" ht="28.5" customHeight="1">
      <c r="A10" s="387" t="s">
        <v>8</v>
      </c>
      <c r="B10" s="8">
        <v>17</v>
      </c>
      <c r="C10" s="627">
        <v>170.2</v>
      </c>
      <c r="D10" s="627">
        <f>E10+F10</f>
        <v>78.4</v>
      </c>
      <c r="E10" s="624">
        <v>33.8</v>
      </c>
      <c r="F10" s="624">
        <v>44.6</v>
      </c>
      <c r="G10" s="626">
        <f>E10/D10*100</f>
        <v>43.11224489795918</v>
      </c>
      <c r="H10" s="390" t="s">
        <v>8</v>
      </c>
    </row>
    <row r="11" spans="1:8" s="7" customFormat="1" ht="28.5" customHeight="1">
      <c r="A11" s="387" t="s">
        <v>9</v>
      </c>
      <c r="B11" s="8">
        <v>9</v>
      </c>
      <c r="C11" s="627">
        <v>85.6</v>
      </c>
      <c r="D11" s="627">
        <v>137.3</v>
      </c>
      <c r="E11" s="624">
        <v>16.2</v>
      </c>
      <c r="F11" s="624">
        <v>121.2</v>
      </c>
      <c r="G11" s="626">
        <f>E11/D11*100</f>
        <v>11.798980335032773</v>
      </c>
      <c r="H11" s="390" t="s">
        <v>9</v>
      </c>
    </row>
    <row r="12" spans="1:8" s="7" customFormat="1" ht="28.5" customHeight="1">
      <c r="A12" s="387" t="s">
        <v>10</v>
      </c>
      <c r="B12" s="8">
        <v>17</v>
      </c>
      <c r="C12" s="627">
        <v>170.2</v>
      </c>
      <c r="D12" s="627">
        <v>78.4</v>
      </c>
      <c r="E12" s="624">
        <v>36.2</v>
      </c>
      <c r="F12" s="624">
        <v>42.3</v>
      </c>
      <c r="G12" s="626">
        <v>46.1</v>
      </c>
      <c r="H12" s="390" t="s">
        <v>10</v>
      </c>
    </row>
    <row r="13" spans="1:8" s="7" customFormat="1" ht="28.5" customHeight="1">
      <c r="A13" s="387" t="s">
        <v>11</v>
      </c>
      <c r="B13" s="8">
        <v>9</v>
      </c>
      <c r="C13" s="627">
        <v>85.6</v>
      </c>
      <c r="D13" s="627">
        <v>137.3</v>
      </c>
      <c r="E13" s="624">
        <v>21.2</v>
      </c>
      <c r="F13" s="624">
        <v>116.2</v>
      </c>
      <c r="G13" s="626">
        <f>E13/D13*100</f>
        <v>15.440640932265111</v>
      </c>
      <c r="H13" s="390" t="s">
        <v>11</v>
      </c>
    </row>
    <row r="14" spans="1:8" s="41" customFormat="1" ht="28.5" customHeight="1">
      <c r="A14" s="299" t="s">
        <v>12</v>
      </c>
      <c r="B14" s="39">
        <v>17</v>
      </c>
      <c r="C14" s="628">
        <v>170.2</v>
      </c>
      <c r="D14" s="628">
        <v>78.5</v>
      </c>
      <c r="E14" s="629">
        <v>40.1</v>
      </c>
      <c r="F14" s="629">
        <v>38.3</v>
      </c>
      <c r="G14" s="630">
        <v>51.2</v>
      </c>
      <c r="H14" s="391" t="s">
        <v>12</v>
      </c>
    </row>
    <row r="15" spans="1:8" s="38" customFormat="1" ht="28.5" customHeight="1">
      <c r="A15" s="299" t="s">
        <v>13</v>
      </c>
      <c r="B15" s="39">
        <v>9</v>
      </c>
      <c r="C15" s="628">
        <v>85.6</v>
      </c>
      <c r="D15" s="628">
        <v>137.3</v>
      </c>
      <c r="E15" s="629">
        <v>29.4</v>
      </c>
      <c r="F15" s="629">
        <v>108</v>
      </c>
      <c r="G15" s="323">
        <f>E15/D15*100</f>
        <v>21.412964311726142</v>
      </c>
      <c r="H15" s="391" t="s">
        <v>13</v>
      </c>
    </row>
    <row r="16" spans="1:8" s="27" customFormat="1" ht="28.5" customHeight="1" thickBot="1">
      <c r="A16" s="17" t="s">
        <v>145</v>
      </c>
      <c r="B16" s="10">
        <v>26</v>
      </c>
      <c r="C16" s="631">
        <v>255.8</v>
      </c>
      <c r="D16" s="631">
        <v>215.8</v>
      </c>
      <c r="E16" s="632">
        <v>73.2</v>
      </c>
      <c r="F16" s="632">
        <v>142.6</v>
      </c>
      <c r="G16" s="633">
        <f>E16/D16*100</f>
        <v>33.92029657089898</v>
      </c>
      <c r="H16" s="18" t="s">
        <v>145</v>
      </c>
    </row>
    <row r="17" spans="1:8" s="40" customFormat="1" ht="13.5">
      <c r="A17" s="40" t="s">
        <v>645</v>
      </c>
      <c r="F17" s="777" t="s">
        <v>646</v>
      </c>
      <c r="G17" s="777"/>
      <c r="H17" s="777"/>
    </row>
    <row r="18" spans="1:18" s="40" customFormat="1" ht="17.25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="40" customFormat="1" ht="13.5"/>
    <row r="20" s="40" customFormat="1" ht="13.5"/>
    <row r="21" s="1" customFormat="1" ht="13.5"/>
    <row r="22" s="1" customFormat="1" ht="13.5"/>
  </sheetData>
  <mergeCells count="5">
    <mergeCell ref="A1:H1"/>
    <mergeCell ref="F17:H17"/>
    <mergeCell ref="A3:A5"/>
    <mergeCell ref="D3:G3"/>
    <mergeCell ref="H3:H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3">
      <selection activeCell="J18" sqref="J18"/>
    </sheetView>
  </sheetViews>
  <sheetFormatPr defaultColWidth="8.88671875" defaultRowHeight="13.5"/>
  <cols>
    <col min="1" max="1" width="13.10546875" style="5" customWidth="1"/>
    <col min="2" max="10" width="10.3359375" style="5" customWidth="1"/>
    <col min="11" max="11" width="12.77734375" style="5" customWidth="1"/>
    <col min="12" max="13" width="6.3359375" style="5" customWidth="1"/>
    <col min="14" max="28" width="5.77734375" style="5" customWidth="1"/>
    <col min="29" max="16384" width="8.88671875" style="5" customWidth="1"/>
  </cols>
  <sheetData>
    <row r="1" spans="1:11" s="620" customFormat="1" ht="30" customHeight="1">
      <c r="A1" s="885" t="s">
        <v>647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1" s="60" customFormat="1" ht="18" customHeight="1" thickBot="1">
      <c r="A2" s="170" t="s">
        <v>0</v>
      </c>
      <c r="B2" s="170"/>
      <c r="K2" s="69" t="s">
        <v>1</v>
      </c>
    </row>
    <row r="3" spans="1:11" s="7" customFormat="1" ht="24.75" customHeight="1">
      <c r="A3" s="888" t="s">
        <v>136</v>
      </c>
      <c r="B3" s="634" t="s">
        <v>606</v>
      </c>
      <c r="C3" s="886" t="s">
        <v>648</v>
      </c>
      <c r="D3" s="887"/>
      <c r="E3" s="887"/>
      <c r="F3" s="887"/>
      <c r="G3" s="888"/>
      <c r="H3" s="634" t="s">
        <v>649</v>
      </c>
      <c r="I3" s="889" t="s">
        <v>650</v>
      </c>
      <c r="J3" s="890"/>
      <c r="K3" s="886" t="s">
        <v>96</v>
      </c>
    </row>
    <row r="4" spans="1:11" s="7" customFormat="1" ht="24.75" customHeight="1">
      <c r="A4" s="893"/>
      <c r="B4" s="635"/>
      <c r="C4" s="891" t="s">
        <v>651</v>
      </c>
      <c r="D4" s="892"/>
      <c r="E4" s="892"/>
      <c r="F4" s="892"/>
      <c r="G4" s="893"/>
      <c r="H4" s="635" t="s">
        <v>652</v>
      </c>
      <c r="I4" s="894" t="s">
        <v>653</v>
      </c>
      <c r="J4" s="895"/>
      <c r="K4" s="891"/>
    </row>
    <row r="5" spans="1:11" s="7" customFormat="1" ht="24.75" customHeight="1">
      <c r="A5" s="893"/>
      <c r="B5" s="635"/>
      <c r="C5" s="637"/>
      <c r="D5" s="638" t="s">
        <v>610</v>
      </c>
      <c r="E5" s="638" t="s">
        <v>611</v>
      </c>
      <c r="F5" s="638" t="s">
        <v>654</v>
      </c>
      <c r="G5" s="639" t="s">
        <v>655</v>
      </c>
      <c r="H5" s="635" t="s">
        <v>656</v>
      </c>
      <c r="I5" s="638" t="s">
        <v>657</v>
      </c>
      <c r="J5" s="638" t="s">
        <v>658</v>
      </c>
      <c r="K5" s="891"/>
    </row>
    <row r="6" spans="1:11" s="7" customFormat="1" ht="24.75" customHeight="1">
      <c r="A6" s="893"/>
      <c r="B6" s="635" t="s">
        <v>659</v>
      </c>
      <c r="C6" s="637"/>
      <c r="D6" s="640" t="s">
        <v>660</v>
      </c>
      <c r="E6" s="635" t="s">
        <v>661</v>
      </c>
      <c r="F6" s="635" t="s">
        <v>662</v>
      </c>
      <c r="G6" s="636"/>
      <c r="H6" s="635" t="s">
        <v>663</v>
      </c>
      <c r="I6" s="635"/>
      <c r="J6" s="635"/>
      <c r="K6" s="891"/>
    </row>
    <row r="7" spans="1:11" s="7" customFormat="1" ht="24.75" customHeight="1">
      <c r="A7" s="896"/>
      <c r="B7" s="641" t="s">
        <v>664</v>
      </c>
      <c r="C7" s="641"/>
      <c r="D7" s="641" t="s">
        <v>665</v>
      </c>
      <c r="E7" s="641" t="s">
        <v>665</v>
      </c>
      <c r="F7" s="641" t="s">
        <v>666</v>
      </c>
      <c r="G7" s="642" t="s">
        <v>130</v>
      </c>
      <c r="H7" s="641" t="s">
        <v>667</v>
      </c>
      <c r="I7" s="641" t="s">
        <v>668</v>
      </c>
      <c r="J7" s="641" t="s">
        <v>669</v>
      </c>
      <c r="K7" s="894"/>
    </row>
    <row r="8" spans="1:11" s="180" customFormat="1" ht="24.75" customHeight="1">
      <c r="A8" s="301" t="s">
        <v>4</v>
      </c>
      <c r="B8" s="328">
        <v>235</v>
      </c>
      <c r="C8" s="237">
        <f>SUM(D8:G8)</f>
        <v>49541</v>
      </c>
      <c r="D8" s="329">
        <v>720</v>
      </c>
      <c r="E8" s="329">
        <v>0</v>
      </c>
      <c r="F8" s="237">
        <v>48821</v>
      </c>
      <c r="G8" s="330">
        <v>0</v>
      </c>
      <c r="H8" s="330">
        <v>0</v>
      </c>
      <c r="I8" s="237">
        <v>157585</v>
      </c>
      <c r="J8" s="331">
        <v>137016</v>
      </c>
      <c r="K8" s="334" t="s">
        <v>14</v>
      </c>
    </row>
    <row r="9" spans="1:11" s="180" customFormat="1" ht="24.75" customHeight="1">
      <c r="A9" s="301" t="s">
        <v>5</v>
      </c>
      <c r="B9" s="328">
        <v>27</v>
      </c>
      <c r="C9" s="237">
        <v>13572</v>
      </c>
      <c r="D9" s="329">
        <v>6515</v>
      </c>
      <c r="E9" s="329">
        <v>0</v>
      </c>
      <c r="F9" s="329">
        <v>0</v>
      </c>
      <c r="G9" s="330">
        <v>7057</v>
      </c>
      <c r="H9" s="330">
        <v>0</v>
      </c>
      <c r="I9" s="237">
        <v>2734</v>
      </c>
      <c r="J9" s="332">
        <v>2734</v>
      </c>
      <c r="K9" s="334" t="s">
        <v>5</v>
      </c>
    </row>
    <row r="10" spans="1:11" s="180" customFormat="1" ht="24.75" customHeight="1">
      <c r="A10" s="301" t="s">
        <v>6</v>
      </c>
      <c r="B10" s="328">
        <v>162</v>
      </c>
      <c r="C10" s="237">
        <f>SUM(D10:G10)</f>
        <v>43050</v>
      </c>
      <c r="D10" s="329">
        <v>720</v>
      </c>
      <c r="E10" s="329">
        <v>0</v>
      </c>
      <c r="F10" s="237">
        <v>42330</v>
      </c>
      <c r="G10" s="330">
        <v>0</v>
      </c>
      <c r="H10" s="330">
        <v>0</v>
      </c>
      <c r="I10" s="237">
        <v>127145</v>
      </c>
      <c r="J10" s="332">
        <v>124985</v>
      </c>
      <c r="K10" s="334" t="s">
        <v>6</v>
      </c>
    </row>
    <row r="11" spans="1:11" s="180" customFormat="1" ht="24.75" customHeight="1">
      <c r="A11" s="301" t="s">
        <v>7</v>
      </c>
      <c r="B11" s="328">
        <v>28</v>
      </c>
      <c r="C11" s="237">
        <v>13611</v>
      </c>
      <c r="D11" s="329">
        <v>6515</v>
      </c>
      <c r="E11" s="329">
        <v>0</v>
      </c>
      <c r="F11" s="329">
        <v>0</v>
      </c>
      <c r="G11" s="330">
        <v>7096</v>
      </c>
      <c r="H11" s="330">
        <v>0</v>
      </c>
      <c r="I11" s="237">
        <v>2708</v>
      </c>
      <c r="J11" s="332">
        <v>2708</v>
      </c>
      <c r="K11" s="334" t="s">
        <v>7</v>
      </c>
    </row>
    <row r="12" spans="1:11" s="180" customFormat="1" ht="24.75" customHeight="1">
      <c r="A12" s="301" t="s">
        <v>8</v>
      </c>
      <c r="B12" s="328">
        <v>119</v>
      </c>
      <c r="C12" s="237">
        <v>50795</v>
      </c>
      <c r="D12" s="329">
        <v>233</v>
      </c>
      <c r="E12" s="329">
        <v>0</v>
      </c>
      <c r="F12" s="237">
        <v>50562</v>
      </c>
      <c r="G12" s="330">
        <v>0</v>
      </c>
      <c r="H12" s="330">
        <v>0</v>
      </c>
      <c r="I12" s="237">
        <v>125782</v>
      </c>
      <c r="J12" s="332">
        <v>82800</v>
      </c>
      <c r="K12" s="334" t="s">
        <v>8</v>
      </c>
    </row>
    <row r="13" spans="1:11" s="180" customFormat="1" ht="24.75" customHeight="1">
      <c r="A13" s="301" t="s">
        <v>9</v>
      </c>
      <c r="B13" s="328">
        <v>28</v>
      </c>
      <c r="C13" s="237">
        <v>14667</v>
      </c>
      <c r="D13" s="329">
        <v>6916</v>
      </c>
      <c r="E13" s="329">
        <v>0</v>
      </c>
      <c r="F13" s="329">
        <v>0</v>
      </c>
      <c r="G13" s="330">
        <v>7751</v>
      </c>
      <c r="H13" s="330">
        <v>0</v>
      </c>
      <c r="I13" s="237">
        <v>2782</v>
      </c>
      <c r="J13" s="332">
        <v>2782</v>
      </c>
      <c r="K13" s="334" t="s">
        <v>9</v>
      </c>
    </row>
    <row r="14" spans="1:11" s="180" customFormat="1" ht="24.75" customHeight="1">
      <c r="A14" s="301" t="s">
        <v>10</v>
      </c>
      <c r="B14" s="328">
        <v>108</v>
      </c>
      <c r="C14" s="237">
        <v>49397</v>
      </c>
      <c r="D14" s="329">
        <v>0</v>
      </c>
      <c r="E14" s="329">
        <v>0</v>
      </c>
      <c r="F14" s="237">
        <v>49397</v>
      </c>
      <c r="G14" s="330">
        <v>0</v>
      </c>
      <c r="H14" s="330">
        <v>0</v>
      </c>
      <c r="I14" s="237">
        <v>120056</v>
      </c>
      <c r="J14" s="332">
        <v>74157</v>
      </c>
      <c r="K14" s="334" t="s">
        <v>10</v>
      </c>
    </row>
    <row r="15" spans="1:11" s="180" customFormat="1" ht="24.75" customHeight="1">
      <c r="A15" s="301" t="s">
        <v>11</v>
      </c>
      <c r="B15" s="328">
        <v>24</v>
      </c>
      <c r="C15" s="237">
        <v>7869</v>
      </c>
      <c r="D15" s="329">
        <v>5128</v>
      </c>
      <c r="E15" s="329">
        <v>0</v>
      </c>
      <c r="F15" s="329">
        <v>0</v>
      </c>
      <c r="G15" s="330">
        <v>2741</v>
      </c>
      <c r="H15" s="330">
        <v>0</v>
      </c>
      <c r="I15" s="237">
        <v>2993</v>
      </c>
      <c r="J15" s="332">
        <v>2993</v>
      </c>
      <c r="K15" s="334" t="s">
        <v>11</v>
      </c>
    </row>
    <row r="16" spans="1:11" s="41" customFormat="1" ht="24.75" customHeight="1">
      <c r="A16" s="302" t="s">
        <v>12</v>
      </c>
      <c r="B16" s="37">
        <v>100</v>
      </c>
      <c r="C16" s="37">
        <v>48805</v>
      </c>
      <c r="D16" s="50">
        <v>233</v>
      </c>
      <c r="E16" s="329">
        <v>0</v>
      </c>
      <c r="F16" s="37">
        <v>47035</v>
      </c>
      <c r="G16" s="51">
        <v>1537</v>
      </c>
      <c r="H16" s="330">
        <v>0</v>
      </c>
      <c r="I16" s="37">
        <v>95996</v>
      </c>
      <c r="J16" s="52">
        <v>80920</v>
      </c>
      <c r="K16" s="335" t="s">
        <v>12</v>
      </c>
    </row>
    <row r="17" spans="1:11" s="41" customFormat="1" ht="24.75" customHeight="1">
      <c r="A17" s="302" t="s">
        <v>13</v>
      </c>
      <c r="B17" s="37">
        <v>24</v>
      </c>
      <c r="C17" s="37">
        <v>7889</v>
      </c>
      <c r="D17" s="50">
        <v>5049</v>
      </c>
      <c r="E17" s="50">
        <v>55</v>
      </c>
      <c r="F17" s="37">
        <v>1575</v>
      </c>
      <c r="G17" s="51">
        <v>1210</v>
      </c>
      <c r="H17" s="330">
        <v>0</v>
      </c>
      <c r="I17" s="37">
        <v>3110</v>
      </c>
      <c r="J17" s="52">
        <v>3110</v>
      </c>
      <c r="K17" s="335" t="s">
        <v>13</v>
      </c>
    </row>
    <row r="18" spans="1:11" s="19" customFormat="1" ht="24.75" customHeight="1" thickBot="1">
      <c r="A18" s="17" t="s">
        <v>2</v>
      </c>
      <c r="B18" s="11">
        <v>113</v>
      </c>
      <c r="C18" s="9">
        <v>56728</v>
      </c>
      <c r="D18" s="29">
        <v>5372</v>
      </c>
      <c r="E18" s="29">
        <v>55</v>
      </c>
      <c r="F18" s="9">
        <v>46873</v>
      </c>
      <c r="G18" s="30">
        <v>4428</v>
      </c>
      <c r="H18" s="30">
        <v>0</v>
      </c>
      <c r="I18" s="9">
        <v>113414</v>
      </c>
      <c r="J18" s="9">
        <v>101198</v>
      </c>
      <c r="K18" s="18" t="s">
        <v>2</v>
      </c>
    </row>
    <row r="19" spans="1:11" s="40" customFormat="1" ht="13.5">
      <c r="A19" s="40" t="s">
        <v>3</v>
      </c>
      <c r="H19" s="777" t="s">
        <v>646</v>
      </c>
      <c r="I19" s="777"/>
      <c r="J19" s="777"/>
      <c r="K19" s="777"/>
    </row>
    <row r="20" s="40" customFormat="1" ht="13.5"/>
    <row r="21" s="40" customFormat="1" ht="13.5"/>
    <row r="22" s="40" customFormat="1" ht="13.5"/>
    <row r="23" s="40" customFormat="1" ht="13.5"/>
    <row r="24" s="40" customFormat="1" ht="13.5"/>
    <row r="25" s="333" customFormat="1" ht="13.5"/>
    <row r="26" s="333" customFormat="1" ht="13.5"/>
    <row r="27" s="333" customFormat="1" ht="13.5"/>
  </sheetData>
  <mergeCells count="8">
    <mergeCell ref="H19:K19"/>
    <mergeCell ref="A1:K1"/>
    <mergeCell ref="C3:G3"/>
    <mergeCell ref="I3:J3"/>
    <mergeCell ref="C4:G4"/>
    <mergeCell ref="I4:J4"/>
    <mergeCell ref="A3:A7"/>
    <mergeCell ref="K3:K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B10">
      <selection activeCell="K31" sqref="K31"/>
    </sheetView>
  </sheetViews>
  <sheetFormatPr defaultColWidth="8.88671875" defaultRowHeight="13.5"/>
  <cols>
    <col min="1" max="1" width="11.21484375" style="5" customWidth="1"/>
    <col min="2" max="2" width="10.77734375" style="5" customWidth="1"/>
    <col min="3" max="3" width="11.10546875" style="5" customWidth="1"/>
    <col min="4" max="4" width="7.21484375" style="5" customWidth="1"/>
    <col min="5" max="6" width="9.77734375" style="5" customWidth="1"/>
    <col min="7" max="7" width="12.77734375" style="5" customWidth="1"/>
    <col min="8" max="10" width="9.77734375" style="5" customWidth="1"/>
    <col min="11" max="11" width="9.4453125" style="5" customWidth="1"/>
    <col min="12" max="12" width="10.6640625" style="5" customWidth="1"/>
    <col min="13" max="13" width="9.10546875" style="5" bestFit="1" customWidth="1"/>
    <col min="14" max="14" width="10.3359375" style="5" customWidth="1"/>
    <col min="15" max="15" width="12.10546875" style="5" customWidth="1"/>
    <col min="16" max="16384" width="8.88671875" style="5" customWidth="1"/>
  </cols>
  <sheetData>
    <row r="1" spans="1:12" s="643" customFormat="1" ht="25.5">
      <c r="A1" s="798" t="s">
        <v>183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</row>
    <row r="2" spans="1:12" s="333" customFormat="1" ht="14.25" thickBot="1">
      <c r="A2" s="336" t="s">
        <v>106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337" t="s">
        <v>103</v>
      </c>
    </row>
    <row r="3" spans="1:12" s="333" customFormat="1" ht="13.5">
      <c r="A3" s="800" t="s">
        <v>136</v>
      </c>
      <c r="B3" s="769" t="s">
        <v>107</v>
      </c>
      <c r="C3" s="847"/>
      <c r="D3" s="847"/>
      <c r="E3" s="847"/>
      <c r="F3" s="800"/>
      <c r="G3" s="769" t="s">
        <v>108</v>
      </c>
      <c r="H3" s="847"/>
      <c r="I3" s="847"/>
      <c r="J3" s="847"/>
      <c r="K3" s="847"/>
      <c r="L3" s="769" t="s">
        <v>96</v>
      </c>
    </row>
    <row r="4" spans="1:12" s="333" customFormat="1" ht="13.5">
      <c r="A4" s="801"/>
      <c r="B4" s="212"/>
      <c r="C4" s="142" t="s">
        <v>109</v>
      </c>
      <c r="D4" s="143"/>
      <c r="E4" s="161" t="s">
        <v>110</v>
      </c>
      <c r="F4" s="161" t="s">
        <v>111</v>
      </c>
      <c r="G4" s="138"/>
      <c r="H4" s="142" t="s">
        <v>109</v>
      </c>
      <c r="I4" s="143"/>
      <c r="J4" s="161" t="s">
        <v>110</v>
      </c>
      <c r="K4" s="142" t="s">
        <v>111</v>
      </c>
      <c r="L4" s="770"/>
    </row>
    <row r="5" spans="1:12" s="333" customFormat="1" ht="13.5">
      <c r="A5" s="802"/>
      <c r="B5" s="213"/>
      <c r="C5" s="213" t="s">
        <v>112</v>
      </c>
      <c r="D5" s="338" t="s">
        <v>113</v>
      </c>
      <c r="E5" s="140" t="s">
        <v>114</v>
      </c>
      <c r="F5" s="140" t="s">
        <v>115</v>
      </c>
      <c r="G5" s="166"/>
      <c r="H5" s="213" t="s">
        <v>112</v>
      </c>
      <c r="I5" s="338" t="s">
        <v>113</v>
      </c>
      <c r="J5" s="140" t="s">
        <v>114</v>
      </c>
      <c r="K5" s="213" t="s">
        <v>115</v>
      </c>
      <c r="L5" s="771"/>
    </row>
    <row r="6" spans="1:12" s="349" customFormat="1" ht="13.5" customHeight="1">
      <c r="A6" s="343" t="s">
        <v>189</v>
      </c>
      <c r="B6" s="344">
        <f>SUM(C6,E6,F6)</f>
        <v>918027</v>
      </c>
      <c r="C6" s="345">
        <f>SUM(H6,C21,H21)</f>
        <v>913536</v>
      </c>
      <c r="D6" s="345">
        <f>C6/B6*100</f>
        <v>99.51079870199897</v>
      </c>
      <c r="E6" s="346">
        <f>SUM(J6,E21,J21)</f>
        <v>1278</v>
      </c>
      <c r="F6" s="346">
        <f>SUM(K6,F21,K21)</f>
        <v>3213</v>
      </c>
      <c r="G6" s="345">
        <f>SUM(H6,J6,K6)</f>
        <v>72340</v>
      </c>
      <c r="H6" s="345">
        <v>72340</v>
      </c>
      <c r="I6" s="345">
        <f aca="true" t="shared" si="0" ref="I6:I11">H6/G6*100</f>
        <v>100</v>
      </c>
      <c r="J6" s="346">
        <v>0</v>
      </c>
      <c r="K6" s="347">
        <v>0</v>
      </c>
      <c r="L6" s="348" t="s">
        <v>189</v>
      </c>
    </row>
    <row r="7" spans="1:12" s="349" customFormat="1" ht="13.5" customHeight="1">
      <c r="A7" s="343" t="s">
        <v>188</v>
      </c>
      <c r="B7" s="344">
        <v>743052</v>
      </c>
      <c r="C7" s="345">
        <v>528222</v>
      </c>
      <c r="D7" s="324">
        <v>78.3</v>
      </c>
      <c r="E7" s="346">
        <v>143800</v>
      </c>
      <c r="F7" s="346">
        <v>69030</v>
      </c>
      <c r="G7" s="345">
        <v>140052</v>
      </c>
      <c r="H7" s="345">
        <v>140052</v>
      </c>
      <c r="I7" s="345">
        <f t="shared" si="0"/>
        <v>100</v>
      </c>
      <c r="J7" s="346">
        <v>0</v>
      </c>
      <c r="K7" s="347">
        <v>0</v>
      </c>
      <c r="L7" s="348" t="s">
        <v>188</v>
      </c>
    </row>
    <row r="8" spans="1:12" s="349" customFormat="1" ht="13.5" customHeight="1">
      <c r="A8" s="343" t="s">
        <v>190</v>
      </c>
      <c r="B8" s="344">
        <f>SUM(C8,E8,F8)</f>
        <v>926375</v>
      </c>
      <c r="C8" s="345">
        <f>SUM(H8,C23,H23)</f>
        <v>920547</v>
      </c>
      <c r="D8" s="345">
        <f>C8/B8*100</f>
        <v>99.3708811226555</v>
      </c>
      <c r="E8" s="346">
        <f>SUM(J8,E23,J23)</f>
        <v>1278</v>
      </c>
      <c r="F8" s="346">
        <f>SUM(K8,F23,K23)</f>
        <v>4550</v>
      </c>
      <c r="G8" s="345">
        <f>SUM(H8,J8,K8)</f>
        <v>72340</v>
      </c>
      <c r="H8" s="345">
        <v>72340</v>
      </c>
      <c r="I8" s="345">
        <f t="shared" si="0"/>
        <v>100</v>
      </c>
      <c r="J8" s="346">
        <v>0</v>
      </c>
      <c r="K8" s="347">
        <v>0</v>
      </c>
      <c r="L8" s="348" t="s">
        <v>190</v>
      </c>
    </row>
    <row r="9" spans="1:12" s="349" customFormat="1" ht="13.5" customHeight="1">
      <c r="A9" s="343" t="s">
        <v>191</v>
      </c>
      <c r="B9" s="344">
        <v>760477</v>
      </c>
      <c r="C9" s="345">
        <v>551247</v>
      </c>
      <c r="D9" s="324">
        <v>72.5</v>
      </c>
      <c r="E9" s="346">
        <v>143800</v>
      </c>
      <c r="F9" s="346">
        <v>65430</v>
      </c>
      <c r="G9" s="345">
        <v>157458</v>
      </c>
      <c r="H9" s="345">
        <v>157458</v>
      </c>
      <c r="I9" s="345">
        <f t="shared" si="0"/>
        <v>100</v>
      </c>
      <c r="J9" s="346">
        <v>0</v>
      </c>
      <c r="K9" s="347">
        <v>0</v>
      </c>
      <c r="L9" s="348" t="s">
        <v>191</v>
      </c>
    </row>
    <row r="10" spans="1:12" s="349" customFormat="1" ht="13.5" customHeight="1">
      <c r="A10" s="343" t="s">
        <v>192</v>
      </c>
      <c r="B10" s="344">
        <f>SUM(C10,E10,F10)</f>
        <v>1441950</v>
      </c>
      <c r="C10" s="345">
        <f>SUM(H10,C25,H25)</f>
        <v>1324635</v>
      </c>
      <c r="D10" s="350">
        <f>C10/B10*100</f>
        <v>91.86414230729221</v>
      </c>
      <c r="E10" s="351">
        <v>6792</v>
      </c>
      <c r="F10" s="346">
        <f>SUM(K10,F25,K25)</f>
        <v>110523</v>
      </c>
      <c r="G10" s="350">
        <f>SUM(H10,J10,K10)</f>
        <v>72340</v>
      </c>
      <c r="H10" s="350">
        <v>72340</v>
      </c>
      <c r="I10" s="350">
        <f t="shared" si="0"/>
        <v>100</v>
      </c>
      <c r="J10" s="352">
        <v>0</v>
      </c>
      <c r="K10" s="353">
        <v>0</v>
      </c>
      <c r="L10" s="348" t="s">
        <v>192</v>
      </c>
    </row>
    <row r="11" spans="1:12" s="349" customFormat="1" ht="13.5" customHeight="1">
      <c r="A11" s="343" t="s">
        <v>193</v>
      </c>
      <c r="B11" s="344">
        <v>767742</v>
      </c>
      <c r="C11" s="345">
        <v>529142</v>
      </c>
      <c r="D11" s="354">
        <v>68.9</v>
      </c>
      <c r="E11" s="351">
        <v>139860</v>
      </c>
      <c r="F11" s="346">
        <v>98740</v>
      </c>
      <c r="G11" s="350">
        <v>156402</v>
      </c>
      <c r="H11" s="350">
        <v>156402</v>
      </c>
      <c r="I11" s="350">
        <f t="shared" si="0"/>
        <v>100</v>
      </c>
      <c r="J11" s="352">
        <v>0</v>
      </c>
      <c r="K11" s="353">
        <v>0</v>
      </c>
      <c r="L11" s="348" t="s">
        <v>193</v>
      </c>
    </row>
    <row r="12" spans="1:12" s="349" customFormat="1" ht="13.5" customHeight="1">
      <c r="A12" s="343" t="s">
        <v>194</v>
      </c>
      <c r="B12" s="344">
        <v>1443850</v>
      </c>
      <c r="C12" s="345">
        <f>SUM(H12,C27,H27)</f>
        <v>1328503</v>
      </c>
      <c r="D12" s="350">
        <v>92.0111507428057</v>
      </c>
      <c r="E12" s="351">
        <v>6792</v>
      </c>
      <c r="F12" s="346">
        <f>SUM(K12,F27,K27)</f>
        <v>108555</v>
      </c>
      <c r="G12" s="350">
        <v>72340</v>
      </c>
      <c r="H12" s="350">
        <v>72340</v>
      </c>
      <c r="I12" s="350">
        <v>100</v>
      </c>
      <c r="J12" s="352">
        <v>0</v>
      </c>
      <c r="K12" s="353">
        <v>0</v>
      </c>
      <c r="L12" s="348" t="s">
        <v>194</v>
      </c>
    </row>
    <row r="13" spans="1:12" s="349" customFormat="1" ht="13.5" customHeight="1">
      <c r="A13" s="343" t="s">
        <v>195</v>
      </c>
      <c r="B13" s="344">
        <v>767666</v>
      </c>
      <c r="C13" s="345">
        <v>536266</v>
      </c>
      <c r="D13" s="354">
        <v>69.9</v>
      </c>
      <c r="E13" s="351">
        <v>136260</v>
      </c>
      <c r="F13" s="346">
        <v>95140</v>
      </c>
      <c r="G13" s="350">
        <v>156326</v>
      </c>
      <c r="H13" s="350">
        <v>156326</v>
      </c>
      <c r="I13" s="350">
        <v>100</v>
      </c>
      <c r="J13" s="352">
        <v>0</v>
      </c>
      <c r="K13" s="353">
        <v>0</v>
      </c>
      <c r="L13" s="348" t="s">
        <v>195</v>
      </c>
    </row>
    <row r="14" spans="1:12" s="360" customFormat="1" ht="13.5" customHeight="1">
      <c r="A14" s="343" t="s">
        <v>196</v>
      </c>
      <c r="B14" s="355">
        <f>SUM(C14,E14,F14)</f>
        <v>1443850</v>
      </c>
      <c r="C14" s="356">
        <f>SUM(H14,C29,H29)</f>
        <v>1331732</v>
      </c>
      <c r="D14" s="356">
        <f>C14/B14*100</f>
        <v>92.23478893236832</v>
      </c>
      <c r="E14" s="357">
        <f>SUM(J14,E29,J29)</f>
        <v>6792</v>
      </c>
      <c r="F14" s="357">
        <f>SUM(K14,F29,K29)</f>
        <v>105326</v>
      </c>
      <c r="G14" s="356">
        <v>72340</v>
      </c>
      <c r="H14" s="356">
        <v>72340</v>
      </c>
      <c r="I14" s="356">
        <v>100</v>
      </c>
      <c r="J14" s="358">
        <v>0</v>
      </c>
      <c r="K14" s="359">
        <v>0</v>
      </c>
      <c r="L14" s="348" t="s">
        <v>196</v>
      </c>
    </row>
    <row r="15" spans="1:12" s="360" customFormat="1" ht="13.5" customHeight="1">
      <c r="A15" s="343" t="s">
        <v>197</v>
      </c>
      <c r="B15" s="356">
        <v>767666</v>
      </c>
      <c r="C15" s="356">
        <v>539866</v>
      </c>
      <c r="D15" s="325">
        <f>C15/B15*100</f>
        <v>70.32563640958438</v>
      </c>
      <c r="E15" s="357">
        <v>118300</v>
      </c>
      <c r="F15" s="357">
        <v>109500</v>
      </c>
      <c r="G15" s="356">
        <v>156326</v>
      </c>
      <c r="H15" s="356">
        <v>156326</v>
      </c>
      <c r="I15" s="356">
        <v>100</v>
      </c>
      <c r="J15" s="358">
        <v>0</v>
      </c>
      <c r="K15" s="359">
        <v>0</v>
      </c>
      <c r="L15" s="348" t="s">
        <v>197</v>
      </c>
    </row>
    <row r="16" spans="1:12" s="367" customFormat="1" ht="13.5" customHeight="1" thickBot="1">
      <c r="A16" s="361" t="s">
        <v>145</v>
      </c>
      <c r="B16" s="362">
        <v>2211105</v>
      </c>
      <c r="C16" s="362">
        <v>1886689</v>
      </c>
      <c r="D16" s="326">
        <v>85.3</v>
      </c>
      <c r="E16" s="363">
        <v>123292</v>
      </c>
      <c r="F16" s="363">
        <v>201124</v>
      </c>
      <c r="G16" s="362">
        <v>228255</v>
      </c>
      <c r="H16" s="362">
        <v>228255</v>
      </c>
      <c r="I16" s="362">
        <v>100</v>
      </c>
      <c r="J16" s="364">
        <v>0</v>
      </c>
      <c r="K16" s="365">
        <v>0</v>
      </c>
      <c r="L16" s="366" t="s">
        <v>145</v>
      </c>
    </row>
    <row r="17" spans="7:11" s="339" customFormat="1" ht="12" customHeight="1" thickBot="1">
      <c r="G17" s="138"/>
      <c r="H17" s="138"/>
      <c r="I17" s="138"/>
      <c r="J17" s="138"/>
      <c r="K17" s="138"/>
    </row>
    <row r="18" spans="1:12" s="60" customFormat="1" ht="15" customHeight="1">
      <c r="A18" s="800" t="s">
        <v>136</v>
      </c>
      <c r="B18" s="769" t="s">
        <v>116</v>
      </c>
      <c r="C18" s="847"/>
      <c r="D18" s="847"/>
      <c r="E18" s="847"/>
      <c r="F18" s="800"/>
      <c r="G18" s="769" t="s">
        <v>117</v>
      </c>
      <c r="H18" s="847"/>
      <c r="I18" s="847"/>
      <c r="J18" s="847"/>
      <c r="K18" s="847"/>
      <c r="L18" s="769" t="s">
        <v>96</v>
      </c>
    </row>
    <row r="19" spans="1:12" s="60" customFormat="1" ht="15" customHeight="1">
      <c r="A19" s="801"/>
      <c r="B19" s="212"/>
      <c r="C19" s="142" t="s">
        <v>109</v>
      </c>
      <c r="D19" s="143"/>
      <c r="E19" s="161" t="s">
        <v>110</v>
      </c>
      <c r="F19" s="161" t="s">
        <v>111</v>
      </c>
      <c r="G19" s="138"/>
      <c r="H19" s="142" t="s">
        <v>109</v>
      </c>
      <c r="I19" s="143"/>
      <c r="J19" s="161" t="s">
        <v>110</v>
      </c>
      <c r="K19" s="142" t="s">
        <v>111</v>
      </c>
      <c r="L19" s="770"/>
    </row>
    <row r="20" spans="1:12" s="60" customFormat="1" ht="15" customHeight="1">
      <c r="A20" s="802"/>
      <c r="B20" s="213"/>
      <c r="C20" s="213" t="s">
        <v>112</v>
      </c>
      <c r="D20" s="338" t="s">
        <v>113</v>
      </c>
      <c r="E20" s="140" t="s">
        <v>114</v>
      </c>
      <c r="F20" s="140" t="s">
        <v>115</v>
      </c>
      <c r="G20" s="166"/>
      <c r="H20" s="213" t="s">
        <v>112</v>
      </c>
      <c r="I20" s="338" t="s">
        <v>113</v>
      </c>
      <c r="J20" s="140" t="s">
        <v>114</v>
      </c>
      <c r="K20" s="213" t="s">
        <v>115</v>
      </c>
      <c r="L20" s="771"/>
    </row>
    <row r="21" spans="1:12" s="170" customFormat="1" ht="13.5" customHeight="1">
      <c r="A21" s="368" t="s">
        <v>189</v>
      </c>
      <c r="B21" s="112">
        <f>SUM(C21,E21,F21)</f>
        <v>21470</v>
      </c>
      <c r="C21" s="340">
        <v>21470</v>
      </c>
      <c r="D21" s="369">
        <f>C21/B21*100</f>
        <v>100</v>
      </c>
      <c r="E21" s="340">
        <v>0</v>
      </c>
      <c r="F21" s="340">
        <v>0</v>
      </c>
      <c r="G21" s="112">
        <f>SUM(H21,J21,K21)</f>
        <v>824217</v>
      </c>
      <c r="H21" s="341">
        <v>819726</v>
      </c>
      <c r="I21" s="370">
        <f aca="true" t="shared" si="1" ref="I21:I26">H21/G21*100</f>
        <v>99.45511922224367</v>
      </c>
      <c r="J21" s="341">
        <v>1278</v>
      </c>
      <c r="K21" s="341">
        <v>3213</v>
      </c>
      <c r="L21" s="70" t="s">
        <v>420</v>
      </c>
    </row>
    <row r="22" spans="1:12" s="170" customFormat="1" ht="13.5" customHeight="1">
      <c r="A22" s="368" t="s">
        <v>188</v>
      </c>
      <c r="B22" s="112">
        <v>105600</v>
      </c>
      <c r="C22" s="340">
        <v>105600</v>
      </c>
      <c r="D22" s="369">
        <f>C22/B22*100</f>
        <v>100</v>
      </c>
      <c r="E22" s="340">
        <v>0</v>
      </c>
      <c r="F22" s="340">
        <v>0</v>
      </c>
      <c r="G22" s="112">
        <v>497400</v>
      </c>
      <c r="H22" s="341">
        <v>282570</v>
      </c>
      <c r="I22" s="370">
        <f t="shared" si="1"/>
        <v>56.80940892641737</v>
      </c>
      <c r="J22" s="341">
        <v>145800</v>
      </c>
      <c r="K22" s="341">
        <v>69030</v>
      </c>
      <c r="L22" s="70" t="s">
        <v>421</v>
      </c>
    </row>
    <row r="23" spans="1:12" s="170" customFormat="1" ht="13.5" customHeight="1">
      <c r="A23" s="368" t="s">
        <v>190</v>
      </c>
      <c r="B23" s="112">
        <f>SUM(C23,E23,F23)</f>
        <v>21470</v>
      </c>
      <c r="C23" s="341">
        <v>21470</v>
      </c>
      <c r="D23" s="369">
        <f>C23/B23*100</f>
        <v>100</v>
      </c>
      <c r="E23" s="340">
        <v>0</v>
      </c>
      <c r="F23" s="340">
        <v>0</v>
      </c>
      <c r="G23" s="112">
        <f>SUM(H23,J23,K23)</f>
        <v>832565</v>
      </c>
      <c r="H23" s="341">
        <v>826737</v>
      </c>
      <c r="I23" s="370">
        <f t="shared" si="1"/>
        <v>99.2999945950166</v>
      </c>
      <c r="J23" s="341">
        <v>1278</v>
      </c>
      <c r="K23" s="341">
        <v>4550</v>
      </c>
      <c r="L23" s="70" t="s">
        <v>422</v>
      </c>
    </row>
    <row r="24" spans="1:12" s="170" customFormat="1" ht="13.5" customHeight="1">
      <c r="A24" s="368" t="s">
        <v>191</v>
      </c>
      <c r="B24" s="112">
        <v>105619</v>
      </c>
      <c r="C24" s="341">
        <v>105619</v>
      </c>
      <c r="D24" s="369">
        <f>C24/B24*100</f>
        <v>100</v>
      </c>
      <c r="E24" s="340">
        <v>0</v>
      </c>
      <c r="F24" s="340">
        <v>0</v>
      </c>
      <c r="G24" s="112">
        <v>497400</v>
      </c>
      <c r="H24" s="341">
        <v>288170</v>
      </c>
      <c r="I24" s="370">
        <f t="shared" si="1"/>
        <v>57.935263369521515</v>
      </c>
      <c r="J24" s="341">
        <v>143800</v>
      </c>
      <c r="K24" s="341">
        <v>65430</v>
      </c>
      <c r="L24" s="70" t="s">
        <v>425</v>
      </c>
    </row>
    <row r="25" spans="1:12" s="170" customFormat="1" ht="13.5" customHeight="1">
      <c r="A25" s="368" t="s">
        <v>192</v>
      </c>
      <c r="B25" s="112">
        <f>SUM(C25,E25,F25)</f>
        <v>35520</v>
      </c>
      <c r="C25" s="341">
        <v>29520</v>
      </c>
      <c r="D25" s="340">
        <v>84</v>
      </c>
      <c r="E25" s="340">
        <v>0</v>
      </c>
      <c r="F25" s="340">
        <v>6000</v>
      </c>
      <c r="G25" s="112">
        <f>SUM(H25,J25,K25)</f>
        <v>1334090</v>
      </c>
      <c r="H25" s="341">
        <v>1222775</v>
      </c>
      <c r="I25" s="371">
        <f t="shared" si="1"/>
        <v>91.65611015748563</v>
      </c>
      <c r="J25" s="341">
        <v>6792</v>
      </c>
      <c r="K25" s="341">
        <v>104523</v>
      </c>
      <c r="L25" s="70" t="s">
        <v>426</v>
      </c>
    </row>
    <row r="26" spans="1:12" s="170" customFormat="1" ht="13.5" customHeight="1">
      <c r="A26" s="368" t="s">
        <v>193</v>
      </c>
      <c r="B26" s="112">
        <v>94140</v>
      </c>
      <c r="C26" s="341">
        <v>94140</v>
      </c>
      <c r="D26" s="340">
        <v>71</v>
      </c>
      <c r="E26" s="340">
        <v>0</v>
      </c>
      <c r="F26" s="340">
        <v>38800</v>
      </c>
      <c r="G26" s="112">
        <v>478400</v>
      </c>
      <c r="H26" s="341">
        <v>278600</v>
      </c>
      <c r="I26" s="371">
        <f t="shared" si="1"/>
        <v>58.235785953177256</v>
      </c>
      <c r="J26" s="341">
        <v>139860</v>
      </c>
      <c r="K26" s="341">
        <v>59940</v>
      </c>
      <c r="L26" s="70" t="s">
        <v>427</v>
      </c>
    </row>
    <row r="27" spans="1:12" s="170" customFormat="1" ht="13.5" customHeight="1">
      <c r="A27" s="368" t="s">
        <v>194</v>
      </c>
      <c r="B27" s="112">
        <v>37420</v>
      </c>
      <c r="C27" s="341">
        <v>31420</v>
      </c>
      <c r="D27" s="340">
        <v>84</v>
      </c>
      <c r="E27" s="340">
        <v>0</v>
      </c>
      <c r="F27" s="340">
        <v>6000</v>
      </c>
      <c r="G27" s="112">
        <v>1334090</v>
      </c>
      <c r="H27" s="341">
        <v>1224743</v>
      </c>
      <c r="I27" s="371">
        <v>91.80362644199417</v>
      </c>
      <c r="J27" s="341">
        <v>6792</v>
      </c>
      <c r="K27" s="341">
        <v>102555</v>
      </c>
      <c r="L27" s="70" t="s">
        <v>428</v>
      </c>
    </row>
    <row r="28" spans="1:12" s="170" customFormat="1" ht="13.5" customHeight="1">
      <c r="A28" s="368" t="s">
        <v>195</v>
      </c>
      <c r="B28" s="112">
        <v>132940</v>
      </c>
      <c r="C28" s="341">
        <v>97740</v>
      </c>
      <c r="D28" s="342">
        <v>72.3</v>
      </c>
      <c r="E28" s="340">
        <v>0</v>
      </c>
      <c r="F28" s="340">
        <v>35200</v>
      </c>
      <c r="G28" s="112">
        <v>478400</v>
      </c>
      <c r="H28" s="341">
        <v>282200</v>
      </c>
      <c r="I28" s="371">
        <v>59</v>
      </c>
      <c r="J28" s="341">
        <v>136260</v>
      </c>
      <c r="K28" s="341">
        <v>59940</v>
      </c>
      <c r="L28" s="70" t="s">
        <v>429</v>
      </c>
    </row>
    <row r="29" spans="1:12" s="376" customFormat="1" ht="13.5" customHeight="1">
      <c r="A29" s="368" t="s">
        <v>196</v>
      </c>
      <c r="B29" s="372">
        <v>37420</v>
      </c>
      <c r="C29" s="373">
        <v>31420</v>
      </c>
      <c r="D29" s="374">
        <v>84</v>
      </c>
      <c r="E29" s="340">
        <v>0</v>
      </c>
      <c r="F29" s="374">
        <v>6000</v>
      </c>
      <c r="G29" s="128">
        <v>1334090</v>
      </c>
      <c r="H29" s="373">
        <v>1227972</v>
      </c>
      <c r="I29" s="375">
        <v>92</v>
      </c>
      <c r="J29" s="373">
        <v>6792</v>
      </c>
      <c r="K29" s="373">
        <v>99326</v>
      </c>
      <c r="L29" s="70" t="s">
        <v>430</v>
      </c>
    </row>
    <row r="30" spans="1:12" s="376" customFormat="1" ht="13.5" customHeight="1">
      <c r="A30" s="368" t="s">
        <v>197</v>
      </c>
      <c r="B30" s="373">
        <v>132940</v>
      </c>
      <c r="C30" s="373">
        <v>97740</v>
      </c>
      <c r="D30" s="377">
        <v>73.5</v>
      </c>
      <c r="E30" s="340">
        <v>0</v>
      </c>
      <c r="F30" s="374">
        <v>35200</v>
      </c>
      <c r="G30" s="128">
        <v>478400</v>
      </c>
      <c r="H30" s="373">
        <v>285800</v>
      </c>
      <c r="I30" s="375">
        <v>59.7</v>
      </c>
      <c r="J30" s="373">
        <v>118300</v>
      </c>
      <c r="K30" s="378">
        <v>74300</v>
      </c>
      <c r="L30" s="70" t="s">
        <v>431</v>
      </c>
    </row>
    <row r="31" spans="1:12" s="386" customFormat="1" ht="13.5" customHeight="1" thickBot="1">
      <c r="A31" s="379" t="s">
        <v>671</v>
      </c>
      <c r="B31" s="380">
        <v>170360</v>
      </c>
      <c r="C31" s="380">
        <v>138290</v>
      </c>
      <c r="D31" s="381">
        <v>81.2</v>
      </c>
      <c r="E31" s="382">
        <v>0</v>
      </c>
      <c r="F31" s="382">
        <v>32070</v>
      </c>
      <c r="G31" s="125">
        <v>1812490</v>
      </c>
      <c r="H31" s="380">
        <v>1520144</v>
      </c>
      <c r="I31" s="383">
        <v>83.9</v>
      </c>
      <c r="J31" s="380">
        <v>123292</v>
      </c>
      <c r="K31" s="384">
        <v>169054</v>
      </c>
      <c r="L31" s="385" t="s">
        <v>145</v>
      </c>
    </row>
    <row r="32" spans="1:12" s="180" customFormat="1" ht="13.5">
      <c r="A32" s="40" t="s">
        <v>98</v>
      </c>
      <c r="B32" s="40"/>
      <c r="C32" s="40"/>
      <c r="D32" s="40"/>
      <c r="E32" s="40"/>
      <c r="F32" s="40"/>
      <c r="G32" s="40"/>
      <c r="H32" s="40"/>
      <c r="I32" s="777" t="s">
        <v>670</v>
      </c>
      <c r="J32" s="777"/>
      <c r="K32" s="777"/>
      <c r="L32" s="777"/>
    </row>
    <row r="33" s="333" customFormat="1" ht="13.5"/>
    <row r="34" s="333" customFormat="1" ht="13.5"/>
    <row r="35" s="333" customFormat="1" ht="13.5"/>
    <row r="36" s="333" customFormat="1" ht="13.5"/>
  </sheetData>
  <mergeCells count="10">
    <mergeCell ref="I32:L32"/>
    <mergeCell ref="B18:F18"/>
    <mergeCell ref="G18:K18"/>
    <mergeCell ref="A1:L1"/>
    <mergeCell ref="B3:F3"/>
    <mergeCell ref="G3:K3"/>
    <mergeCell ref="L18:L20"/>
    <mergeCell ref="A3:A5"/>
    <mergeCell ref="A18:A20"/>
    <mergeCell ref="L3:L5"/>
  </mergeCells>
  <printOptions/>
  <pageMargins left="0.33" right="0.33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A16">
      <selection activeCell="F36" sqref="F36"/>
    </sheetView>
  </sheetViews>
  <sheetFormatPr defaultColWidth="8.88671875" defaultRowHeight="13.5"/>
  <cols>
    <col min="1" max="1" width="11.77734375" style="0" customWidth="1"/>
    <col min="2" max="4" width="7.77734375" style="0" customWidth="1"/>
    <col min="5" max="5" width="8.77734375" style="0" customWidth="1"/>
    <col min="6" max="6" width="8.6640625" style="0" bestFit="1" customWidth="1"/>
    <col min="7" max="7" width="10.88671875" style="0" customWidth="1"/>
    <col min="8" max="10" width="7.77734375" style="0" customWidth="1"/>
    <col min="11" max="11" width="8.77734375" style="0" customWidth="1"/>
    <col min="12" max="12" width="10.77734375" style="0" customWidth="1"/>
    <col min="13" max="13" width="7.77734375" style="0" customWidth="1"/>
    <col min="14" max="14" width="11.3359375" style="0" customWidth="1"/>
  </cols>
  <sheetData>
    <row r="1" spans="1:15" s="579" customFormat="1" ht="39.75" customHeight="1">
      <c r="A1" s="798" t="s">
        <v>184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</row>
    <row r="2" spans="1:15" s="60" customFormat="1" ht="18" customHeight="1" thickBot="1">
      <c r="A2" s="159" t="s">
        <v>672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N2" s="172" t="s">
        <v>673</v>
      </c>
      <c r="O2" s="247"/>
    </row>
    <row r="3" spans="1:15" s="60" customFormat="1" ht="15" customHeight="1">
      <c r="A3" s="800" t="s">
        <v>136</v>
      </c>
      <c r="B3" s="769" t="s">
        <v>674</v>
      </c>
      <c r="C3" s="847"/>
      <c r="D3" s="800"/>
      <c r="E3" s="769" t="s">
        <v>675</v>
      </c>
      <c r="F3" s="847"/>
      <c r="G3" s="800"/>
      <c r="H3" s="769" t="s">
        <v>676</v>
      </c>
      <c r="I3" s="847"/>
      <c r="J3" s="800"/>
      <c r="K3" s="769" t="s">
        <v>677</v>
      </c>
      <c r="L3" s="847"/>
      <c r="M3" s="800"/>
      <c r="N3" s="769" t="s">
        <v>96</v>
      </c>
      <c r="O3" s="510"/>
    </row>
    <row r="4" spans="1:15" s="60" customFormat="1" ht="15" customHeight="1">
      <c r="A4" s="801"/>
      <c r="B4" s="852" t="s">
        <v>678</v>
      </c>
      <c r="C4" s="901"/>
      <c r="D4" s="802"/>
      <c r="E4" s="852" t="s">
        <v>679</v>
      </c>
      <c r="F4" s="901"/>
      <c r="G4" s="802"/>
      <c r="H4" s="852" t="s">
        <v>680</v>
      </c>
      <c r="I4" s="901"/>
      <c r="J4" s="802"/>
      <c r="K4" s="771" t="s">
        <v>681</v>
      </c>
      <c r="L4" s="901"/>
      <c r="M4" s="802"/>
      <c r="N4" s="770"/>
      <c r="O4" s="510"/>
    </row>
    <row r="5" spans="1:15" s="60" customFormat="1" ht="15" customHeight="1">
      <c r="A5" s="801"/>
      <c r="B5" s="161" t="s">
        <v>82</v>
      </c>
      <c r="C5" s="161" t="s">
        <v>83</v>
      </c>
      <c r="D5" s="161" t="s">
        <v>682</v>
      </c>
      <c r="E5" s="161" t="s">
        <v>82</v>
      </c>
      <c r="F5" s="161" t="s">
        <v>83</v>
      </c>
      <c r="G5" s="161" t="s">
        <v>682</v>
      </c>
      <c r="H5" s="161" t="s">
        <v>82</v>
      </c>
      <c r="I5" s="161" t="s">
        <v>83</v>
      </c>
      <c r="J5" s="161" t="s">
        <v>682</v>
      </c>
      <c r="K5" s="161" t="s">
        <v>82</v>
      </c>
      <c r="L5" s="161" t="s">
        <v>83</v>
      </c>
      <c r="M5" s="161" t="s">
        <v>682</v>
      </c>
      <c r="N5" s="770"/>
      <c r="O5" s="510"/>
    </row>
    <row r="6" spans="1:15" s="60" customFormat="1" ht="15" customHeight="1">
      <c r="A6" s="802"/>
      <c r="B6" s="140" t="s">
        <v>683</v>
      </c>
      <c r="C6" s="140" t="s">
        <v>84</v>
      </c>
      <c r="D6" s="140" t="s">
        <v>466</v>
      </c>
      <c r="E6" s="140" t="s">
        <v>683</v>
      </c>
      <c r="F6" s="140" t="s">
        <v>84</v>
      </c>
      <c r="G6" s="140" t="s">
        <v>466</v>
      </c>
      <c r="H6" s="140" t="s">
        <v>683</v>
      </c>
      <c r="I6" s="140" t="s">
        <v>84</v>
      </c>
      <c r="J6" s="140" t="s">
        <v>466</v>
      </c>
      <c r="K6" s="140" t="s">
        <v>683</v>
      </c>
      <c r="L6" s="140" t="s">
        <v>84</v>
      </c>
      <c r="M6" s="140" t="s">
        <v>466</v>
      </c>
      <c r="N6" s="771"/>
      <c r="O6" s="510"/>
    </row>
    <row r="7" spans="1:14" s="304" customFormat="1" ht="13.5" customHeight="1">
      <c r="A7" s="619" t="s">
        <v>684</v>
      </c>
      <c r="B7" s="644" t="s">
        <v>97</v>
      </c>
      <c r="C7" s="645" t="s">
        <v>97</v>
      </c>
      <c r="D7" s="645" t="s">
        <v>97</v>
      </c>
      <c r="E7" s="645" t="s">
        <v>97</v>
      </c>
      <c r="F7" s="645" t="s">
        <v>97</v>
      </c>
      <c r="G7" s="645" t="s">
        <v>97</v>
      </c>
      <c r="H7" s="645" t="s">
        <v>97</v>
      </c>
      <c r="I7" s="645" t="s">
        <v>97</v>
      </c>
      <c r="J7" s="645" t="s">
        <v>97</v>
      </c>
      <c r="K7" s="645" t="s">
        <v>97</v>
      </c>
      <c r="L7" s="645" t="s">
        <v>97</v>
      </c>
      <c r="M7" s="646" t="s">
        <v>97</v>
      </c>
      <c r="N7" s="622" t="s">
        <v>684</v>
      </c>
    </row>
    <row r="8" spans="1:14" s="304" customFormat="1" ht="13.5" customHeight="1">
      <c r="A8" s="619" t="s">
        <v>685</v>
      </c>
      <c r="B8" s="644" t="s">
        <v>97</v>
      </c>
      <c r="C8" s="645" t="s">
        <v>97</v>
      </c>
      <c r="D8" s="645" t="s">
        <v>97</v>
      </c>
      <c r="E8" s="645" t="s">
        <v>97</v>
      </c>
      <c r="F8" s="645" t="s">
        <v>97</v>
      </c>
      <c r="G8" s="645" t="s">
        <v>97</v>
      </c>
      <c r="H8" s="645" t="s">
        <v>97</v>
      </c>
      <c r="I8" s="645" t="s">
        <v>97</v>
      </c>
      <c r="J8" s="645" t="s">
        <v>97</v>
      </c>
      <c r="K8" s="645" t="s">
        <v>97</v>
      </c>
      <c r="L8" s="645" t="s">
        <v>97</v>
      </c>
      <c r="M8" s="647" t="s">
        <v>97</v>
      </c>
      <c r="N8" s="623" t="s">
        <v>685</v>
      </c>
    </row>
    <row r="9" spans="1:14" s="304" customFormat="1" ht="13.5" customHeight="1">
      <c r="A9" s="619" t="s">
        <v>686</v>
      </c>
      <c r="B9" s="644" t="s">
        <v>97</v>
      </c>
      <c r="C9" s="645" t="s">
        <v>97</v>
      </c>
      <c r="D9" s="645" t="s">
        <v>97</v>
      </c>
      <c r="E9" s="645" t="s">
        <v>97</v>
      </c>
      <c r="F9" s="645" t="s">
        <v>97</v>
      </c>
      <c r="G9" s="645" t="s">
        <v>97</v>
      </c>
      <c r="H9" s="645" t="s">
        <v>97</v>
      </c>
      <c r="I9" s="645" t="s">
        <v>97</v>
      </c>
      <c r="J9" s="645" t="s">
        <v>97</v>
      </c>
      <c r="K9" s="645" t="s">
        <v>97</v>
      </c>
      <c r="L9" s="645" t="s">
        <v>97</v>
      </c>
      <c r="M9" s="647" t="s">
        <v>97</v>
      </c>
      <c r="N9" s="623" t="s">
        <v>686</v>
      </c>
    </row>
    <row r="10" spans="1:14" s="304" customFormat="1" ht="13.5" customHeight="1">
      <c r="A10" s="619" t="s">
        <v>687</v>
      </c>
      <c r="B10" s="644" t="s">
        <v>97</v>
      </c>
      <c r="C10" s="645" t="s">
        <v>97</v>
      </c>
      <c r="D10" s="645" t="s">
        <v>97</v>
      </c>
      <c r="E10" s="645" t="s">
        <v>97</v>
      </c>
      <c r="F10" s="645" t="s">
        <v>97</v>
      </c>
      <c r="G10" s="645" t="s">
        <v>97</v>
      </c>
      <c r="H10" s="645" t="s">
        <v>97</v>
      </c>
      <c r="I10" s="645" t="s">
        <v>97</v>
      </c>
      <c r="J10" s="645" t="s">
        <v>97</v>
      </c>
      <c r="K10" s="645" t="s">
        <v>97</v>
      </c>
      <c r="L10" s="645" t="s">
        <v>97</v>
      </c>
      <c r="M10" s="647" t="s">
        <v>97</v>
      </c>
      <c r="N10" s="623" t="s">
        <v>687</v>
      </c>
    </row>
    <row r="11" spans="1:14" s="304" customFormat="1" ht="13.5" customHeight="1">
      <c r="A11" s="619" t="s">
        <v>688</v>
      </c>
      <c r="B11" s="644" t="s">
        <v>97</v>
      </c>
      <c r="C11" s="645" t="s">
        <v>97</v>
      </c>
      <c r="D11" s="645" t="s">
        <v>97</v>
      </c>
      <c r="E11" s="645" t="s">
        <v>97</v>
      </c>
      <c r="F11" s="645" t="s">
        <v>97</v>
      </c>
      <c r="G11" s="645" t="s">
        <v>97</v>
      </c>
      <c r="H11" s="645" t="s">
        <v>97</v>
      </c>
      <c r="I11" s="645" t="s">
        <v>97</v>
      </c>
      <c r="J11" s="645" t="s">
        <v>97</v>
      </c>
      <c r="K11" s="645" t="s">
        <v>97</v>
      </c>
      <c r="L11" s="645" t="s">
        <v>97</v>
      </c>
      <c r="M11" s="647" t="s">
        <v>97</v>
      </c>
      <c r="N11" s="623" t="s">
        <v>688</v>
      </c>
    </row>
    <row r="12" spans="1:14" s="304" customFormat="1" ht="13.5" customHeight="1">
      <c r="A12" s="619" t="s">
        <v>689</v>
      </c>
      <c r="B12" s="644" t="s">
        <v>97</v>
      </c>
      <c r="C12" s="645" t="s">
        <v>97</v>
      </c>
      <c r="D12" s="645" t="s">
        <v>97</v>
      </c>
      <c r="E12" s="645" t="s">
        <v>97</v>
      </c>
      <c r="F12" s="645" t="s">
        <v>97</v>
      </c>
      <c r="G12" s="645" t="s">
        <v>97</v>
      </c>
      <c r="H12" s="645" t="s">
        <v>97</v>
      </c>
      <c r="I12" s="645" t="s">
        <v>97</v>
      </c>
      <c r="J12" s="645" t="s">
        <v>97</v>
      </c>
      <c r="K12" s="645" t="s">
        <v>97</v>
      </c>
      <c r="L12" s="645" t="s">
        <v>97</v>
      </c>
      <c r="M12" s="647" t="s">
        <v>97</v>
      </c>
      <c r="N12" s="623" t="s">
        <v>689</v>
      </c>
    </row>
    <row r="13" spans="1:14" s="304" customFormat="1" ht="13.5" customHeight="1">
      <c r="A13" s="619" t="s">
        <v>690</v>
      </c>
      <c r="B13" s="644">
        <v>0</v>
      </c>
      <c r="C13" s="645">
        <v>0</v>
      </c>
      <c r="D13" s="645">
        <v>0</v>
      </c>
      <c r="E13" s="645">
        <v>0</v>
      </c>
      <c r="F13" s="645">
        <v>0</v>
      </c>
      <c r="G13" s="645">
        <v>0</v>
      </c>
      <c r="H13" s="645">
        <v>0</v>
      </c>
      <c r="I13" s="645">
        <v>0</v>
      </c>
      <c r="J13" s="645">
        <v>0</v>
      </c>
      <c r="K13" s="645">
        <v>0</v>
      </c>
      <c r="L13" s="645">
        <v>0</v>
      </c>
      <c r="M13" s="647">
        <v>0</v>
      </c>
      <c r="N13" s="623" t="s">
        <v>690</v>
      </c>
    </row>
    <row r="14" spans="1:14" s="304" customFormat="1" ht="13.5" customHeight="1">
      <c r="A14" s="619" t="s">
        <v>691</v>
      </c>
      <c r="B14" s="644">
        <v>0</v>
      </c>
      <c r="C14" s="645">
        <v>0</v>
      </c>
      <c r="D14" s="645">
        <v>0</v>
      </c>
      <c r="E14" s="645">
        <v>0</v>
      </c>
      <c r="F14" s="645">
        <v>0</v>
      </c>
      <c r="G14" s="645">
        <v>0</v>
      </c>
      <c r="H14" s="645">
        <v>0</v>
      </c>
      <c r="I14" s="645">
        <v>0</v>
      </c>
      <c r="J14" s="645">
        <v>0</v>
      </c>
      <c r="K14" s="645">
        <v>0</v>
      </c>
      <c r="L14" s="645">
        <v>0</v>
      </c>
      <c r="M14" s="647">
        <v>0</v>
      </c>
      <c r="N14" s="623" t="s">
        <v>691</v>
      </c>
    </row>
    <row r="15" spans="1:14" s="53" customFormat="1" ht="13.5" customHeight="1">
      <c r="A15" s="299" t="s">
        <v>430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6">
        <v>0</v>
      </c>
      <c r="N15" s="391" t="s">
        <v>430</v>
      </c>
    </row>
    <row r="16" spans="1:14" s="53" customFormat="1" ht="13.5" customHeight="1">
      <c r="A16" s="299" t="s">
        <v>431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6">
        <v>0</v>
      </c>
      <c r="N16" s="391" t="s">
        <v>431</v>
      </c>
    </row>
    <row r="17" spans="1:14" s="20" customFormat="1" ht="13.5" customHeight="1" thickBot="1">
      <c r="A17" s="17" t="s">
        <v>145</v>
      </c>
      <c r="B17" s="97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18" t="s">
        <v>145</v>
      </c>
    </row>
    <row r="18" spans="1:13" s="40" customFormat="1" ht="15" customHeight="1" thickBot="1">
      <c r="A18" s="648"/>
      <c r="B18" s="648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180"/>
    </row>
    <row r="19" spans="1:12" s="530" customFormat="1" ht="25.5" customHeight="1">
      <c r="A19" s="897" t="s">
        <v>692</v>
      </c>
      <c r="B19" s="904" t="s">
        <v>693</v>
      </c>
      <c r="C19" s="903"/>
      <c r="D19" s="898"/>
      <c r="E19" s="905" t="s">
        <v>694</v>
      </c>
      <c r="F19" s="906"/>
      <c r="G19" s="907"/>
      <c r="H19" s="902" t="s">
        <v>695</v>
      </c>
      <c r="I19" s="903"/>
      <c r="J19" s="898"/>
      <c r="K19" s="649" t="s">
        <v>696</v>
      </c>
      <c r="L19" s="899" t="s">
        <v>96</v>
      </c>
    </row>
    <row r="20" spans="1:12" s="530" customFormat="1" ht="25.5" customHeight="1">
      <c r="A20" s="898"/>
      <c r="B20" s="650" t="s">
        <v>697</v>
      </c>
      <c r="C20" s="650" t="s">
        <v>698</v>
      </c>
      <c r="D20" s="650" t="s">
        <v>699</v>
      </c>
      <c r="E20" s="650" t="s">
        <v>697</v>
      </c>
      <c r="F20" s="650" t="s">
        <v>698</v>
      </c>
      <c r="G20" s="650" t="s">
        <v>699</v>
      </c>
      <c r="H20" s="650" t="s">
        <v>697</v>
      </c>
      <c r="I20" s="650" t="s">
        <v>698</v>
      </c>
      <c r="J20" s="650" t="s">
        <v>699</v>
      </c>
      <c r="K20" s="650" t="s">
        <v>700</v>
      </c>
      <c r="L20" s="900"/>
    </row>
    <row r="21" spans="1:12" s="304" customFormat="1" ht="13.5" customHeight="1">
      <c r="A21" s="619" t="s">
        <v>684</v>
      </c>
      <c r="B21" s="651" t="s">
        <v>97</v>
      </c>
      <c r="C21" s="652" t="s">
        <v>97</v>
      </c>
      <c r="D21" s="652" t="s">
        <v>97</v>
      </c>
      <c r="E21" s="652">
        <v>1</v>
      </c>
      <c r="F21" s="653">
        <v>524</v>
      </c>
      <c r="G21" s="653">
        <v>10087.98</v>
      </c>
      <c r="H21" s="652" t="s">
        <v>97</v>
      </c>
      <c r="I21" s="652" t="s">
        <v>97</v>
      </c>
      <c r="J21" s="652" t="s">
        <v>97</v>
      </c>
      <c r="K21" s="654">
        <v>12299</v>
      </c>
      <c r="L21" s="655" t="s">
        <v>684</v>
      </c>
    </row>
    <row r="22" spans="1:12" s="304" customFormat="1" ht="13.5" customHeight="1">
      <c r="A22" s="619" t="s">
        <v>685</v>
      </c>
      <c r="B22" s="651" t="s">
        <v>97</v>
      </c>
      <c r="C22" s="652" t="s">
        <v>97</v>
      </c>
      <c r="D22" s="652" t="s">
        <v>97</v>
      </c>
      <c r="E22" s="652" t="s">
        <v>97</v>
      </c>
      <c r="F22" s="653">
        <v>0</v>
      </c>
      <c r="G22" s="653">
        <v>0</v>
      </c>
      <c r="H22" s="652" t="s">
        <v>97</v>
      </c>
      <c r="I22" s="652" t="s">
        <v>97</v>
      </c>
      <c r="J22" s="652" t="s">
        <v>97</v>
      </c>
      <c r="K22" s="656">
        <v>5996</v>
      </c>
      <c r="L22" s="655" t="s">
        <v>685</v>
      </c>
    </row>
    <row r="23" spans="1:12" s="304" customFormat="1" ht="13.5" customHeight="1">
      <c r="A23" s="619" t="s">
        <v>686</v>
      </c>
      <c r="B23" s="651" t="s">
        <v>97</v>
      </c>
      <c r="C23" s="652" t="s">
        <v>97</v>
      </c>
      <c r="D23" s="652" t="s">
        <v>97</v>
      </c>
      <c r="E23" s="652">
        <v>1</v>
      </c>
      <c r="F23" s="653">
        <v>524</v>
      </c>
      <c r="G23" s="653">
        <v>10087.98</v>
      </c>
      <c r="H23" s="652" t="s">
        <v>97</v>
      </c>
      <c r="I23" s="652" t="s">
        <v>97</v>
      </c>
      <c r="J23" s="652" t="s">
        <v>97</v>
      </c>
      <c r="K23" s="656">
        <v>13578</v>
      </c>
      <c r="L23" s="655" t="s">
        <v>686</v>
      </c>
    </row>
    <row r="24" spans="1:12" s="304" customFormat="1" ht="13.5" customHeight="1">
      <c r="A24" s="619" t="s">
        <v>687</v>
      </c>
      <c r="B24" s="651" t="s">
        <v>97</v>
      </c>
      <c r="C24" s="652" t="s">
        <v>97</v>
      </c>
      <c r="D24" s="652" t="s">
        <v>97</v>
      </c>
      <c r="E24" s="652" t="s">
        <v>97</v>
      </c>
      <c r="F24" s="653">
        <v>0</v>
      </c>
      <c r="G24" s="653">
        <v>0</v>
      </c>
      <c r="H24" s="652" t="s">
        <v>97</v>
      </c>
      <c r="I24" s="652" t="s">
        <v>97</v>
      </c>
      <c r="J24" s="652" t="s">
        <v>97</v>
      </c>
      <c r="K24" s="656">
        <v>6334</v>
      </c>
      <c r="L24" s="655" t="s">
        <v>687</v>
      </c>
    </row>
    <row r="25" spans="1:12" s="304" customFormat="1" ht="13.5" customHeight="1">
      <c r="A25" s="619" t="s">
        <v>688</v>
      </c>
      <c r="B25" s="651" t="s">
        <v>97</v>
      </c>
      <c r="C25" s="652" t="s">
        <v>97</v>
      </c>
      <c r="D25" s="652" t="s">
        <v>97</v>
      </c>
      <c r="E25" s="652">
        <v>1</v>
      </c>
      <c r="F25" s="653">
        <v>524</v>
      </c>
      <c r="G25" s="653">
        <v>10087.98</v>
      </c>
      <c r="H25" s="652" t="s">
        <v>97</v>
      </c>
      <c r="I25" s="652" t="s">
        <v>97</v>
      </c>
      <c r="J25" s="652" t="s">
        <v>97</v>
      </c>
      <c r="K25" s="656">
        <v>14712</v>
      </c>
      <c r="L25" s="655" t="s">
        <v>688</v>
      </c>
    </row>
    <row r="26" spans="1:12" s="304" customFormat="1" ht="13.5" customHeight="1">
      <c r="A26" s="619" t="s">
        <v>689</v>
      </c>
      <c r="B26" s="651" t="s">
        <v>97</v>
      </c>
      <c r="C26" s="652" t="s">
        <v>97</v>
      </c>
      <c r="D26" s="652" t="s">
        <v>97</v>
      </c>
      <c r="E26" s="652" t="s">
        <v>97</v>
      </c>
      <c r="F26" s="653">
        <v>0</v>
      </c>
      <c r="G26" s="653">
        <v>0</v>
      </c>
      <c r="H26" s="652" t="s">
        <v>97</v>
      </c>
      <c r="I26" s="652" t="s">
        <v>97</v>
      </c>
      <c r="J26" s="652" t="s">
        <v>97</v>
      </c>
      <c r="K26" s="656">
        <v>7176</v>
      </c>
      <c r="L26" s="655" t="s">
        <v>689</v>
      </c>
    </row>
    <row r="27" spans="1:12" s="304" customFormat="1" ht="13.5" customHeight="1">
      <c r="A27" s="619" t="s">
        <v>690</v>
      </c>
      <c r="B27" s="651" t="s">
        <v>97</v>
      </c>
      <c r="C27" s="652" t="s">
        <v>97</v>
      </c>
      <c r="D27" s="652" t="s">
        <v>97</v>
      </c>
      <c r="E27" s="652">
        <v>1</v>
      </c>
      <c r="F27" s="653">
        <v>524</v>
      </c>
      <c r="G27" s="653">
        <v>10087.98</v>
      </c>
      <c r="H27" s="652" t="s">
        <v>97</v>
      </c>
      <c r="I27" s="652" t="s">
        <v>97</v>
      </c>
      <c r="J27" s="652" t="s">
        <v>97</v>
      </c>
      <c r="K27" s="102">
        <v>16227</v>
      </c>
      <c r="L27" s="655" t="s">
        <v>690</v>
      </c>
    </row>
    <row r="28" spans="1:12" s="304" customFormat="1" ht="13.5" customHeight="1">
      <c r="A28" s="619" t="s">
        <v>691</v>
      </c>
      <c r="B28" s="651" t="s">
        <v>97</v>
      </c>
      <c r="C28" s="652" t="s">
        <v>97</v>
      </c>
      <c r="D28" s="652" t="s">
        <v>97</v>
      </c>
      <c r="E28" s="652" t="s">
        <v>97</v>
      </c>
      <c r="F28" s="653">
        <v>0</v>
      </c>
      <c r="G28" s="653">
        <v>0</v>
      </c>
      <c r="H28" s="652" t="s">
        <v>97</v>
      </c>
      <c r="I28" s="652" t="s">
        <v>97</v>
      </c>
      <c r="J28" s="652" t="s">
        <v>97</v>
      </c>
      <c r="K28" s="102">
        <v>7642</v>
      </c>
      <c r="L28" s="655" t="s">
        <v>691</v>
      </c>
    </row>
    <row r="29" spans="1:14" s="53" customFormat="1" ht="13.5" customHeight="1">
      <c r="A29" s="299" t="s">
        <v>430</v>
      </c>
      <c r="B29" s="651" t="s">
        <v>97</v>
      </c>
      <c r="C29" s="652" t="s">
        <v>97</v>
      </c>
      <c r="D29" s="652" t="s">
        <v>97</v>
      </c>
      <c r="E29" s="99">
        <v>1</v>
      </c>
      <c r="F29" s="101">
        <v>524</v>
      </c>
      <c r="G29" s="101">
        <v>10087.98</v>
      </c>
      <c r="H29" s="652" t="s">
        <v>97</v>
      </c>
      <c r="I29" s="652" t="s">
        <v>97</v>
      </c>
      <c r="J29" s="652" t="s">
        <v>97</v>
      </c>
      <c r="K29" s="102">
        <v>17513</v>
      </c>
      <c r="L29" s="388" t="s">
        <v>430</v>
      </c>
      <c r="M29" s="39"/>
      <c r="N29" s="39"/>
    </row>
    <row r="30" spans="1:14" s="53" customFormat="1" ht="13.5" customHeight="1">
      <c r="A30" s="299" t="s">
        <v>431</v>
      </c>
      <c r="B30" s="651" t="s">
        <v>97</v>
      </c>
      <c r="C30" s="652" t="s">
        <v>97</v>
      </c>
      <c r="D30" s="652" t="s">
        <v>97</v>
      </c>
      <c r="E30" s="100">
        <v>0</v>
      </c>
      <c r="F30" s="101">
        <v>0</v>
      </c>
      <c r="G30" s="101">
        <v>0</v>
      </c>
      <c r="H30" s="652" t="s">
        <v>97</v>
      </c>
      <c r="I30" s="652" t="s">
        <v>97</v>
      </c>
      <c r="J30" s="652" t="s">
        <v>97</v>
      </c>
      <c r="K30" s="656" t="s">
        <v>97</v>
      </c>
      <c r="L30" s="388" t="s">
        <v>431</v>
      </c>
      <c r="M30" s="39"/>
      <c r="N30" s="39"/>
    </row>
    <row r="31" spans="1:12" s="20" customFormat="1" ht="13.5" customHeight="1" thickBot="1">
      <c r="A31" s="17" t="s">
        <v>145</v>
      </c>
      <c r="B31" s="105" t="s">
        <v>97</v>
      </c>
      <c r="C31" s="103" t="s">
        <v>97</v>
      </c>
      <c r="D31" s="103" t="s">
        <v>97</v>
      </c>
      <c r="E31" s="103">
        <v>1</v>
      </c>
      <c r="F31" s="104">
        <v>524</v>
      </c>
      <c r="G31" s="104">
        <v>10087.98</v>
      </c>
      <c r="H31" s="103" t="s">
        <v>97</v>
      </c>
      <c r="I31" s="103" t="s">
        <v>97</v>
      </c>
      <c r="J31" s="103" t="s">
        <v>97</v>
      </c>
      <c r="K31" s="103">
        <v>26865</v>
      </c>
      <c r="L31" s="18" t="s">
        <v>145</v>
      </c>
    </row>
    <row r="32" spans="1:12" s="40" customFormat="1" ht="13.5">
      <c r="A32" s="40" t="s">
        <v>98</v>
      </c>
      <c r="I32" s="777" t="s">
        <v>670</v>
      </c>
      <c r="J32" s="777"/>
      <c r="K32" s="777"/>
      <c r="L32" s="777"/>
    </row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</sheetData>
  <mergeCells count="17">
    <mergeCell ref="H4:J4"/>
    <mergeCell ref="K4:M4"/>
    <mergeCell ref="H19:J19"/>
    <mergeCell ref="B19:D19"/>
    <mergeCell ref="E19:G19"/>
    <mergeCell ref="B4:D4"/>
    <mergeCell ref="E4:G4"/>
    <mergeCell ref="I32:L32"/>
    <mergeCell ref="A19:A20"/>
    <mergeCell ref="L19:L20"/>
    <mergeCell ref="A1:O1"/>
    <mergeCell ref="B3:D3"/>
    <mergeCell ref="E3:G3"/>
    <mergeCell ref="H3:J3"/>
    <mergeCell ref="K3:M3"/>
    <mergeCell ref="A3:A6"/>
    <mergeCell ref="N3:N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workbookViewId="0" topLeftCell="B13">
      <selection activeCell="N35" sqref="N35"/>
    </sheetView>
  </sheetViews>
  <sheetFormatPr defaultColWidth="8.88671875" defaultRowHeight="13.5"/>
  <cols>
    <col min="1" max="1" width="11.6640625" style="0" customWidth="1"/>
    <col min="2" max="2" width="6.77734375" style="0" customWidth="1"/>
    <col min="3" max="3" width="9.3359375" style="0" bestFit="1" customWidth="1"/>
    <col min="4" max="4" width="6.77734375" style="0" customWidth="1"/>
    <col min="5" max="5" width="10.10546875" style="0" customWidth="1"/>
    <col min="6" max="7" width="5.77734375" style="0" customWidth="1"/>
    <col min="8" max="8" width="6.77734375" style="0" customWidth="1"/>
    <col min="9" max="9" width="9.88671875" style="0" customWidth="1"/>
    <col min="10" max="10" width="6.77734375" style="0" customWidth="1"/>
    <col min="11" max="11" width="8.6640625" style="0" customWidth="1"/>
    <col min="12" max="12" width="6.77734375" style="0" customWidth="1"/>
    <col min="13" max="13" width="5.99609375" style="0" bestFit="1" customWidth="1"/>
    <col min="14" max="14" width="11.77734375" style="0" customWidth="1"/>
  </cols>
  <sheetData>
    <row r="1" spans="1:14" s="60" customFormat="1" ht="18.75" customHeight="1">
      <c r="A1" s="799" t="s">
        <v>185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</row>
    <row r="2" spans="1:14" s="60" customFormat="1" ht="13.5" customHeight="1" thickBot="1">
      <c r="A2" s="159" t="s">
        <v>85</v>
      </c>
      <c r="N2" s="188" t="s">
        <v>86</v>
      </c>
    </row>
    <row r="3" spans="1:14" s="60" customFormat="1" ht="12.75" customHeight="1">
      <c r="A3" s="814" t="s">
        <v>136</v>
      </c>
      <c r="B3" s="909" t="s">
        <v>87</v>
      </c>
      <c r="C3" s="910"/>
      <c r="D3" s="910"/>
      <c r="E3" s="910"/>
      <c r="F3" s="910"/>
      <c r="G3" s="814"/>
      <c r="H3" s="909" t="s">
        <v>88</v>
      </c>
      <c r="I3" s="910"/>
      <c r="J3" s="910"/>
      <c r="K3" s="910"/>
      <c r="L3" s="910"/>
      <c r="M3" s="814"/>
      <c r="N3" s="816" t="s">
        <v>96</v>
      </c>
    </row>
    <row r="4" spans="1:14" s="60" customFormat="1" ht="12.75" customHeight="1">
      <c r="A4" s="685"/>
      <c r="B4" s="821" t="s">
        <v>141</v>
      </c>
      <c r="C4" s="742"/>
      <c r="D4" s="821" t="s">
        <v>89</v>
      </c>
      <c r="E4" s="742"/>
      <c r="F4" s="821" t="s">
        <v>90</v>
      </c>
      <c r="G4" s="742"/>
      <c r="H4" s="821" t="s">
        <v>141</v>
      </c>
      <c r="I4" s="742"/>
      <c r="J4" s="821" t="s">
        <v>89</v>
      </c>
      <c r="K4" s="742"/>
      <c r="L4" s="821" t="s">
        <v>90</v>
      </c>
      <c r="M4" s="742"/>
      <c r="N4" s="817"/>
    </row>
    <row r="5" spans="1:14" s="60" customFormat="1" ht="12.75" customHeight="1">
      <c r="A5" s="685"/>
      <c r="B5" s="818" t="s">
        <v>119</v>
      </c>
      <c r="C5" s="815"/>
      <c r="D5" s="818" t="s">
        <v>91</v>
      </c>
      <c r="E5" s="815"/>
      <c r="F5" s="818" t="s">
        <v>92</v>
      </c>
      <c r="G5" s="815"/>
      <c r="H5" s="818" t="s">
        <v>119</v>
      </c>
      <c r="I5" s="815"/>
      <c r="J5" s="818" t="s">
        <v>91</v>
      </c>
      <c r="K5" s="815"/>
      <c r="L5" s="818" t="s">
        <v>92</v>
      </c>
      <c r="M5" s="815"/>
      <c r="N5" s="817"/>
    </row>
    <row r="6" spans="1:14" s="60" customFormat="1" ht="12.75" customHeight="1">
      <c r="A6" s="685"/>
      <c r="B6" s="160" t="s">
        <v>82</v>
      </c>
      <c r="C6" s="160" t="s">
        <v>83</v>
      </c>
      <c r="D6" s="160" t="s">
        <v>82</v>
      </c>
      <c r="E6" s="160" t="s">
        <v>83</v>
      </c>
      <c r="F6" s="160" t="s">
        <v>82</v>
      </c>
      <c r="G6" s="160" t="s">
        <v>83</v>
      </c>
      <c r="H6" s="160" t="s">
        <v>82</v>
      </c>
      <c r="I6" s="160" t="s">
        <v>83</v>
      </c>
      <c r="J6" s="160" t="s">
        <v>82</v>
      </c>
      <c r="K6" s="160" t="s">
        <v>83</v>
      </c>
      <c r="L6" s="160" t="s">
        <v>82</v>
      </c>
      <c r="M6" s="160" t="s">
        <v>83</v>
      </c>
      <c r="N6" s="817"/>
    </row>
    <row r="7" spans="1:14" s="60" customFormat="1" ht="12.75" customHeight="1">
      <c r="A7" s="815"/>
      <c r="B7" s="165" t="s">
        <v>93</v>
      </c>
      <c r="C7" s="165" t="s">
        <v>84</v>
      </c>
      <c r="D7" s="165" t="s">
        <v>93</v>
      </c>
      <c r="E7" s="165" t="s">
        <v>84</v>
      </c>
      <c r="F7" s="165" t="s">
        <v>93</v>
      </c>
      <c r="G7" s="165" t="s">
        <v>84</v>
      </c>
      <c r="H7" s="165" t="s">
        <v>93</v>
      </c>
      <c r="I7" s="165" t="s">
        <v>84</v>
      </c>
      <c r="J7" s="165" t="s">
        <v>93</v>
      </c>
      <c r="K7" s="165" t="s">
        <v>84</v>
      </c>
      <c r="L7" s="165" t="s">
        <v>93</v>
      </c>
      <c r="M7" s="165" t="s">
        <v>84</v>
      </c>
      <c r="N7" s="818"/>
    </row>
    <row r="8" spans="1:14" s="57" customFormat="1" ht="12" customHeight="1">
      <c r="A8" s="182" t="s">
        <v>189</v>
      </c>
      <c r="B8" s="107">
        <f aca="true" t="shared" si="0" ref="B8:C12">SUM(D8,F8)</f>
        <v>117</v>
      </c>
      <c r="C8" s="108">
        <f t="shared" si="0"/>
        <v>2860.2</v>
      </c>
      <c r="D8" s="109">
        <f>SUM(J8,D25,J25)</f>
        <v>117</v>
      </c>
      <c r="E8" s="108">
        <f>SUM(K8,E25,K25)</f>
        <v>2860.2</v>
      </c>
      <c r="F8" s="110">
        <v>0</v>
      </c>
      <c r="G8" s="110">
        <v>0</v>
      </c>
      <c r="H8" s="109">
        <f aca="true" t="shared" si="1" ref="H8:I10">SUM(J8,L8)</f>
        <v>30</v>
      </c>
      <c r="I8" s="111">
        <f t="shared" si="1"/>
        <v>773.7</v>
      </c>
      <c r="J8" s="109">
        <v>30</v>
      </c>
      <c r="K8" s="108">
        <v>773.7</v>
      </c>
      <c r="L8" s="110">
        <v>0</v>
      </c>
      <c r="M8" s="112">
        <v>0</v>
      </c>
      <c r="N8" s="392" t="s">
        <v>189</v>
      </c>
    </row>
    <row r="9" spans="1:14" s="57" customFormat="1" ht="12" customHeight="1">
      <c r="A9" s="182" t="s">
        <v>188</v>
      </c>
      <c r="B9" s="107">
        <v>43</v>
      </c>
      <c r="C9" s="108">
        <v>1098</v>
      </c>
      <c r="D9" s="109">
        <v>42</v>
      </c>
      <c r="E9" s="108">
        <v>1098</v>
      </c>
      <c r="F9" s="110">
        <v>0</v>
      </c>
      <c r="G9" s="110">
        <v>0</v>
      </c>
      <c r="H9" s="109">
        <v>20</v>
      </c>
      <c r="I9" s="111">
        <v>382.6</v>
      </c>
      <c r="J9" s="109">
        <v>20</v>
      </c>
      <c r="K9" s="108">
        <v>382.6</v>
      </c>
      <c r="L9" s="110">
        <v>0</v>
      </c>
      <c r="M9" s="112">
        <v>0</v>
      </c>
      <c r="N9" s="393" t="s">
        <v>188</v>
      </c>
    </row>
    <row r="10" spans="1:14" s="57" customFormat="1" ht="12" customHeight="1">
      <c r="A10" s="182" t="s">
        <v>16</v>
      </c>
      <c r="B10" s="107">
        <f t="shared" si="0"/>
        <v>129</v>
      </c>
      <c r="C10" s="108">
        <f t="shared" si="0"/>
        <v>3026.5</v>
      </c>
      <c r="D10" s="109">
        <f>SUM(J10,D27,J27)</f>
        <v>129</v>
      </c>
      <c r="E10" s="108">
        <f>SUM(K10,E27,K27)</f>
        <v>3026.5</v>
      </c>
      <c r="F10" s="110">
        <v>0</v>
      </c>
      <c r="G10" s="110">
        <v>0</v>
      </c>
      <c r="H10" s="109">
        <f t="shared" si="1"/>
        <v>30</v>
      </c>
      <c r="I10" s="111">
        <f t="shared" si="1"/>
        <v>773.7</v>
      </c>
      <c r="J10" s="113">
        <v>30</v>
      </c>
      <c r="K10" s="108">
        <v>773.7</v>
      </c>
      <c r="L10" s="110">
        <v>0</v>
      </c>
      <c r="M10" s="112">
        <v>0</v>
      </c>
      <c r="N10" s="393" t="s">
        <v>16</v>
      </c>
    </row>
    <row r="11" spans="1:14" s="57" customFormat="1" ht="12" customHeight="1">
      <c r="A11" s="182" t="s">
        <v>17</v>
      </c>
      <c r="B11" s="107">
        <v>43</v>
      </c>
      <c r="C11" s="108">
        <v>1098</v>
      </c>
      <c r="D11" s="109">
        <v>43</v>
      </c>
      <c r="E11" s="108">
        <v>1098</v>
      </c>
      <c r="F11" s="110">
        <v>0</v>
      </c>
      <c r="G11" s="110">
        <v>0</v>
      </c>
      <c r="H11" s="109">
        <v>20</v>
      </c>
      <c r="I11" s="111">
        <v>382.6</v>
      </c>
      <c r="J11" s="113">
        <v>20</v>
      </c>
      <c r="K11" s="108">
        <v>382.6</v>
      </c>
      <c r="L11" s="110">
        <v>0</v>
      </c>
      <c r="M11" s="112">
        <v>0</v>
      </c>
      <c r="N11" s="393" t="s">
        <v>17</v>
      </c>
    </row>
    <row r="12" spans="1:14" s="57" customFormat="1" ht="12" customHeight="1">
      <c r="A12" s="182" t="s">
        <v>18</v>
      </c>
      <c r="B12" s="107">
        <f t="shared" si="0"/>
        <v>124</v>
      </c>
      <c r="C12" s="108">
        <f t="shared" si="0"/>
        <v>2932.5</v>
      </c>
      <c r="D12" s="109">
        <f>H12+B27+H27</f>
        <v>124</v>
      </c>
      <c r="E12" s="108">
        <f>I12+C27+I27</f>
        <v>2932.5</v>
      </c>
      <c r="F12" s="110">
        <v>0</v>
      </c>
      <c r="G12" s="110">
        <v>0</v>
      </c>
      <c r="H12" s="109">
        <f>J12+M12</f>
        <v>25</v>
      </c>
      <c r="I12" s="111">
        <f>K12+M12</f>
        <v>679.7</v>
      </c>
      <c r="J12" s="114">
        <v>25</v>
      </c>
      <c r="K12" s="108">
        <v>679.7</v>
      </c>
      <c r="L12" s="110">
        <v>0</v>
      </c>
      <c r="M12" s="112">
        <v>0</v>
      </c>
      <c r="N12" s="393" t="s">
        <v>18</v>
      </c>
    </row>
    <row r="13" spans="1:14" s="57" customFormat="1" ht="12" customHeight="1">
      <c r="A13" s="182" t="s">
        <v>19</v>
      </c>
      <c r="B13" s="107">
        <v>53</v>
      </c>
      <c r="C13" s="108">
        <v>1416.8</v>
      </c>
      <c r="D13" s="109">
        <v>53</v>
      </c>
      <c r="E13" s="108">
        <v>1416.8</v>
      </c>
      <c r="F13" s="110">
        <v>0</v>
      </c>
      <c r="G13" s="110">
        <v>0</v>
      </c>
      <c r="H13" s="109">
        <v>34</v>
      </c>
      <c r="I13" s="111">
        <v>753.4</v>
      </c>
      <c r="J13" s="114">
        <v>34</v>
      </c>
      <c r="K13" s="108">
        <v>753.4</v>
      </c>
      <c r="L13" s="110">
        <v>0</v>
      </c>
      <c r="M13" s="112">
        <v>0</v>
      </c>
      <c r="N13" s="393" t="s">
        <v>19</v>
      </c>
    </row>
    <row r="14" spans="1:14" s="57" customFormat="1" ht="12" customHeight="1">
      <c r="A14" s="182" t="s">
        <v>396</v>
      </c>
      <c r="B14" s="107">
        <v>126</v>
      </c>
      <c r="C14" s="108">
        <v>2974.5</v>
      </c>
      <c r="D14" s="109">
        <v>126</v>
      </c>
      <c r="E14" s="108">
        <v>2974.5</v>
      </c>
      <c r="F14" s="110">
        <v>0</v>
      </c>
      <c r="G14" s="110">
        <v>0</v>
      </c>
      <c r="H14" s="109">
        <v>30</v>
      </c>
      <c r="I14" s="111">
        <v>768.4</v>
      </c>
      <c r="J14" s="114">
        <v>30</v>
      </c>
      <c r="K14" s="108">
        <v>768.4</v>
      </c>
      <c r="L14" s="110">
        <v>0</v>
      </c>
      <c r="M14" s="112">
        <v>0</v>
      </c>
      <c r="N14" s="393" t="s">
        <v>396</v>
      </c>
    </row>
    <row r="15" spans="1:14" s="57" customFormat="1" ht="12" customHeight="1">
      <c r="A15" s="182" t="s">
        <v>397</v>
      </c>
      <c r="B15" s="107">
        <v>53</v>
      </c>
      <c r="C15" s="108">
        <v>1416.8</v>
      </c>
      <c r="D15" s="109">
        <v>53</v>
      </c>
      <c r="E15" s="108">
        <v>1416.8</v>
      </c>
      <c r="F15" s="110">
        <v>0</v>
      </c>
      <c r="G15" s="110">
        <v>0</v>
      </c>
      <c r="H15" s="109">
        <v>34</v>
      </c>
      <c r="I15" s="111">
        <v>753.4</v>
      </c>
      <c r="J15" s="114">
        <v>34</v>
      </c>
      <c r="K15" s="108">
        <v>753.4</v>
      </c>
      <c r="L15" s="110">
        <v>0</v>
      </c>
      <c r="M15" s="112">
        <v>0</v>
      </c>
      <c r="N15" s="393" t="s">
        <v>397</v>
      </c>
    </row>
    <row r="16" spans="1:14" s="61" customFormat="1" ht="12" customHeight="1">
      <c r="A16" s="183" t="s">
        <v>394</v>
      </c>
      <c r="B16" s="116">
        <v>128</v>
      </c>
      <c r="C16" s="117">
        <v>2980.9</v>
      </c>
      <c r="D16" s="116">
        <v>128</v>
      </c>
      <c r="E16" s="117">
        <v>2980.9</v>
      </c>
      <c r="F16" s="118" t="s">
        <v>97</v>
      </c>
      <c r="G16" s="118" t="s">
        <v>97</v>
      </c>
      <c r="H16" s="116">
        <v>27</v>
      </c>
      <c r="I16" s="119">
        <v>705.5</v>
      </c>
      <c r="J16" s="113">
        <v>27</v>
      </c>
      <c r="K16" s="117">
        <v>705.5</v>
      </c>
      <c r="L16" s="118" t="s">
        <v>97</v>
      </c>
      <c r="M16" s="128" t="s">
        <v>97</v>
      </c>
      <c r="N16" s="394" t="s">
        <v>394</v>
      </c>
    </row>
    <row r="17" spans="1:14" s="61" customFormat="1" ht="12" customHeight="1">
      <c r="A17" s="183" t="s">
        <v>395</v>
      </c>
      <c r="B17" s="116">
        <v>50</v>
      </c>
      <c r="C17" s="117">
        <v>1326.5</v>
      </c>
      <c r="D17" s="116">
        <v>50</v>
      </c>
      <c r="E17" s="117">
        <v>1326.5</v>
      </c>
      <c r="F17" s="118" t="s">
        <v>97</v>
      </c>
      <c r="G17" s="118" t="s">
        <v>97</v>
      </c>
      <c r="H17" s="116">
        <v>31</v>
      </c>
      <c r="I17" s="119">
        <v>663.1</v>
      </c>
      <c r="J17" s="113">
        <v>31</v>
      </c>
      <c r="K17" s="117">
        <v>663.1</v>
      </c>
      <c r="L17" s="118" t="s">
        <v>97</v>
      </c>
      <c r="M17" s="128" t="s">
        <v>97</v>
      </c>
      <c r="N17" s="394" t="s">
        <v>395</v>
      </c>
    </row>
    <row r="18" spans="1:14" s="127" customFormat="1" ht="12" customHeight="1" thickBot="1">
      <c r="A18" s="120" t="s">
        <v>145</v>
      </c>
      <c r="B18" s="121">
        <v>185</v>
      </c>
      <c r="C18" s="129">
        <v>4878.9</v>
      </c>
      <c r="D18" s="122">
        <v>185</v>
      </c>
      <c r="E18" s="129">
        <v>4878.9</v>
      </c>
      <c r="F18" s="123" t="s">
        <v>97</v>
      </c>
      <c r="G18" s="123" t="s">
        <v>97</v>
      </c>
      <c r="H18" s="122">
        <v>57</v>
      </c>
      <c r="I18" s="130">
        <v>1369.1</v>
      </c>
      <c r="J18" s="124">
        <v>57</v>
      </c>
      <c r="K18" s="129">
        <v>1369.1</v>
      </c>
      <c r="L18" s="123" t="s">
        <v>97</v>
      </c>
      <c r="M18" s="125" t="s">
        <v>97</v>
      </c>
      <c r="N18" s="126" t="s">
        <v>145</v>
      </c>
    </row>
    <row r="19" spans="1:13" s="40" customFormat="1" ht="10.5" customHeight="1" thickBot="1">
      <c r="A19" s="219"/>
      <c r="B19" s="219"/>
      <c r="C19" s="219"/>
      <c r="D19" s="219"/>
      <c r="E19" s="219"/>
      <c r="F19" s="219"/>
      <c r="G19" s="219"/>
      <c r="H19" s="219"/>
      <c r="I19" s="657"/>
      <c r="J19" s="219"/>
      <c r="K19" s="219"/>
      <c r="L19" s="219"/>
      <c r="M19" s="219"/>
    </row>
    <row r="20" spans="1:14" s="60" customFormat="1" ht="15" customHeight="1">
      <c r="A20" s="814" t="s">
        <v>136</v>
      </c>
      <c r="B20" s="908" t="s">
        <v>94</v>
      </c>
      <c r="C20" s="823"/>
      <c r="D20" s="823"/>
      <c r="E20" s="823"/>
      <c r="F20" s="823"/>
      <c r="G20" s="742"/>
      <c r="H20" s="908" t="s">
        <v>95</v>
      </c>
      <c r="I20" s="823"/>
      <c r="J20" s="823"/>
      <c r="K20" s="823"/>
      <c r="L20" s="823"/>
      <c r="M20" s="742"/>
      <c r="N20" s="816" t="s">
        <v>96</v>
      </c>
    </row>
    <row r="21" spans="1:14" s="60" customFormat="1" ht="12.75" customHeight="1">
      <c r="A21" s="685"/>
      <c r="B21" s="821" t="s">
        <v>141</v>
      </c>
      <c r="C21" s="742"/>
      <c r="D21" s="821" t="s">
        <v>89</v>
      </c>
      <c r="E21" s="742"/>
      <c r="F21" s="821" t="s">
        <v>90</v>
      </c>
      <c r="G21" s="742"/>
      <c r="H21" s="821" t="s">
        <v>141</v>
      </c>
      <c r="I21" s="742"/>
      <c r="J21" s="821" t="s">
        <v>89</v>
      </c>
      <c r="K21" s="742"/>
      <c r="L21" s="821" t="s">
        <v>90</v>
      </c>
      <c r="M21" s="742"/>
      <c r="N21" s="817"/>
    </row>
    <row r="22" spans="1:14" s="60" customFormat="1" ht="12.75" customHeight="1">
      <c r="A22" s="685"/>
      <c r="B22" s="818" t="s">
        <v>119</v>
      </c>
      <c r="C22" s="815"/>
      <c r="D22" s="818" t="s">
        <v>91</v>
      </c>
      <c r="E22" s="815"/>
      <c r="F22" s="818" t="s">
        <v>92</v>
      </c>
      <c r="G22" s="815"/>
      <c r="H22" s="818" t="s">
        <v>119</v>
      </c>
      <c r="I22" s="815"/>
      <c r="J22" s="818" t="s">
        <v>91</v>
      </c>
      <c r="K22" s="815"/>
      <c r="L22" s="818" t="s">
        <v>92</v>
      </c>
      <c r="M22" s="815"/>
      <c r="N22" s="817"/>
    </row>
    <row r="23" spans="1:14" s="60" customFormat="1" ht="12.75" customHeight="1">
      <c r="A23" s="685"/>
      <c r="B23" s="160" t="s">
        <v>82</v>
      </c>
      <c r="C23" s="160" t="s">
        <v>83</v>
      </c>
      <c r="D23" s="160" t="s">
        <v>82</v>
      </c>
      <c r="E23" s="160" t="s">
        <v>83</v>
      </c>
      <c r="F23" s="160" t="s">
        <v>82</v>
      </c>
      <c r="G23" s="160" t="s">
        <v>83</v>
      </c>
      <c r="H23" s="160" t="s">
        <v>82</v>
      </c>
      <c r="I23" s="160" t="s">
        <v>83</v>
      </c>
      <c r="J23" s="160" t="s">
        <v>82</v>
      </c>
      <c r="K23" s="160" t="s">
        <v>83</v>
      </c>
      <c r="L23" s="160" t="s">
        <v>82</v>
      </c>
      <c r="M23" s="160" t="s">
        <v>83</v>
      </c>
      <c r="N23" s="817"/>
    </row>
    <row r="24" spans="1:14" s="60" customFormat="1" ht="12.75" customHeight="1">
      <c r="A24" s="815"/>
      <c r="B24" s="165" t="s">
        <v>93</v>
      </c>
      <c r="C24" s="165" t="s">
        <v>84</v>
      </c>
      <c r="D24" s="165" t="s">
        <v>93</v>
      </c>
      <c r="E24" s="165" t="s">
        <v>84</v>
      </c>
      <c r="F24" s="165" t="s">
        <v>93</v>
      </c>
      <c r="G24" s="165" t="s">
        <v>84</v>
      </c>
      <c r="H24" s="165" t="s">
        <v>93</v>
      </c>
      <c r="I24" s="165" t="s">
        <v>84</v>
      </c>
      <c r="J24" s="165" t="s">
        <v>93</v>
      </c>
      <c r="K24" s="165" t="s">
        <v>84</v>
      </c>
      <c r="L24" s="165" t="s">
        <v>93</v>
      </c>
      <c r="M24" s="165" t="s">
        <v>84</v>
      </c>
      <c r="N24" s="818"/>
    </row>
    <row r="25" spans="1:14" s="57" customFormat="1" ht="12" customHeight="1">
      <c r="A25" s="182" t="s">
        <v>189</v>
      </c>
      <c r="B25" s="107">
        <f aca="true" t="shared" si="2" ref="B25:C27">SUM(D25,F25)</f>
        <v>4</v>
      </c>
      <c r="C25" s="108">
        <f t="shared" si="2"/>
        <v>88.9</v>
      </c>
      <c r="D25" s="109">
        <v>4</v>
      </c>
      <c r="E25" s="111">
        <v>88.9</v>
      </c>
      <c r="F25" s="110">
        <v>0</v>
      </c>
      <c r="G25" s="110">
        <v>0</v>
      </c>
      <c r="H25" s="109">
        <f aca="true" t="shared" si="3" ref="H25:I29">SUM(J25,L25)</f>
        <v>83</v>
      </c>
      <c r="I25" s="108">
        <f t="shared" si="3"/>
        <v>1997.6</v>
      </c>
      <c r="J25" s="109">
        <v>83</v>
      </c>
      <c r="K25" s="108">
        <v>1997.6</v>
      </c>
      <c r="L25" s="112">
        <v>0</v>
      </c>
      <c r="M25" s="112">
        <v>0</v>
      </c>
      <c r="N25" s="392" t="s">
        <v>189</v>
      </c>
    </row>
    <row r="26" spans="1:14" s="57" customFormat="1" ht="12" customHeight="1">
      <c r="A26" s="182" t="s">
        <v>188</v>
      </c>
      <c r="B26" s="107">
        <v>12</v>
      </c>
      <c r="C26" s="108">
        <v>507.3</v>
      </c>
      <c r="D26" s="109">
        <v>12</v>
      </c>
      <c r="E26" s="111">
        <v>507.3</v>
      </c>
      <c r="F26" s="110">
        <v>0</v>
      </c>
      <c r="G26" s="110">
        <v>0</v>
      </c>
      <c r="H26" s="109">
        <v>11</v>
      </c>
      <c r="I26" s="108">
        <v>208.1</v>
      </c>
      <c r="J26" s="109">
        <v>11</v>
      </c>
      <c r="K26" s="108">
        <v>208.1</v>
      </c>
      <c r="L26" s="112">
        <v>0</v>
      </c>
      <c r="M26" s="112">
        <v>0</v>
      </c>
      <c r="N26" s="393" t="s">
        <v>188</v>
      </c>
    </row>
    <row r="27" spans="1:14" s="57" customFormat="1" ht="12" customHeight="1">
      <c r="A27" s="182" t="s">
        <v>16</v>
      </c>
      <c r="B27" s="107">
        <f t="shared" si="2"/>
        <v>4</v>
      </c>
      <c r="C27" s="108">
        <f t="shared" si="2"/>
        <v>88.9</v>
      </c>
      <c r="D27" s="109">
        <v>4</v>
      </c>
      <c r="E27" s="111">
        <v>88.9</v>
      </c>
      <c r="F27" s="110">
        <v>0</v>
      </c>
      <c r="G27" s="110">
        <v>0</v>
      </c>
      <c r="H27" s="109">
        <f t="shared" si="3"/>
        <v>95</v>
      </c>
      <c r="I27" s="108">
        <f t="shared" si="3"/>
        <v>2163.9</v>
      </c>
      <c r="J27" s="109">
        <v>95</v>
      </c>
      <c r="K27" s="108">
        <v>2163.9</v>
      </c>
      <c r="L27" s="112">
        <v>0</v>
      </c>
      <c r="M27" s="112">
        <v>0</v>
      </c>
      <c r="N27" s="393" t="s">
        <v>16</v>
      </c>
    </row>
    <row r="28" spans="1:14" s="57" customFormat="1" ht="12" customHeight="1">
      <c r="A28" s="182" t="s">
        <v>17</v>
      </c>
      <c r="B28" s="107">
        <v>12</v>
      </c>
      <c r="C28" s="108">
        <v>507.3</v>
      </c>
      <c r="D28" s="109">
        <v>12</v>
      </c>
      <c r="E28" s="111">
        <v>507.3</v>
      </c>
      <c r="F28" s="110">
        <v>0</v>
      </c>
      <c r="G28" s="110">
        <v>0</v>
      </c>
      <c r="H28" s="109">
        <v>11</v>
      </c>
      <c r="I28" s="108">
        <v>208.1</v>
      </c>
      <c r="J28" s="109">
        <v>11</v>
      </c>
      <c r="K28" s="108">
        <v>208.1</v>
      </c>
      <c r="L28" s="112">
        <v>0</v>
      </c>
      <c r="M28" s="112">
        <v>0</v>
      </c>
      <c r="N28" s="393" t="s">
        <v>17</v>
      </c>
    </row>
    <row r="29" spans="1:14" s="57" customFormat="1" ht="12" customHeight="1">
      <c r="A29" s="182" t="s">
        <v>18</v>
      </c>
      <c r="B29" s="107">
        <v>4</v>
      </c>
      <c r="C29" s="108">
        <v>88.9</v>
      </c>
      <c r="D29" s="109">
        <v>4</v>
      </c>
      <c r="E29" s="111">
        <v>88.9</v>
      </c>
      <c r="F29" s="110">
        <v>0</v>
      </c>
      <c r="G29" s="110">
        <v>0</v>
      </c>
      <c r="H29" s="109">
        <f t="shared" si="3"/>
        <v>97</v>
      </c>
      <c r="I29" s="108">
        <f t="shared" si="3"/>
        <v>2186.5</v>
      </c>
      <c r="J29" s="109">
        <v>97</v>
      </c>
      <c r="K29" s="108">
        <v>2186.5</v>
      </c>
      <c r="L29" s="112">
        <v>0</v>
      </c>
      <c r="M29" s="112">
        <v>0</v>
      </c>
      <c r="N29" s="393" t="s">
        <v>18</v>
      </c>
    </row>
    <row r="30" spans="1:14" s="57" customFormat="1" ht="12" customHeight="1">
      <c r="A30" s="182" t="s">
        <v>19</v>
      </c>
      <c r="B30" s="107">
        <v>8</v>
      </c>
      <c r="C30" s="108">
        <v>455.3</v>
      </c>
      <c r="D30" s="109">
        <v>8</v>
      </c>
      <c r="E30" s="111">
        <v>455.3</v>
      </c>
      <c r="F30" s="110">
        <v>0</v>
      </c>
      <c r="G30" s="110">
        <v>0</v>
      </c>
      <c r="H30" s="109">
        <v>11</v>
      </c>
      <c r="I30" s="108">
        <v>208.1</v>
      </c>
      <c r="J30" s="109">
        <v>11</v>
      </c>
      <c r="K30" s="108">
        <v>208.1</v>
      </c>
      <c r="L30" s="112">
        <v>0</v>
      </c>
      <c r="M30" s="112">
        <v>0</v>
      </c>
      <c r="N30" s="393" t="s">
        <v>19</v>
      </c>
    </row>
    <row r="31" spans="1:14" s="57" customFormat="1" ht="12" customHeight="1">
      <c r="A31" s="182" t="s">
        <v>396</v>
      </c>
      <c r="B31" s="107">
        <v>4</v>
      </c>
      <c r="C31" s="108">
        <v>88.9</v>
      </c>
      <c r="D31" s="109">
        <v>4</v>
      </c>
      <c r="E31" s="111">
        <v>88.9</v>
      </c>
      <c r="F31" s="110">
        <v>0</v>
      </c>
      <c r="G31" s="110">
        <v>0</v>
      </c>
      <c r="H31" s="109">
        <v>92</v>
      </c>
      <c r="I31" s="108">
        <v>2117.2</v>
      </c>
      <c r="J31" s="109">
        <v>92</v>
      </c>
      <c r="K31" s="108">
        <v>2117.2</v>
      </c>
      <c r="L31" s="112">
        <v>0</v>
      </c>
      <c r="M31" s="112">
        <v>0</v>
      </c>
      <c r="N31" s="393" t="s">
        <v>396</v>
      </c>
    </row>
    <row r="32" spans="1:14" s="57" customFormat="1" ht="12" customHeight="1">
      <c r="A32" s="182" t="s">
        <v>397</v>
      </c>
      <c r="B32" s="107">
        <v>8</v>
      </c>
      <c r="C32" s="108">
        <v>455.3</v>
      </c>
      <c r="D32" s="109">
        <v>8</v>
      </c>
      <c r="E32" s="111">
        <v>455.3</v>
      </c>
      <c r="F32" s="110">
        <v>0</v>
      </c>
      <c r="G32" s="110">
        <v>0</v>
      </c>
      <c r="H32" s="109">
        <v>11</v>
      </c>
      <c r="I32" s="108">
        <v>208.1</v>
      </c>
      <c r="J32" s="109">
        <v>11</v>
      </c>
      <c r="K32" s="108">
        <v>208.1</v>
      </c>
      <c r="L32" s="112">
        <v>0</v>
      </c>
      <c r="M32" s="112">
        <v>0</v>
      </c>
      <c r="N32" s="393" t="s">
        <v>397</v>
      </c>
    </row>
    <row r="33" spans="1:14" s="61" customFormat="1" ht="12" customHeight="1">
      <c r="A33" s="183" t="s">
        <v>394</v>
      </c>
      <c r="B33" s="116">
        <v>4</v>
      </c>
      <c r="C33" s="117">
        <v>88.9</v>
      </c>
      <c r="D33" s="116">
        <v>4</v>
      </c>
      <c r="E33" s="119">
        <v>88.9</v>
      </c>
      <c r="F33" s="118" t="s">
        <v>97</v>
      </c>
      <c r="G33" s="118" t="s">
        <v>97</v>
      </c>
      <c r="H33" s="116">
        <v>97</v>
      </c>
      <c r="I33" s="117">
        <v>2186.5</v>
      </c>
      <c r="J33" s="116">
        <v>97</v>
      </c>
      <c r="K33" s="117">
        <v>2186.5</v>
      </c>
      <c r="L33" s="128" t="s">
        <v>97</v>
      </c>
      <c r="M33" s="128" t="s">
        <v>97</v>
      </c>
      <c r="N33" s="394" t="s">
        <v>394</v>
      </c>
    </row>
    <row r="34" spans="1:14" s="61" customFormat="1" ht="12" customHeight="1">
      <c r="A34" s="183" t="s">
        <v>395</v>
      </c>
      <c r="B34" s="116">
        <v>8</v>
      </c>
      <c r="C34" s="117">
        <v>455.3</v>
      </c>
      <c r="D34" s="116">
        <v>8</v>
      </c>
      <c r="E34" s="119">
        <v>455.3</v>
      </c>
      <c r="F34" s="118" t="s">
        <v>97</v>
      </c>
      <c r="G34" s="118" t="s">
        <v>97</v>
      </c>
      <c r="H34" s="116">
        <v>11</v>
      </c>
      <c r="I34" s="117">
        <v>208.1</v>
      </c>
      <c r="J34" s="116">
        <v>11</v>
      </c>
      <c r="K34" s="117">
        <v>208.1</v>
      </c>
      <c r="L34" s="128" t="s">
        <v>97</v>
      </c>
      <c r="M34" s="128" t="s">
        <v>97</v>
      </c>
      <c r="N34" s="394" t="s">
        <v>395</v>
      </c>
    </row>
    <row r="35" spans="1:14" s="127" customFormat="1" ht="12" customHeight="1" thickBot="1">
      <c r="A35" s="120" t="s">
        <v>145</v>
      </c>
      <c r="B35" s="121">
        <v>13</v>
      </c>
      <c r="C35" s="129">
        <v>552.2</v>
      </c>
      <c r="D35" s="122">
        <v>13</v>
      </c>
      <c r="E35" s="130">
        <v>552.2</v>
      </c>
      <c r="F35" s="123" t="s">
        <v>97</v>
      </c>
      <c r="G35" s="123" t="s">
        <v>97</v>
      </c>
      <c r="H35" s="122">
        <v>115</v>
      </c>
      <c r="I35" s="129">
        <v>2957.6</v>
      </c>
      <c r="J35" s="122">
        <v>115</v>
      </c>
      <c r="K35" s="129">
        <v>2957.6</v>
      </c>
      <c r="L35" s="125" t="s">
        <v>97</v>
      </c>
      <c r="M35" s="125" t="s">
        <v>97</v>
      </c>
      <c r="N35" s="126" t="s">
        <v>145</v>
      </c>
    </row>
    <row r="36" spans="1:14" s="60" customFormat="1" ht="11.25" customHeight="1">
      <c r="A36" s="60" t="s">
        <v>98</v>
      </c>
      <c r="F36" s="131"/>
      <c r="G36" s="131"/>
      <c r="J36" s="777" t="s">
        <v>670</v>
      </c>
      <c r="K36" s="777"/>
      <c r="L36" s="777"/>
      <c r="M36" s="777"/>
      <c r="N36" s="777"/>
    </row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</sheetData>
  <mergeCells count="34">
    <mergeCell ref="B22:C22"/>
    <mergeCell ref="D22:E22"/>
    <mergeCell ref="F22:G22"/>
    <mergeCell ref="H22:I22"/>
    <mergeCell ref="J21:K21"/>
    <mergeCell ref="L21:M21"/>
    <mergeCell ref="J22:K22"/>
    <mergeCell ref="L22:M22"/>
    <mergeCell ref="F5:G5"/>
    <mergeCell ref="H5:I5"/>
    <mergeCell ref="B21:C21"/>
    <mergeCell ref="D21:E21"/>
    <mergeCell ref="F21:G21"/>
    <mergeCell ref="H21:I21"/>
    <mergeCell ref="A1:N1"/>
    <mergeCell ref="B3:G3"/>
    <mergeCell ref="H3:M3"/>
    <mergeCell ref="B4:C4"/>
    <mergeCell ref="D4:E4"/>
    <mergeCell ref="F4:G4"/>
    <mergeCell ref="H4:I4"/>
    <mergeCell ref="J4:K4"/>
    <mergeCell ref="L4:M4"/>
    <mergeCell ref="A3:A7"/>
    <mergeCell ref="J36:N36"/>
    <mergeCell ref="N3:N7"/>
    <mergeCell ref="A20:A24"/>
    <mergeCell ref="N20:N24"/>
    <mergeCell ref="J5:K5"/>
    <mergeCell ref="L5:M5"/>
    <mergeCell ref="B20:G20"/>
    <mergeCell ref="H20:M20"/>
    <mergeCell ref="B5:C5"/>
    <mergeCell ref="D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="90" zoomScaleNormal="90" workbookViewId="0" topLeftCell="A16">
      <selection activeCell="H25" sqref="H25"/>
    </sheetView>
  </sheetViews>
  <sheetFormatPr defaultColWidth="8.88671875" defaultRowHeight="13.5"/>
  <cols>
    <col min="1" max="16384" width="8.88671875" style="13" customWidth="1"/>
  </cols>
  <sheetData>
    <row r="1" spans="1:17" s="620" customFormat="1" ht="33.75" customHeight="1">
      <c r="A1" s="885" t="s">
        <v>186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</row>
    <row r="2" spans="1:17" s="60" customFormat="1" ht="18" customHeight="1" thickBot="1">
      <c r="A2" s="60" t="s">
        <v>20</v>
      </c>
      <c r="Q2" s="188" t="s">
        <v>21</v>
      </c>
    </row>
    <row r="3" spans="1:17" s="60" customFormat="1" ht="24.75" customHeight="1">
      <c r="A3" s="800" t="s">
        <v>136</v>
      </c>
      <c r="B3" s="209" t="s">
        <v>147</v>
      </c>
      <c r="C3" s="209" t="s">
        <v>22</v>
      </c>
      <c r="D3" s="209" t="s">
        <v>23</v>
      </c>
      <c r="E3" s="209" t="s">
        <v>24</v>
      </c>
      <c r="F3" s="209" t="s">
        <v>25</v>
      </c>
      <c r="G3" s="209" t="s">
        <v>26</v>
      </c>
      <c r="H3" s="209" t="s">
        <v>27</v>
      </c>
      <c r="I3" s="209" t="s">
        <v>28</v>
      </c>
      <c r="J3" s="209" t="s">
        <v>29</v>
      </c>
      <c r="K3" s="209" t="s">
        <v>30</v>
      </c>
      <c r="L3" s="753" t="s">
        <v>31</v>
      </c>
      <c r="M3" s="754"/>
      <c r="N3" s="754"/>
      <c r="O3" s="754"/>
      <c r="P3" s="755"/>
      <c r="Q3" s="816" t="s">
        <v>96</v>
      </c>
    </row>
    <row r="4" spans="1:17" s="60" customFormat="1" ht="24.75" customHeight="1">
      <c r="A4" s="801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 t="s">
        <v>32</v>
      </c>
      <c r="M4" s="137" t="s">
        <v>33</v>
      </c>
      <c r="N4" s="137" t="s">
        <v>34</v>
      </c>
      <c r="O4" s="176" t="s">
        <v>35</v>
      </c>
      <c r="P4" s="137" t="s">
        <v>36</v>
      </c>
      <c r="Q4" s="817"/>
    </row>
    <row r="5" spans="1:17" s="60" customFormat="1" ht="24.75" customHeight="1">
      <c r="A5" s="801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 t="s">
        <v>37</v>
      </c>
      <c r="M5" s="137"/>
      <c r="N5" s="137"/>
      <c r="O5" s="137"/>
      <c r="P5" s="137"/>
      <c r="Q5" s="817"/>
    </row>
    <row r="6" spans="1:17" s="60" customFormat="1" ht="24.75" customHeight="1">
      <c r="A6" s="801"/>
      <c r="B6" s="137"/>
      <c r="C6" s="137"/>
      <c r="D6" s="137"/>
      <c r="E6" s="137"/>
      <c r="F6" s="137"/>
      <c r="G6" s="137"/>
      <c r="H6" s="137" t="s">
        <v>38</v>
      </c>
      <c r="I6" s="137"/>
      <c r="J6" s="137"/>
      <c r="K6" s="137"/>
      <c r="L6" s="176" t="s">
        <v>39</v>
      </c>
      <c r="M6" s="137"/>
      <c r="N6" s="137"/>
      <c r="O6" s="137" t="s">
        <v>40</v>
      </c>
      <c r="P6" s="137"/>
      <c r="Q6" s="817"/>
    </row>
    <row r="7" spans="1:17" s="60" customFormat="1" ht="24.75" customHeight="1">
      <c r="A7" s="802"/>
      <c r="B7" s="140" t="s">
        <v>119</v>
      </c>
      <c r="C7" s="221" t="s">
        <v>41</v>
      </c>
      <c r="D7" s="221" t="s">
        <v>42</v>
      </c>
      <c r="E7" s="221" t="s">
        <v>43</v>
      </c>
      <c r="F7" s="221" t="s">
        <v>44</v>
      </c>
      <c r="G7" s="221" t="s">
        <v>45</v>
      </c>
      <c r="H7" s="221" t="s">
        <v>46</v>
      </c>
      <c r="I7" s="221" t="s">
        <v>47</v>
      </c>
      <c r="J7" s="221" t="s">
        <v>48</v>
      </c>
      <c r="K7" s="221" t="s">
        <v>49</v>
      </c>
      <c r="L7" s="140" t="s">
        <v>50</v>
      </c>
      <c r="M7" s="221" t="s">
        <v>51</v>
      </c>
      <c r="N7" s="221" t="s">
        <v>52</v>
      </c>
      <c r="O7" s="221" t="s">
        <v>46</v>
      </c>
      <c r="P7" s="221" t="s">
        <v>53</v>
      </c>
      <c r="Q7" s="818"/>
    </row>
    <row r="8" spans="1:17" s="60" customFormat="1" ht="24.75" customHeight="1">
      <c r="A8" s="57" t="s">
        <v>101</v>
      </c>
      <c r="B8" s="395">
        <f>SUM(C8:P8,B20:M20)</f>
        <v>3856</v>
      </c>
      <c r="C8" s="153">
        <v>14</v>
      </c>
      <c r="D8" s="153">
        <v>1582</v>
      </c>
      <c r="E8" s="153">
        <v>168</v>
      </c>
      <c r="F8" s="153">
        <v>602</v>
      </c>
      <c r="G8" s="153" t="s">
        <v>99</v>
      </c>
      <c r="H8" s="153">
        <v>781</v>
      </c>
      <c r="I8" s="153">
        <v>74</v>
      </c>
      <c r="J8" s="153">
        <v>10</v>
      </c>
      <c r="K8" s="153">
        <v>100</v>
      </c>
      <c r="L8" s="153" t="s">
        <v>99</v>
      </c>
      <c r="M8" s="153" t="s">
        <v>99</v>
      </c>
      <c r="N8" s="153" t="s">
        <v>99</v>
      </c>
      <c r="O8" s="153">
        <v>331</v>
      </c>
      <c r="P8" s="154">
        <v>68</v>
      </c>
      <c r="Q8" s="57" t="s">
        <v>101</v>
      </c>
    </row>
    <row r="9" spans="1:17" s="60" customFormat="1" ht="24.75" customHeight="1">
      <c r="A9" s="57" t="s">
        <v>105</v>
      </c>
      <c r="B9" s="395">
        <f>SUM(C9:P9,B21:M21)</f>
        <v>3827</v>
      </c>
      <c r="C9" s="153">
        <v>14</v>
      </c>
      <c r="D9" s="153">
        <v>1580</v>
      </c>
      <c r="E9" s="153">
        <v>156</v>
      </c>
      <c r="F9" s="153">
        <v>636</v>
      </c>
      <c r="G9" s="153" t="s">
        <v>99</v>
      </c>
      <c r="H9" s="153">
        <v>716</v>
      </c>
      <c r="I9" s="153">
        <v>80</v>
      </c>
      <c r="J9" s="153">
        <v>13</v>
      </c>
      <c r="K9" s="153">
        <v>108</v>
      </c>
      <c r="L9" s="153" t="s">
        <v>99</v>
      </c>
      <c r="M9" s="153" t="s">
        <v>99</v>
      </c>
      <c r="N9" s="153" t="s">
        <v>99</v>
      </c>
      <c r="O9" s="153">
        <v>326</v>
      </c>
      <c r="P9" s="154">
        <v>65</v>
      </c>
      <c r="Q9" s="57" t="s">
        <v>105</v>
      </c>
    </row>
    <row r="10" spans="1:17" s="400" customFormat="1" ht="24.75" customHeight="1">
      <c r="A10" s="396" t="s">
        <v>104</v>
      </c>
      <c r="B10" s="397">
        <f>SUM(C10:P10,B22:M22)</f>
        <v>3941</v>
      </c>
      <c r="C10" s="398">
        <v>12</v>
      </c>
      <c r="D10" s="398">
        <v>1657</v>
      </c>
      <c r="E10" s="398">
        <v>157</v>
      </c>
      <c r="F10" s="398">
        <v>700</v>
      </c>
      <c r="G10" s="153" t="s">
        <v>99</v>
      </c>
      <c r="H10" s="398">
        <v>701</v>
      </c>
      <c r="I10" s="398">
        <v>85</v>
      </c>
      <c r="J10" s="398">
        <v>12</v>
      </c>
      <c r="K10" s="398">
        <v>111</v>
      </c>
      <c r="L10" s="153" t="s">
        <v>99</v>
      </c>
      <c r="M10" s="153" t="s">
        <v>99</v>
      </c>
      <c r="N10" s="153" t="s">
        <v>99</v>
      </c>
      <c r="O10" s="398">
        <v>304</v>
      </c>
      <c r="P10" s="396">
        <v>68</v>
      </c>
      <c r="Q10" s="399" t="s">
        <v>104</v>
      </c>
    </row>
    <row r="11" spans="1:17" s="400" customFormat="1" ht="24.75" customHeight="1">
      <c r="A11" s="396" t="s">
        <v>138</v>
      </c>
      <c r="B11" s="397">
        <v>4259</v>
      </c>
      <c r="C11" s="398">
        <v>12</v>
      </c>
      <c r="D11" s="398">
        <v>1788</v>
      </c>
      <c r="E11" s="398">
        <v>164</v>
      </c>
      <c r="F11" s="398">
        <v>755</v>
      </c>
      <c r="G11" s="153" t="s">
        <v>99</v>
      </c>
      <c r="H11" s="398">
        <v>804</v>
      </c>
      <c r="I11" s="398">
        <v>85</v>
      </c>
      <c r="J11" s="398">
        <v>14</v>
      </c>
      <c r="K11" s="398">
        <v>112</v>
      </c>
      <c r="L11" s="153" t="s">
        <v>99</v>
      </c>
      <c r="M11" s="153" t="s">
        <v>99</v>
      </c>
      <c r="N11" s="153" t="s">
        <v>99</v>
      </c>
      <c r="O11" s="398">
        <v>316</v>
      </c>
      <c r="P11" s="396">
        <v>67</v>
      </c>
      <c r="Q11" s="399" t="s">
        <v>138</v>
      </c>
    </row>
    <row r="12" spans="1:17" s="63" customFormat="1" ht="24.75" customHeight="1">
      <c r="A12" s="115" t="s">
        <v>139</v>
      </c>
      <c r="B12" s="401">
        <f>SUM(C12:P12,B24:M24)</f>
        <v>4576</v>
      </c>
      <c r="C12" s="402">
        <v>14</v>
      </c>
      <c r="D12" s="402">
        <v>1976</v>
      </c>
      <c r="E12" s="402">
        <v>171</v>
      </c>
      <c r="F12" s="402">
        <v>824</v>
      </c>
      <c r="G12" s="402">
        <v>0</v>
      </c>
      <c r="H12" s="402">
        <v>807</v>
      </c>
      <c r="I12" s="402">
        <v>89</v>
      </c>
      <c r="J12" s="402">
        <v>12</v>
      </c>
      <c r="K12" s="402">
        <v>117</v>
      </c>
      <c r="L12" s="402">
        <v>0</v>
      </c>
      <c r="M12" s="402">
        <v>0</v>
      </c>
      <c r="N12" s="402">
        <v>0</v>
      </c>
      <c r="O12" s="402">
        <v>336</v>
      </c>
      <c r="P12" s="403">
        <v>78</v>
      </c>
      <c r="Q12" s="404" t="s">
        <v>139</v>
      </c>
    </row>
    <row r="13" spans="1:17" s="64" customFormat="1" ht="24.75" customHeight="1" thickBot="1">
      <c r="A13" s="120" t="s">
        <v>145</v>
      </c>
      <c r="B13" s="241">
        <v>4716</v>
      </c>
      <c r="C13" s="405">
        <v>11</v>
      </c>
      <c r="D13" s="405">
        <v>2040</v>
      </c>
      <c r="E13" s="405">
        <v>172</v>
      </c>
      <c r="F13" s="405">
        <v>882</v>
      </c>
      <c r="G13" s="405">
        <v>0</v>
      </c>
      <c r="H13" s="405">
        <v>845</v>
      </c>
      <c r="I13" s="405">
        <v>83</v>
      </c>
      <c r="J13" s="405">
        <v>11</v>
      </c>
      <c r="K13" s="405">
        <v>121</v>
      </c>
      <c r="L13" s="405">
        <v>0</v>
      </c>
      <c r="M13" s="405">
        <v>0</v>
      </c>
      <c r="N13" s="405">
        <v>0</v>
      </c>
      <c r="O13" s="405">
        <v>322</v>
      </c>
      <c r="P13" s="406">
        <v>81</v>
      </c>
      <c r="Q13" s="126" t="s">
        <v>145</v>
      </c>
    </row>
    <row r="14" spans="1:17" s="60" customFormat="1" ht="24.75" customHeight="1" thickBo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s="60" customFormat="1" ht="24.75" customHeight="1">
      <c r="A15" s="800" t="s">
        <v>136</v>
      </c>
      <c r="B15" s="753" t="s">
        <v>54</v>
      </c>
      <c r="C15" s="754"/>
      <c r="D15" s="755"/>
      <c r="E15" s="209" t="s">
        <v>55</v>
      </c>
      <c r="F15" s="209" t="s">
        <v>56</v>
      </c>
      <c r="G15" s="209" t="s">
        <v>57</v>
      </c>
      <c r="H15" s="209" t="s">
        <v>58</v>
      </c>
      <c r="I15" s="209" t="s">
        <v>59</v>
      </c>
      <c r="J15" s="209" t="s">
        <v>60</v>
      </c>
      <c r="K15" s="407" t="s">
        <v>61</v>
      </c>
      <c r="L15" s="209" t="s">
        <v>62</v>
      </c>
      <c r="M15" s="209" t="s">
        <v>63</v>
      </c>
      <c r="N15" s="769" t="s">
        <v>96</v>
      </c>
      <c r="O15" s="155"/>
      <c r="P15" s="155"/>
      <c r="Q15" s="155"/>
    </row>
    <row r="16" spans="1:17" s="60" customFormat="1" ht="24.75" customHeight="1">
      <c r="A16" s="801"/>
      <c r="B16" s="161" t="s">
        <v>64</v>
      </c>
      <c r="C16" s="161" t="s">
        <v>33</v>
      </c>
      <c r="D16" s="161" t="s">
        <v>65</v>
      </c>
      <c r="E16" s="137"/>
      <c r="F16" s="137"/>
      <c r="G16" s="137"/>
      <c r="H16" s="137"/>
      <c r="I16" s="137"/>
      <c r="J16" s="137"/>
      <c r="K16" s="137"/>
      <c r="L16" s="137" t="s">
        <v>66</v>
      </c>
      <c r="M16" s="137"/>
      <c r="N16" s="770"/>
      <c r="O16" s="155"/>
      <c r="P16" s="155"/>
      <c r="Q16" s="155"/>
    </row>
    <row r="17" spans="1:17" s="60" customFormat="1" ht="24.75" customHeight="1">
      <c r="A17" s="801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770"/>
      <c r="O17" s="155"/>
      <c r="P17" s="155"/>
      <c r="Q17" s="155"/>
    </row>
    <row r="18" spans="1:17" s="60" customFormat="1" ht="24.75" customHeight="1">
      <c r="A18" s="801"/>
      <c r="B18" s="137" t="s">
        <v>67</v>
      </c>
      <c r="C18" s="137"/>
      <c r="D18" s="137"/>
      <c r="E18" s="137" t="s">
        <v>68</v>
      </c>
      <c r="F18" s="137"/>
      <c r="G18" s="137"/>
      <c r="H18" s="137" t="s">
        <v>69</v>
      </c>
      <c r="I18" s="137" t="s">
        <v>70</v>
      </c>
      <c r="J18" s="137"/>
      <c r="K18" s="137" t="s">
        <v>71</v>
      </c>
      <c r="L18" s="137"/>
      <c r="M18" s="137"/>
      <c r="N18" s="770"/>
      <c r="O18" s="155"/>
      <c r="P18" s="155"/>
      <c r="Q18" s="155"/>
    </row>
    <row r="19" spans="1:17" s="60" customFormat="1" ht="24.75" customHeight="1">
      <c r="A19" s="802"/>
      <c r="B19" s="221" t="s">
        <v>72</v>
      </c>
      <c r="C19" s="221" t="s">
        <v>51</v>
      </c>
      <c r="D19" s="221" t="s">
        <v>52</v>
      </c>
      <c r="E19" s="221" t="s">
        <v>52</v>
      </c>
      <c r="F19" s="221" t="s">
        <v>73</v>
      </c>
      <c r="G19" s="658" t="s">
        <v>74</v>
      </c>
      <c r="H19" s="140" t="s">
        <v>75</v>
      </c>
      <c r="I19" s="221" t="s">
        <v>76</v>
      </c>
      <c r="J19" s="221" t="s">
        <v>77</v>
      </c>
      <c r="K19" s="221" t="s">
        <v>78</v>
      </c>
      <c r="L19" s="221" t="s">
        <v>79</v>
      </c>
      <c r="M19" s="140" t="s">
        <v>130</v>
      </c>
      <c r="N19" s="771"/>
      <c r="O19" s="155"/>
      <c r="P19" s="155"/>
      <c r="Q19" s="155"/>
    </row>
    <row r="20" spans="1:17" s="60" customFormat="1" ht="24.75" customHeight="1">
      <c r="A20" s="151" t="s">
        <v>101</v>
      </c>
      <c r="B20" s="57" t="s">
        <v>99</v>
      </c>
      <c r="C20" s="57">
        <v>22</v>
      </c>
      <c r="D20" s="57">
        <v>11</v>
      </c>
      <c r="E20" s="57" t="s">
        <v>99</v>
      </c>
      <c r="F20" s="57">
        <v>4</v>
      </c>
      <c r="G20" s="57">
        <v>50</v>
      </c>
      <c r="H20" s="57">
        <v>34</v>
      </c>
      <c r="I20" s="57" t="s">
        <v>99</v>
      </c>
      <c r="J20" s="57" t="s">
        <v>99</v>
      </c>
      <c r="K20" s="57" t="s">
        <v>99</v>
      </c>
      <c r="L20" s="57" t="s">
        <v>99</v>
      </c>
      <c r="M20" s="57">
        <v>5</v>
      </c>
      <c r="N20" s="152" t="s">
        <v>101</v>
      </c>
      <c r="O20" s="155"/>
      <c r="P20" s="155"/>
      <c r="Q20" s="155"/>
    </row>
    <row r="21" spans="1:17" s="60" customFormat="1" ht="24.75" customHeight="1">
      <c r="A21" s="106" t="s">
        <v>105</v>
      </c>
      <c r="B21" s="57" t="s">
        <v>99</v>
      </c>
      <c r="C21" s="57">
        <v>26</v>
      </c>
      <c r="D21" s="57">
        <v>11</v>
      </c>
      <c r="E21" s="57" t="s">
        <v>99</v>
      </c>
      <c r="F21" s="57">
        <v>3</v>
      </c>
      <c r="G21" s="57">
        <v>51</v>
      </c>
      <c r="H21" s="57">
        <v>37</v>
      </c>
      <c r="I21" s="57" t="s">
        <v>99</v>
      </c>
      <c r="J21" s="57" t="s">
        <v>99</v>
      </c>
      <c r="K21" s="57" t="s">
        <v>99</v>
      </c>
      <c r="L21" s="57" t="s">
        <v>99</v>
      </c>
      <c r="M21" s="57">
        <v>5</v>
      </c>
      <c r="N21" s="59" t="s">
        <v>105</v>
      </c>
      <c r="O21" s="155"/>
      <c r="P21" s="155"/>
      <c r="Q21" s="155"/>
    </row>
    <row r="22" spans="1:17" s="170" customFormat="1" ht="24.75" customHeight="1">
      <c r="A22" s="106" t="s">
        <v>104</v>
      </c>
      <c r="B22" s="408">
        <v>0</v>
      </c>
      <c r="C22" s="408">
        <v>25</v>
      </c>
      <c r="D22" s="408">
        <v>9</v>
      </c>
      <c r="E22" s="408">
        <v>0</v>
      </c>
      <c r="F22" s="408">
        <v>3</v>
      </c>
      <c r="G22" s="408">
        <v>55</v>
      </c>
      <c r="H22" s="408">
        <v>37</v>
      </c>
      <c r="I22" s="408">
        <v>0</v>
      </c>
      <c r="J22" s="408">
        <v>0</v>
      </c>
      <c r="K22" s="408">
        <v>0</v>
      </c>
      <c r="L22" s="408">
        <v>0</v>
      </c>
      <c r="M22" s="408">
        <v>5</v>
      </c>
      <c r="N22" s="59" t="s">
        <v>104</v>
      </c>
      <c r="O22" s="57"/>
      <c r="P22" s="57"/>
      <c r="Q22" s="57"/>
    </row>
    <row r="23" spans="1:17" s="170" customFormat="1" ht="24.75" customHeight="1">
      <c r="A23" s="106" t="s">
        <v>138</v>
      </c>
      <c r="B23" s="408">
        <v>0</v>
      </c>
      <c r="C23" s="408">
        <v>26</v>
      </c>
      <c r="D23" s="408">
        <v>8</v>
      </c>
      <c r="E23" s="408">
        <v>0</v>
      </c>
      <c r="F23" s="408">
        <v>4</v>
      </c>
      <c r="G23" s="408">
        <v>59</v>
      </c>
      <c r="H23" s="408">
        <v>38</v>
      </c>
      <c r="I23" s="408">
        <v>0</v>
      </c>
      <c r="J23" s="408">
        <v>0</v>
      </c>
      <c r="K23" s="408">
        <v>0</v>
      </c>
      <c r="L23" s="408">
        <v>1</v>
      </c>
      <c r="M23" s="408">
        <v>6</v>
      </c>
      <c r="N23" s="59" t="s">
        <v>138</v>
      </c>
      <c r="O23" s="57"/>
      <c r="P23" s="57"/>
      <c r="Q23" s="57"/>
    </row>
    <row r="24" spans="1:17" s="63" customFormat="1" ht="24.75" customHeight="1">
      <c r="A24" s="115" t="s">
        <v>139</v>
      </c>
      <c r="B24" s="402">
        <v>0</v>
      </c>
      <c r="C24" s="402">
        <v>29</v>
      </c>
      <c r="D24" s="402">
        <v>8</v>
      </c>
      <c r="E24" s="402">
        <v>0</v>
      </c>
      <c r="F24" s="402">
        <v>5</v>
      </c>
      <c r="G24" s="402">
        <v>64</v>
      </c>
      <c r="H24" s="402">
        <v>38</v>
      </c>
      <c r="I24" s="409">
        <v>0</v>
      </c>
      <c r="J24" s="409">
        <v>0</v>
      </c>
      <c r="K24" s="409">
        <v>0</v>
      </c>
      <c r="L24" s="409">
        <v>1</v>
      </c>
      <c r="M24" s="402">
        <v>7</v>
      </c>
      <c r="N24" s="404" t="s">
        <v>139</v>
      </c>
      <c r="O24" s="410"/>
      <c r="P24" s="410"/>
      <c r="Q24" s="410"/>
    </row>
    <row r="25" spans="1:17" s="64" customFormat="1" ht="24.75" customHeight="1" thickBot="1">
      <c r="A25" s="120" t="s">
        <v>145</v>
      </c>
      <c r="B25" s="405">
        <v>0</v>
      </c>
      <c r="C25" s="405">
        <v>30</v>
      </c>
      <c r="D25" s="405">
        <v>8</v>
      </c>
      <c r="E25" s="405">
        <v>0</v>
      </c>
      <c r="F25" s="405">
        <v>5</v>
      </c>
      <c r="G25" s="405">
        <v>63</v>
      </c>
      <c r="H25" s="405">
        <v>34</v>
      </c>
      <c r="I25" s="411">
        <v>0</v>
      </c>
      <c r="J25" s="411">
        <v>0</v>
      </c>
      <c r="K25" s="411">
        <v>0</v>
      </c>
      <c r="L25" s="411">
        <v>1</v>
      </c>
      <c r="M25" s="405">
        <v>7</v>
      </c>
      <c r="N25" s="126" t="s">
        <v>145</v>
      </c>
      <c r="O25" s="127"/>
      <c r="P25" s="127"/>
      <c r="Q25" s="127"/>
    </row>
    <row r="26" spans="1:13" s="60" customFormat="1" ht="18" customHeight="1">
      <c r="A26" s="170" t="s">
        <v>519</v>
      </c>
      <c r="B26" s="170"/>
      <c r="K26" s="40" t="s">
        <v>15</v>
      </c>
      <c r="M26" s="412"/>
    </row>
    <row r="27" spans="1:17" s="60" customFormat="1" ht="18" customHeight="1">
      <c r="A27" s="60" t="s">
        <v>756</v>
      </c>
      <c r="K27" s="248" t="s">
        <v>80</v>
      </c>
      <c r="M27" s="155"/>
      <c r="O27" s="155"/>
      <c r="P27" s="155"/>
      <c r="Q27" s="155"/>
    </row>
    <row r="28" s="60" customFormat="1" ht="12"/>
    <row r="29" s="60" customFormat="1" ht="12"/>
    <row r="30" s="60" customFormat="1" ht="12"/>
    <row r="31" s="60" customFormat="1" ht="12"/>
    <row r="32" s="60" customFormat="1" ht="12"/>
    <row r="33" s="60" customFormat="1" ht="12"/>
    <row r="34" s="60" customFormat="1" ht="12"/>
    <row r="35" s="60" customFormat="1" ht="12"/>
    <row r="36" s="60" customFormat="1" ht="12"/>
    <row r="37" s="60" customFormat="1" ht="12"/>
    <row r="38" s="60" customFormat="1" ht="12"/>
    <row r="39" s="60" customFormat="1" ht="12"/>
  </sheetData>
  <mergeCells count="7">
    <mergeCell ref="A1:Q1"/>
    <mergeCell ref="L3:P3"/>
    <mergeCell ref="B15:D15"/>
    <mergeCell ref="A3:A7"/>
    <mergeCell ref="Q3:Q7"/>
    <mergeCell ref="A15:A19"/>
    <mergeCell ref="N15:N1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7">
      <selection activeCell="I18" sqref="I18"/>
    </sheetView>
  </sheetViews>
  <sheetFormatPr defaultColWidth="8.88671875" defaultRowHeight="13.5"/>
  <cols>
    <col min="1" max="1" width="13.77734375" style="5" customWidth="1"/>
    <col min="2" max="3" width="9.77734375" style="5" customWidth="1"/>
    <col min="4" max="5" width="10.77734375" style="5" customWidth="1"/>
    <col min="6" max="6" width="9.77734375" style="5" customWidth="1"/>
    <col min="7" max="7" width="10.77734375" style="5" customWidth="1"/>
    <col min="8" max="8" width="9.3359375" style="5" customWidth="1"/>
    <col min="9" max="9" width="14.3359375" style="5" customWidth="1"/>
    <col min="10" max="10" width="13.77734375" style="5" customWidth="1"/>
    <col min="11" max="15" width="5.10546875" style="5" customWidth="1"/>
    <col min="16" max="16" width="6.99609375" style="5" customWidth="1"/>
    <col min="17" max="17" width="0.671875" style="5" customWidth="1"/>
    <col min="18" max="19" width="5.21484375" style="5" customWidth="1"/>
    <col min="20" max="20" width="7.21484375" style="5" customWidth="1"/>
    <col min="21" max="21" width="13.88671875" style="5" customWidth="1"/>
    <col min="22" max="23" width="4.6640625" style="5" customWidth="1"/>
    <col min="24" max="24" width="11.6640625" style="5" customWidth="1"/>
    <col min="25" max="25" width="9.88671875" style="5" customWidth="1"/>
    <col min="26" max="27" width="7.21484375" style="5" customWidth="1"/>
    <col min="28" max="28" width="4.6640625" style="5" customWidth="1"/>
    <col min="29" max="29" width="7.21484375" style="5" customWidth="1"/>
    <col min="30" max="16384" width="8.88671875" style="5" customWidth="1"/>
  </cols>
  <sheetData>
    <row r="1" spans="1:10" s="413" customFormat="1" ht="30" customHeight="1">
      <c r="A1" s="798" t="s">
        <v>521</v>
      </c>
      <c r="B1" s="798"/>
      <c r="C1" s="798"/>
      <c r="D1" s="798"/>
      <c r="E1" s="798"/>
      <c r="F1" s="798"/>
      <c r="G1" s="798"/>
      <c r="H1" s="798"/>
      <c r="I1" s="798"/>
      <c r="J1" s="798"/>
    </row>
    <row r="2" spans="1:10" s="147" customFormat="1" ht="30" customHeight="1">
      <c r="A2" s="799" t="s">
        <v>522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s="60" customFormat="1" ht="18" customHeight="1" thickBot="1">
      <c r="A3" s="247" t="s">
        <v>523</v>
      </c>
      <c r="B3" s="247"/>
      <c r="C3" s="247"/>
      <c r="D3" s="247"/>
      <c r="E3" s="247"/>
      <c r="F3" s="247"/>
      <c r="G3" s="247"/>
      <c r="H3" s="247"/>
      <c r="I3" s="247"/>
      <c r="J3" s="172" t="s">
        <v>524</v>
      </c>
    </row>
    <row r="4" spans="1:10" s="60" customFormat="1" ht="22.5" customHeight="1">
      <c r="A4" s="800" t="s">
        <v>525</v>
      </c>
      <c r="B4" s="210" t="s">
        <v>526</v>
      </c>
      <c r="C4" s="414" t="s">
        <v>527</v>
      </c>
      <c r="D4" s="415"/>
      <c r="E4" s="416"/>
      <c r="F4" s="416"/>
      <c r="G4" s="416"/>
      <c r="H4" s="416"/>
      <c r="I4" s="417"/>
      <c r="J4" s="769" t="s">
        <v>528</v>
      </c>
    </row>
    <row r="5" spans="1:10" s="60" customFormat="1" ht="22.5" customHeight="1">
      <c r="A5" s="801"/>
      <c r="B5" s="137" t="s">
        <v>529</v>
      </c>
      <c r="C5" s="212"/>
      <c r="D5" s="58"/>
      <c r="E5" s="212" t="s">
        <v>530</v>
      </c>
      <c r="F5" s="220"/>
      <c r="G5" s="138" t="s">
        <v>531</v>
      </c>
      <c r="H5" s="137" t="s">
        <v>532</v>
      </c>
      <c r="I5" s="161" t="s">
        <v>533</v>
      </c>
      <c r="J5" s="770"/>
    </row>
    <row r="6" spans="1:10" s="60" customFormat="1" ht="22.5" customHeight="1">
      <c r="A6" s="801"/>
      <c r="B6" s="137" t="s">
        <v>534</v>
      </c>
      <c r="C6" s="212" t="s">
        <v>118</v>
      </c>
      <c r="D6" s="264" t="s">
        <v>535</v>
      </c>
      <c r="E6" s="137"/>
      <c r="F6" s="161" t="s">
        <v>536</v>
      </c>
      <c r="G6" s="138"/>
      <c r="H6" s="137"/>
      <c r="I6" s="137"/>
      <c r="J6" s="770"/>
    </row>
    <row r="7" spans="1:10" s="60" customFormat="1" ht="30" customHeight="1">
      <c r="A7" s="802"/>
      <c r="B7" s="140" t="s">
        <v>537</v>
      </c>
      <c r="C7" s="140" t="s">
        <v>538</v>
      </c>
      <c r="D7" s="418" t="s">
        <v>539</v>
      </c>
      <c r="E7" s="167" t="s">
        <v>540</v>
      </c>
      <c r="F7" s="167" t="s">
        <v>541</v>
      </c>
      <c r="G7" s="166" t="s">
        <v>542</v>
      </c>
      <c r="H7" s="140" t="s">
        <v>543</v>
      </c>
      <c r="I7" s="167" t="s">
        <v>544</v>
      </c>
      <c r="J7" s="771"/>
    </row>
    <row r="8" spans="1:12" s="214" customFormat="1" ht="20.25" customHeight="1">
      <c r="A8" s="512" t="s">
        <v>545</v>
      </c>
      <c r="B8" s="419">
        <v>69835</v>
      </c>
      <c r="C8" s="419">
        <f>SUM(E8,G8:I8)</f>
        <v>62409</v>
      </c>
      <c r="D8" s="420">
        <f aca="true" t="shared" si="0" ref="D8:D13">C8/B8*100</f>
        <v>89.36636357127516</v>
      </c>
      <c r="E8" s="419">
        <v>28309</v>
      </c>
      <c r="F8" s="419" t="s">
        <v>546</v>
      </c>
      <c r="G8" s="419">
        <v>20172</v>
      </c>
      <c r="H8" s="419">
        <v>6419</v>
      </c>
      <c r="I8" s="421">
        <v>7509</v>
      </c>
      <c r="J8" s="513" t="s">
        <v>545</v>
      </c>
      <c r="K8" s="419"/>
      <c r="L8" s="419"/>
    </row>
    <row r="9" spans="1:12" s="214" customFormat="1" ht="20.25" customHeight="1">
      <c r="A9" s="512" t="s">
        <v>547</v>
      </c>
      <c r="B9" s="419">
        <v>26972</v>
      </c>
      <c r="C9" s="419">
        <v>31372</v>
      </c>
      <c r="D9" s="422">
        <f t="shared" si="0"/>
        <v>116.3132137030995</v>
      </c>
      <c r="E9" s="419">
        <v>29045</v>
      </c>
      <c r="F9" s="419">
        <v>77</v>
      </c>
      <c r="G9" s="419">
        <v>104</v>
      </c>
      <c r="H9" s="419">
        <v>1473</v>
      </c>
      <c r="I9" s="421">
        <v>750</v>
      </c>
      <c r="J9" s="514" t="s">
        <v>547</v>
      </c>
      <c r="K9" s="419"/>
      <c r="L9" s="419"/>
    </row>
    <row r="10" spans="1:12" s="214" customFormat="1" ht="20.25" customHeight="1">
      <c r="A10" s="512" t="s">
        <v>548</v>
      </c>
      <c r="B10" s="419">
        <v>72760</v>
      </c>
      <c r="C10" s="419">
        <f>SUM(E10,G10:I10)</f>
        <v>66847</v>
      </c>
      <c r="D10" s="420">
        <f t="shared" si="0"/>
        <v>91.87328202308962</v>
      </c>
      <c r="E10" s="419">
        <v>28198</v>
      </c>
      <c r="F10" s="419" t="s">
        <v>546</v>
      </c>
      <c r="G10" s="419">
        <v>22813</v>
      </c>
      <c r="H10" s="419">
        <v>6978</v>
      </c>
      <c r="I10" s="421">
        <v>8858</v>
      </c>
      <c r="J10" s="514" t="s">
        <v>548</v>
      </c>
      <c r="K10" s="419"/>
      <c r="L10" s="419"/>
    </row>
    <row r="11" spans="1:12" s="214" customFormat="1" ht="20.25" customHeight="1">
      <c r="A11" s="512" t="s">
        <v>549</v>
      </c>
      <c r="B11" s="419">
        <v>25056</v>
      </c>
      <c r="C11" s="419">
        <v>27768</v>
      </c>
      <c r="D11" s="422">
        <f t="shared" si="0"/>
        <v>110.82375478927202</v>
      </c>
      <c r="E11" s="419">
        <v>24766</v>
      </c>
      <c r="F11" s="419">
        <v>107</v>
      </c>
      <c r="G11" s="419">
        <v>203</v>
      </c>
      <c r="H11" s="419">
        <v>2046</v>
      </c>
      <c r="I11" s="421">
        <v>753</v>
      </c>
      <c r="J11" s="514" t="s">
        <v>549</v>
      </c>
      <c r="K11" s="419"/>
      <c r="L11" s="419"/>
    </row>
    <row r="12" spans="1:12" s="214" customFormat="1" ht="20.25" customHeight="1">
      <c r="A12" s="512" t="s">
        <v>550</v>
      </c>
      <c r="B12" s="423">
        <v>75552</v>
      </c>
      <c r="C12" s="419">
        <f>E12+SUM(G12:I12)</f>
        <v>70205</v>
      </c>
      <c r="D12" s="420">
        <f t="shared" si="0"/>
        <v>92.92275518847946</v>
      </c>
      <c r="E12" s="419">
        <v>28529</v>
      </c>
      <c r="F12" s="419">
        <v>721</v>
      </c>
      <c r="G12" s="419">
        <v>24022</v>
      </c>
      <c r="H12" s="419">
        <v>7273</v>
      </c>
      <c r="I12" s="421">
        <v>10381</v>
      </c>
      <c r="J12" s="514" t="s">
        <v>550</v>
      </c>
      <c r="K12" s="419"/>
      <c r="L12" s="419"/>
    </row>
    <row r="13" spans="1:12" s="214" customFormat="1" ht="20.25" customHeight="1">
      <c r="A13" s="512" t="s">
        <v>551</v>
      </c>
      <c r="B13" s="423">
        <v>26308</v>
      </c>
      <c r="C13" s="419">
        <v>28074</v>
      </c>
      <c r="D13" s="422">
        <f t="shared" si="0"/>
        <v>106.71278698494756</v>
      </c>
      <c r="E13" s="419">
        <v>24922</v>
      </c>
      <c r="F13" s="419">
        <v>176</v>
      </c>
      <c r="G13" s="419">
        <v>203</v>
      </c>
      <c r="H13" s="419">
        <v>2074</v>
      </c>
      <c r="I13" s="421">
        <v>875</v>
      </c>
      <c r="J13" s="514" t="s">
        <v>551</v>
      </c>
      <c r="K13" s="419"/>
      <c r="L13" s="419"/>
    </row>
    <row r="14" spans="1:12" s="214" customFormat="1" ht="20.25" customHeight="1">
      <c r="A14" s="512" t="s">
        <v>552</v>
      </c>
      <c r="B14" s="423">
        <v>78317</v>
      </c>
      <c r="C14" s="419">
        <v>74598</v>
      </c>
      <c r="D14" s="420">
        <v>95.2</v>
      </c>
      <c r="E14" s="419">
        <v>28826</v>
      </c>
      <c r="F14" s="419">
        <v>1212</v>
      </c>
      <c r="G14" s="419">
        <v>25866</v>
      </c>
      <c r="H14" s="419">
        <v>7635</v>
      </c>
      <c r="I14" s="421">
        <v>12271</v>
      </c>
      <c r="J14" s="514" t="s">
        <v>552</v>
      </c>
      <c r="K14" s="419"/>
      <c r="L14" s="419"/>
    </row>
    <row r="15" spans="1:12" s="214" customFormat="1" ht="20.25" customHeight="1">
      <c r="A15" s="512" t="s">
        <v>553</v>
      </c>
      <c r="B15" s="423">
        <v>26497</v>
      </c>
      <c r="C15" s="419">
        <v>28702</v>
      </c>
      <c r="D15" s="422">
        <f>C15/B15*100</f>
        <v>108.32169679586367</v>
      </c>
      <c r="E15" s="419">
        <v>25024</v>
      </c>
      <c r="F15" s="419">
        <v>239</v>
      </c>
      <c r="G15" s="419">
        <v>244</v>
      </c>
      <c r="H15" s="419">
        <v>2437</v>
      </c>
      <c r="I15" s="421">
        <v>997</v>
      </c>
      <c r="J15" s="514" t="s">
        <v>553</v>
      </c>
      <c r="K15" s="419"/>
      <c r="L15" s="419"/>
    </row>
    <row r="16" spans="1:12" s="32" customFormat="1" ht="20.25" customHeight="1">
      <c r="A16" s="512" t="s">
        <v>554</v>
      </c>
      <c r="B16" s="34">
        <v>80992</v>
      </c>
      <c r="C16" s="34">
        <f>SUM(E16,G16:I16)</f>
        <v>77859</v>
      </c>
      <c r="D16" s="35">
        <f>C16/B16*100</f>
        <v>96.13171671276174</v>
      </c>
      <c r="E16" s="34">
        <v>28971</v>
      </c>
      <c r="F16" s="34">
        <v>6129</v>
      </c>
      <c r="G16" s="34">
        <v>27740</v>
      </c>
      <c r="H16" s="34">
        <v>7870</v>
      </c>
      <c r="I16" s="36">
        <v>13278</v>
      </c>
      <c r="J16" s="514" t="s">
        <v>554</v>
      </c>
      <c r="K16" s="31"/>
      <c r="L16" s="31"/>
    </row>
    <row r="17" spans="1:13" s="33" customFormat="1" ht="20.25" customHeight="1">
      <c r="A17" s="512" t="s">
        <v>555</v>
      </c>
      <c r="B17" s="54">
        <v>26749</v>
      </c>
      <c r="C17" s="34">
        <v>28967</v>
      </c>
      <c r="D17" s="35">
        <f>C17/B17*100</f>
        <v>108.29189876257057</v>
      </c>
      <c r="E17" s="34">
        <v>25002</v>
      </c>
      <c r="F17" s="34">
        <v>1905</v>
      </c>
      <c r="G17" s="34">
        <v>244</v>
      </c>
      <c r="H17" s="34">
        <v>2534</v>
      </c>
      <c r="I17" s="36">
        <v>1187</v>
      </c>
      <c r="J17" s="514" t="s">
        <v>555</v>
      </c>
      <c r="K17" s="31"/>
      <c r="L17" s="31"/>
      <c r="M17" s="32"/>
    </row>
    <row r="18" spans="1:13" s="24" customFormat="1" ht="20.25" customHeight="1" thickBot="1">
      <c r="A18" s="21" t="s">
        <v>556</v>
      </c>
      <c r="B18" s="425">
        <v>101122</v>
      </c>
      <c r="C18" s="426">
        <f>SUM(E18,G18:I18)</f>
        <v>110141</v>
      </c>
      <c r="D18" s="427">
        <f>C18/B18*100</f>
        <v>108.91892960977829</v>
      </c>
      <c r="E18" s="426">
        <v>54452</v>
      </c>
      <c r="F18" s="426">
        <v>9080</v>
      </c>
      <c r="G18" s="426">
        <v>31210</v>
      </c>
      <c r="H18" s="426">
        <v>8903</v>
      </c>
      <c r="I18" s="428">
        <v>15576</v>
      </c>
      <c r="J18" s="22" t="s">
        <v>556</v>
      </c>
      <c r="K18" s="12"/>
      <c r="L18" s="12"/>
      <c r="M18" s="23"/>
    </row>
    <row r="19" spans="1:10" s="60" customFormat="1" ht="13.5" customHeight="1">
      <c r="A19" s="772" t="s">
        <v>557</v>
      </c>
      <c r="B19" s="797"/>
      <c r="C19" s="247"/>
      <c r="D19" s="247"/>
      <c r="E19" s="247"/>
      <c r="F19" s="247"/>
      <c r="G19" s="247"/>
      <c r="H19" s="247"/>
      <c r="I19" s="247"/>
      <c r="J19" s="424" t="s">
        <v>558</v>
      </c>
    </row>
    <row r="20" spans="1:10" s="430" customFormat="1" ht="13.5" customHeight="1">
      <c r="A20" s="430" t="s">
        <v>559</v>
      </c>
      <c r="E20" s="431"/>
      <c r="F20" s="431"/>
      <c r="G20" s="431"/>
      <c r="H20" s="431"/>
      <c r="I20" s="431"/>
      <c r="J20" s="431"/>
    </row>
    <row r="21" spans="1:10" s="430" customFormat="1" ht="13.5" customHeight="1">
      <c r="A21" s="429" t="s">
        <v>560</v>
      </c>
      <c r="D21" s="431"/>
      <c r="E21" s="431"/>
      <c r="F21" s="431"/>
      <c r="G21" s="431"/>
      <c r="H21" s="431"/>
      <c r="I21" s="431"/>
      <c r="J21" s="431"/>
    </row>
    <row r="22" spans="1:10" s="60" customFormat="1" ht="13.5" customHeight="1">
      <c r="A22" s="797"/>
      <c r="B22" s="797"/>
      <c r="C22" s="247"/>
      <c r="D22" s="247"/>
      <c r="E22" s="247"/>
      <c r="F22" s="247"/>
      <c r="G22" s="247"/>
      <c r="H22" s="247"/>
      <c r="I22" s="247"/>
      <c r="J22" s="69"/>
    </row>
    <row r="23" spans="5:10" s="13" customFormat="1" ht="13.5" customHeight="1">
      <c r="E23" s="14"/>
      <c r="F23" s="14"/>
      <c r="G23" s="14"/>
      <c r="H23" s="14"/>
      <c r="I23" s="14"/>
      <c r="J23" s="14"/>
    </row>
    <row r="24" spans="1:10" s="13" customFormat="1" ht="13.5" customHeight="1">
      <c r="A24" s="16"/>
      <c r="D24" s="14"/>
      <c r="E24" s="14"/>
      <c r="F24" s="14"/>
      <c r="G24" s="14"/>
      <c r="H24" s="14"/>
      <c r="I24" s="14"/>
      <c r="J24" s="14"/>
    </row>
    <row r="25" s="1" customFormat="1" ht="13.5"/>
    <row r="26" s="1" customFormat="1" ht="13.5"/>
    <row r="27" s="1" customFormat="1" ht="13.5"/>
    <row r="28" s="1" customFormat="1" ht="13.5"/>
  </sheetData>
  <mergeCells count="6">
    <mergeCell ref="A22:B22"/>
    <mergeCell ref="A1:J1"/>
    <mergeCell ref="A2:J2"/>
    <mergeCell ref="A4:A7"/>
    <mergeCell ref="J4:J7"/>
    <mergeCell ref="A19:B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4">
      <selection activeCell="G17" sqref="G17"/>
    </sheetView>
  </sheetViews>
  <sheetFormatPr defaultColWidth="8.88671875" defaultRowHeight="13.5"/>
  <cols>
    <col min="1" max="9" width="12.5546875" style="0" customWidth="1"/>
  </cols>
  <sheetData>
    <row r="1" spans="1:9" s="582" customFormat="1" ht="22.5">
      <c r="A1" s="799" t="s">
        <v>198</v>
      </c>
      <c r="B1" s="799"/>
      <c r="C1" s="799"/>
      <c r="D1" s="799"/>
      <c r="E1" s="799"/>
      <c r="F1" s="799"/>
      <c r="G1" s="799"/>
      <c r="H1" s="146"/>
      <c r="I1" s="581"/>
    </row>
    <row r="2" spans="1:9" s="150" customFormat="1" ht="13.5" customHeight="1" thickBot="1">
      <c r="A2" s="534" t="s">
        <v>199</v>
      </c>
      <c r="B2" s="170"/>
      <c r="C2" s="170"/>
      <c r="D2" s="170"/>
      <c r="E2" s="170"/>
      <c r="F2" s="60"/>
      <c r="G2" s="172" t="s">
        <v>173</v>
      </c>
      <c r="H2" s="172" t="s">
        <v>173</v>
      </c>
      <c r="I2" s="60"/>
    </row>
    <row r="3" spans="1:9" s="158" customFormat="1" ht="39" customHeight="1">
      <c r="A3" s="675" t="s">
        <v>757</v>
      </c>
      <c r="B3" s="536" t="s">
        <v>200</v>
      </c>
      <c r="C3" s="537" t="s">
        <v>563</v>
      </c>
      <c r="D3" s="538" t="s">
        <v>174</v>
      </c>
      <c r="E3" s="539" t="s">
        <v>175</v>
      </c>
      <c r="F3" s="540" t="s">
        <v>176</v>
      </c>
      <c r="G3" s="541" t="s">
        <v>201</v>
      </c>
      <c r="H3" s="540" t="s">
        <v>202</v>
      </c>
      <c r="I3" s="779" t="s">
        <v>759</v>
      </c>
    </row>
    <row r="4" spans="1:9" s="158" customFormat="1" ht="24.75" customHeight="1">
      <c r="A4" s="518" t="s">
        <v>203</v>
      </c>
      <c r="B4" s="519">
        <f>SUM(C4:F4)</f>
        <v>77095</v>
      </c>
      <c r="C4" s="519">
        <v>29783</v>
      </c>
      <c r="D4" s="519">
        <v>16106</v>
      </c>
      <c r="E4" s="519">
        <v>29929</v>
      </c>
      <c r="F4" s="519">
        <v>1277</v>
      </c>
      <c r="G4" s="519" t="s">
        <v>97</v>
      </c>
      <c r="H4" s="520" t="s">
        <v>97</v>
      </c>
      <c r="I4" s="521" t="s">
        <v>203</v>
      </c>
    </row>
    <row r="5" spans="1:9" s="158" customFormat="1" ht="24.75" customHeight="1">
      <c r="A5" s="522" t="s">
        <v>204</v>
      </c>
      <c r="B5" s="523">
        <v>80511</v>
      </c>
      <c r="C5" s="524">
        <v>0</v>
      </c>
      <c r="D5" s="523" t="s">
        <v>97</v>
      </c>
      <c r="E5" s="523" t="s">
        <v>97</v>
      </c>
      <c r="F5" s="523" t="s">
        <v>97</v>
      </c>
      <c r="G5" s="523" t="s">
        <v>97</v>
      </c>
      <c r="H5" s="525" t="s">
        <v>97</v>
      </c>
      <c r="I5" s="526" t="s">
        <v>204</v>
      </c>
    </row>
    <row r="6" spans="1:9" s="158" customFormat="1" ht="24.75" customHeight="1">
      <c r="A6" s="522" t="s">
        <v>205</v>
      </c>
      <c r="B6" s="523">
        <f>SUM(C6:G6)</f>
        <v>89835</v>
      </c>
      <c r="C6" s="523">
        <v>12441</v>
      </c>
      <c r="D6" s="523">
        <v>14374</v>
      </c>
      <c r="E6" s="523">
        <v>28618</v>
      </c>
      <c r="F6" s="523">
        <v>31621</v>
      </c>
      <c r="G6" s="523">
        <v>2781</v>
      </c>
      <c r="H6" s="525"/>
      <c r="I6" s="526" t="s">
        <v>205</v>
      </c>
    </row>
    <row r="7" spans="1:9" s="150" customFormat="1" ht="24.75" customHeight="1">
      <c r="A7" s="522" t="s">
        <v>206</v>
      </c>
      <c r="B7" s="527">
        <f>SUM(C7:H7,B15:G15)</f>
        <v>110277</v>
      </c>
      <c r="C7" s="528">
        <v>6959</v>
      </c>
      <c r="D7" s="528">
        <v>9455</v>
      </c>
      <c r="E7" s="528">
        <v>22905</v>
      </c>
      <c r="F7" s="528">
        <v>31898</v>
      </c>
      <c r="G7" s="236">
        <v>34486</v>
      </c>
      <c r="H7" s="529">
        <v>4574</v>
      </c>
      <c r="I7" s="322" t="s">
        <v>206</v>
      </c>
    </row>
    <row r="8" spans="1:9" s="150" customFormat="1" ht="24.75" customHeight="1">
      <c r="A8" s="509" t="s">
        <v>101</v>
      </c>
      <c r="B8" s="527">
        <f>SUM(C8:H8,B16:G16)</f>
        <v>122327</v>
      </c>
      <c r="C8" s="528">
        <v>6150</v>
      </c>
      <c r="D8" s="528">
        <v>6908</v>
      </c>
      <c r="E8" s="528">
        <v>19124</v>
      </c>
      <c r="F8" s="528">
        <v>30035</v>
      </c>
      <c r="G8" s="236">
        <v>32361</v>
      </c>
      <c r="H8" s="529">
        <v>24689</v>
      </c>
      <c r="I8" s="322" t="s">
        <v>101</v>
      </c>
    </row>
    <row r="9" spans="1:9" s="150" customFormat="1" ht="24.75" customHeight="1" thickBot="1">
      <c r="A9" s="17" t="s">
        <v>562</v>
      </c>
      <c r="B9" s="542">
        <f>SUM(C9:H9,B17:G17)</f>
        <v>143189</v>
      </c>
      <c r="C9" s="543">
        <v>4040</v>
      </c>
      <c r="D9" s="543">
        <v>5402</v>
      </c>
      <c r="E9" s="543">
        <v>16982</v>
      </c>
      <c r="F9" s="544">
        <v>28172</v>
      </c>
      <c r="G9" s="543">
        <v>29599</v>
      </c>
      <c r="H9" s="545">
        <v>24613</v>
      </c>
      <c r="I9" s="10" t="s">
        <v>145</v>
      </c>
    </row>
    <row r="10" spans="1:9" s="150" customFormat="1" ht="13.5" customHeight="1" thickBot="1">
      <c r="A10" s="530"/>
      <c r="B10" s="530"/>
      <c r="C10" s="530"/>
      <c r="D10" s="530"/>
      <c r="E10" s="530"/>
      <c r="F10" s="530"/>
      <c r="G10" s="530"/>
      <c r="H10" s="530"/>
      <c r="I10" s="180"/>
    </row>
    <row r="11" spans="1:9" s="150" customFormat="1" ht="24.75" customHeight="1">
      <c r="A11" s="546" t="s">
        <v>758</v>
      </c>
      <c r="B11" s="546">
        <v>2000</v>
      </c>
      <c r="C11" s="547">
        <v>2001</v>
      </c>
      <c r="D11" s="548">
        <v>2002</v>
      </c>
      <c r="E11" s="547">
        <v>2003</v>
      </c>
      <c r="F11" s="548">
        <v>2004</v>
      </c>
      <c r="G11" s="548">
        <v>2005</v>
      </c>
      <c r="H11" s="547" t="s">
        <v>759</v>
      </c>
      <c r="I11" s="304"/>
    </row>
    <row r="12" spans="1:9" s="150" customFormat="1" ht="24.75" customHeight="1">
      <c r="A12" s="509" t="s">
        <v>203</v>
      </c>
      <c r="B12" s="531" t="s">
        <v>97</v>
      </c>
      <c r="C12" s="531" t="s">
        <v>97</v>
      </c>
      <c r="D12" s="528" t="s">
        <v>97</v>
      </c>
      <c r="E12" s="528" t="s">
        <v>97</v>
      </c>
      <c r="F12" s="528" t="s">
        <v>97</v>
      </c>
      <c r="G12" s="528" t="s">
        <v>97</v>
      </c>
      <c r="H12" s="532" t="s">
        <v>203</v>
      </c>
      <c r="I12" s="304"/>
    </row>
    <row r="13" spans="1:9" s="150" customFormat="1" ht="24.75" customHeight="1">
      <c r="A13" s="509" t="s">
        <v>204</v>
      </c>
      <c r="B13" s="528" t="s">
        <v>97</v>
      </c>
      <c r="C13" s="528" t="s">
        <v>97</v>
      </c>
      <c r="D13" s="528" t="s">
        <v>97</v>
      </c>
      <c r="E13" s="528" t="s">
        <v>97</v>
      </c>
      <c r="F13" s="528" t="s">
        <v>97</v>
      </c>
      <c r="G13" s="528" t="s">
        <v>97</v>
      </c>
      <c r="H13" s="322" t="s">
        <v>204</v>
      </c>
      <c r="I13" s="304"/>
    </row>
    <row r="14" spans="1:9" s="150" customFormat="1" ht="24.75" customHeight="1">
      <c r="A14" s="509" t="s">
        <v>205</v>
      </c>
      <c r="B14" s="528" t="s">
        <v>97</v>
      </c>
      <c r="C14" s="528" t="s">
        <v>97</v>
      </c>
      <c r="D14" s="528" t="s">
        <v>97</v>
      </c>
      <c r="E14" s="528" t="s">
        <v>97</v>
      </c>
      <c r="F14" s="528" t="s">
        <v>97</v>
      </c>
      <c r="G14" s="528" t="s">
        <v>97</v>
      </c>
      <c r="H14" s="322" t="s">
        <v>205</v>
      </c>
      <c r="I14" s="304"/>
    </row>
    <row r="15" spans="1:9" s="150" customFormat="1" ht="24.75" customHeight="1">
      <c r="A15" s="509" t="s">
        <v>207</v>
      </c>
      <c r="B15" s="528" t="s">
        <v>97</v>
      </c>
      <c r="C15" s="528" t="s">
        <v>97</v>
      </c>
      <c r="D15" s="528" t="s">
        <v>97</v>
      </c>
      <c r="E15" s="528" t="s">
        <v>97</v>
      </c>
      <c r="F15" s="528" t="s">
        <v>97</v>
      </c>
      <c r="G15" s="528" t="s">
        <v>97</v>
      </c>
      <c r="H15" s="322" t="s">
        <v>206</v>
      </c>
      <c r="I15" s="304"/>
    </row>
    <row r="16" spans="1:9" s="150" customFormat="1" ht="24.75" customHeight="1">
      <c r="A16" s="509" t="s">
        <v>101</v>
      </c>
      <c r="B16" s="528">
        <v>3060</v>
      </c>
      <c r="C16" s="528" t="s">
        <v>97</v>
      </c>
      <c r="D16" s="528" t="s">
        <v>97</v>
      </c>
      <c r="E16" s="528" t="s">
        <v>97</v>
      </c>
      <c r="F16" s="528" t="s">
        <v>97</v>
      </c>
      <c r="G16" s="528" t="s">
        <v>97</v>
      </c>
      <c r="H16" s="322" t="s">
        <v>101</v>
      </c>
      <c r="I16" s="304"/>
    </row>
    <row r="17" spans="1:9" s="150" customFormat="1" ht="24.75" customHeight="1" thickBot="1">
      <c r="A17" s="549" t="s">
        <v>562</v>
      </c>
      <c r="B17" s="550">
        <v>6467</v>
      </c>
      <c r="C17" s="550">
        <v>8117</v>
      </c>
      <c r="D17" s="550">
        <v>5745</v>
      </c>
      <c r="E17" s="550">
        <v>6366</v>
      </c>
      <c r="F17" s="550">
        <v>4831</v>
      </c>
      <c r="G17" s="549">
        <v>2855</v>
      </c>
      <c r="H17" s="18" t="s">
        <v>145</v>
      </c>
      <c r="I17" s="533"/>
    </row>
    <row r="18" spans="1:9" s="516" customFormat="1" ht="12" customHeight="1">
      <c r="A18" s="515" t="s">
        <v>208</v>
      </c>
      <c r="C18" s="515"/>
      <c r="F18" s="517"/>
      <c r="G18" s="517"/>
      <c r="H18" s="517" t="s">
        <v>561</v>
      </c>
      <c r="I18" s="515"/>
    </row>
    <row r="19" s="516" customFormat="1" ht="12">
      <c r="A19" s="516" t="s">
        <v>709</v>
      </c>
    </row>
    <row r="20" s="93" customFormat="1" ht="12"/>
    <row r="21" s="158" customFormat="1" ht="13.5"/>
    <row r="22" s="158" customFormat="1" ht="13.5"/>
    <row r="23" s="158" customFormat="1" ht="13.5"/>
    <row r="24" s="158" customFormat="1" ht="13.5"/>
    <row r="25" s="158" customFormat="1" ht="13.5"/>
  </sheetData>
  <mergeCells count="1"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B1">
      <selection activeCell="H11" sqref="H11"/>
    </sheetView>
  </sheetViews>
  <sheetFormatPr defaultColWidth="8.88671875" defaultRowHeight="13.5"/>
  <cols>
    <col min="1" max="1" width="14.21484375" style="0" customWidth="1"/>
    <col min="2" max="7" width="13.99609375" style="0" customWidth="1"/>
    <col min="8" max="8" width="14.5546875" style="0" customWidth="1"/>
  </cols>
  <sheetData>
    <row r="1" spans="1:8" s="580" customFormat="1" ht="25.5">
      <c r="A1" s="798" t="s">
        <v>209</v>
      </c>
      <c r="B1" s="798"/>
      <c r="C1" s="798"/>
      <c r="D1" s="798"/>
      <c r="E1" s="798"/>
      <c r="F1" s="798"/>
      <c r="G1" s="798"/>
      <c r="H1" s="798"/>
    </row>
    <row r="2" spans="1:8" s="150" customFormat="1" ht="14.25" thickBot="1">
      <c r="A2" s="159" t="s">
        <v>199</v>
      </c>
      <c r="B2" s="60"/>
      <c r="C2" s="60"/>
      <c r="D2" s="60"/>
      <c r="E2" s="60"/>
      <c r="F2" s="60"/>
      <c r="G2" s="60"/>
      <c r="H2" s="172" t="s">
        <v>173</v>
      </c>
    </row>
    <row r="3" spans="1:8" s="158" customFormat="1" ht="19.5" customHeight="1">
      <c r="A3" s="535"/>
      <c r="B3" s="552" t="s">
        <v>210</v>
      </c>
      <c r="C3" s="553" t="s">
        <v>211</v>
      </c>
      <c r="D3" s="552" t="s">
        <v>212</v>
      </c>
      <c r="E3" s="553" t="s">
        <v>213</v>
      </c>
      <c r="F3" s="552" t="s">
        <v>214</v>
      </c>
      <c r="G3" s="554" t="s">
        <v>564</v>
      </c>
      <c r="H3" s="555"/>
    </row>
    <row r="4" spans="1:8" s="158" customFormat="1" ht="19.5" customHeight="1">
      <c r="A4" s="556"/>
      <c r="B4" s="8"/>
      <c r="C4" s="557" t="s">
        <v>215</v>
      </c>
      <c r="D4" s="8"/>
      <c r="E4" s="558"/>
      <c r="F4" s="559" t="s">
        <v>216</v>
      </c>
      <c r="G4" s="560" t="s">
        <v>217</v>
      </c>
      <c r="H4" s="561"/>
    </row>
    <row r="5" spans="1:8" s="158" customFormat="1" ht="19.5" customHeight="1">
      <c r="A5" s="562"/>
      <c r="B5" s="563" t="s">
        <v>119</v>
      </c>
      <c r="C5" s="564" t="s">
        <v>218</v>
      </c>
      <c r="D5" s="563" t="s">
        <v>219</v>
      </c>
      <c r="E5" s="564" t="s">
        <v>220</v>
      </c>
      <c r="F5" s="565" t="s">
        <v>221</v>
      </c>
      <c r="G5" s="566" t="s">
        <v>222</v>
      </c>
      <c r="H5" s="567"/>
    </row>
    <row r="6" spans="1:8" s="158" customFormat="1" ht="18.75" customHeight="1">
      <c r="A6" s="522" t="s">
        <v>203</v>
      </c>
      <c r="B6" s="523">
        <f>SUM(C6:G6)</f>
        <v>77095</v>
      </c>
      <c r="C6" s="523">
        <v>74418</v>
      </c>
      <c r="D6" s="523">
        <v>672</v>
      </c>
      <c r="E6" s="523">
        <v>147</v>
      </c>
      <c r="F6" s="524">
        <v>0</v>
      </c>
      <c r="G6" s="523">
        <v>1858</v>
      </c>
      <c r="H6" s="521" t="s">
        <v>203</v>
      </c>
    </row>
    <row r="7" spans="1:8" s="158" customFormat="1" ht="18.75" customHeight="1">
      <c r="A7" s="522" t="s">
        <v>204</v>
      </c>
      <c r="B7" s="523">
        <f aca="true" t="shared" si="0" ref="B7:B21">SUM(C7:G7)</f>
        <v>80511</v>
      </c>
      <c r="C7" s="523">
        <v>74892</v>
      </c>
      <c r="D7" s="523">
        <v>1479</v>
      </c>
      <c r="E7" s="523">
        <v>1484</v>
      </c>
      <c r="F7" s="524">
        <v>0</v>
      </c>
      <c r="G7" s="523">
        <v>2656</v>
      </c>
      <c r="H7" s="526" t="s">
        <v>204</v>
      </c>
    </row>
    <row r="8" spans="1:8" s="158" customFormat="1" ht="18.75" customHeight="1">
      <c r="A8" s="522" t="s">
        <v>205</v>
      </c>
      <c r="B8" s="523">
        <f t="shared" si="0"/>
        <v>89835</v>
      </c>
      <c r="C8" s="523">
        <v>77464</v>
      </c>
      <c r="D8" s="523">
        <v>5309</v>
      </c>
      <c r="E8" s="523">
        <v>2303</v>
      </c>
      <c r="F8" s="523">
        <v>1848</v>
      </c>
      <c r="G8" s="523">
        <v>2911</v>
      </c>
      <c r="H8" s="526" t="s">
        <v>205</v>
      </c>
    </row>
    <row r="9" spans="1:8" s="158" customFormat="1" ht="18.75" customHeight="1">
      <c r="A9" s="522" t="s">
        <v>206</v>
      </c>
      <c r="B9" s="6">
        <v>110277</v>
      </c>
      <c r="C9" s="6">
        <v>75083</v>
      </c>
      <c r="D9" s="6">
        <v>15990</v>
      </c>
      <c r="E9" s="6">
        <v>8958</v>
      </c>
      <c r="F9" s="6">
        <v>5554</v>
      </c>
      <c r="G9" s="6">
        <v>4692</v>
      </c>
      <c r="H9" s="526" t="s">
        <v>206</v>
      </c>
    </row>
    <row r="10" spans="1:8" s="158" customFormat="1" ht="18.75" customHeight="1">
      <c r="A10" s="522" t="s">
        <v>101</v>
      </c>
      <c r="B10" s="6">
        <v>122327</v>
      </c>
      <c r="C10" s="6">
        <v>74532</v>
      </c>
      <c r="D10" s="6">
        <v>22356</v>
      </c>
      <c r="E10" s="6">
        <v>10622</v>
      </c>
      <c r="F10" s="6">
        <v>8974</v>
      </c>
      <c r="G10" s="6">
        <v>5843</v>
      </c>
      <c r="H10" s="526" t="s">
        <v>101</v>
      </c>
    </row>
    <row r="11" spans="1:8" s="150" customFormat="1" ht="18.75" customHeight="1">
      <c r="A11" s="568" t="s">
        <v>145</v>
      </c>
      <c r="B11" s="569">
        <f aca="true" t="shared" si="1" ref="B11:G11">SUM(B12:B21)</f>
        <v>143189</v>
      </c>
      <c r="C11" s="569">
        <f t="shared" si="1"/>
        <v>76798</v>
      </c>
      <c r="D11" s="569">
        <f t="shared" si="1"/>
        <v>34811</v>
      </c>
      <c r="E11" s="569">
        <f t="shared" si="1"/>
        <v>10492</v>
      </c>
      <c r="F11" s="569">
        <f t="shared" si="1"/>
        <v>17059</v>
      </c>
      <c r="G11" s="569">
        <f t="shared" si="1"/>
        <v>4029</v>
      </c>
      <c r="H11" s="570" t="s">
        <v>145</v>
      </c>
    </row>
    <row r="12" spans="1:8" s="169" customFormat="1" ht="18.75" customHeight="1">
      <c r="A12" s="571" t="s">
        <v>223</v>
      </c>
      <c r="B12" s="572">
        <f t="shared" si="0"/>
        <v>390</v>
      </c>
      <c r="C12" s="573">
        <v>220</v>
      </c>
      <c r="D12" s="573">
        <v>4</v>
      </c>
      <c r="E12" s="573">
        <v>2</v>
      </c>
      <c r="F12" s="573">
        <v>54</v>
      </c>
      <c r="G12" s="573">
        <v>110</v>
      </c>
      <c r="H12" s="168" t="s">
        <v>224</v>
      </c>
    </row>
    <row r="13" spans="1:8" s="169" customFormat="1" ht="18.75" customHeight="1">
      <c r="A13" s="571" t="s">
        <v>225</v>
      </c>
      <c r="B13" s="572">
        <f t="shared" si="0"/>
        <v>1591</v>
      </c>
      <c r="C13" s="573">
        <v>616</v>
      </c>
      <c r="D13" s="573">
        <v>572</v>
      </c>
      <c r="E13" s="573">
        <v>7</v>
      </c>
      <c r="F13" s="573">
        <v>283</v>
      </c>
      <c r="G13" s="573">
        <v>113</v>
      </c>
      <c r="H13" s="574" t="s">
        <v>225</v>
      </c>
    </row>
    <row r="14" spans="1:8" s="169" customFormat="1" ht="18.75" customHeight="1">
      <c r="A14" s="571" t="s">
        <v>226</v>
      </c>
      <c r="B14" s="572">
        <f t="shared" si="0"/>
        <v>10611</v>
      </c>
      <c r="C14" s="573">
        <v>5113</v>
      </c>
      <c r="D14" s="573">
        <v>2950</v>
      </c>
      <c r="E14" s="573">
        <v>721</v>
      </c>
      <c r="F14" s="573">
        <v>1367</v>
      </c>
      <c r="G14" s="573">
        <v>460</v>
      </c>
      <c r="H14" s="574" t="s">
        <v>226</v>
      </c>
    </row>
    <row r="15" spans="1:8" s="169" customFormat="1" ht="22.5" customHeight="1">
      <c r="A15" s="571" t="s">
        <v>227</v>
      </c>
      <c r="B15" s="572">
        <f t="shared" si="0"/>
        <v>34683</v>
      </c>
      <c r="C15" s="573">
        <v>16118</v>
      </c>
      <c r="D15" s="573">
        <v>12042</v>
      </c>
      <c r="E15" s="573">
        <v>2490</v>
      </c>
      <c r="F15" s="573">
        <v>3509</v>
      </c>
      <c r="G15" s="573">
        <v>524</v>
      </c>
      <c r="H15" s="574" t="s">
        <v>227</v>
      </c>
    </row>
    <row r="16" spans="1:8" s="169" customFormat="1" ht="18.75" customHeight="1">
      <c r="A16" s="571" t="s">
        <v>228</v>
      </c>
      <c r="B16" s="572">
        <f t="shared" si="0"/>
        <v>60213</v>
      </c>
      <c r="C16" s="573">
        <v>27872</v>
      </c>
      <c r="D16" s="573">
        <v>14884</v>
      </c>
      <c r="E16" s="573">
        <v>5787</v>
      </c>
      <c r="F16" s="573">
        <v>10662</v>
      </c>
      <c r="G16" s="573">
        <v>1008</v>
      </c>
      <c r="H16" s="574" t="s">
        <v>228</v>
      </c>
    </row>
    <row r="17" spans="1:8" s="169" customFormat="1" ht="18.75" customHeight="1">
      <c r="A17" s="571" t="s">
        <v>229</v>
      </c>
      <c r="B17" s="572">
        <f t="shared" si="0"/>
        <v>20431</v>
      </c>
      <c r="C17" s="573">
        <v>14220</v>
      </c>
      <c r="D17" s="573">
        <v>3164</v>
      </c>
      <c r="E17" s="573">
        <v>1308</v>
      </c>
      <c r="F17" s="573">
        <v>958</v>
      </c>
      <c r="G17" s="573">
        <v>781</v>
      </c>
      <c r="H17" s="574" t="s">
        <v>229</v>
      </c>
    </row>
    <row r="18" spans="1:8" s="169" customFormat="1" ht="18.75" customHeight="1">
      <c r="A18" s="571" t="s">
        <v>230</v>
      </c>
      <c r="B18" s="572">
        <f t="shared" si="0"/>
        <v>7942</v>
      </c>
      <c r="C18" s="573">
        <v>6114</v>
      </c>
      <c r="D18" s="573">
        <v>1036</v>
      </c>
      <c r="E18" s="573">
        <v>139</v>
      </c>
      <c r="F18" s="573">
        <v>162</v>
      </c>
      <c r="G18" s="573">
        <v>491</v>
      </c>
      <c r="H18" s="574" t="s">
        <v>230</v>
      </c>
    </row>
    <row r="19" spans="1:8" s="169" customFormat="1" ht="18.75" customHeight="1">
      <c r="A19" s="571" t="s">
        <v>231</v>
      </c>
      <c r="B19" s="572">
        <f t="shared" si="0"/>
        <v>5025</v>
      </c>
      <c r="C19" s="573">
        <v>4373</v>
      </c>
      <c r="D19" s="573">
        <v>157</v>
      </c>
      <c r="E19" s="573">
        <v>35</v>
      </c>
      <c r="F19" s="573">
        <v>61</v>
      </c>
      <c r="G19" s="573">
        <v>399</v>
      </c>
      <c r="H19" s="574" t="s">
        <v>231</v>
      </c>
    </row>
    <row r="20" spans="1:8" s="169" customFormat="1" ht="18.75" customHeight="1">
      <c r="A20" s="571" t="s">
        <v>232</v>
      </c>
      <c r="B20" s="572">
        <f t="shared" si="0"/>
        <v>1512</v>
      </c>
      <c r="C20" s="573">
        <v>1367</v>
      </c>
      <c r="D20" s="573">
        <v>2</v>
      </c>
      <c r="E20" s="573">
        <v>3</v>
      </c>
      <c r="F20" s="573">
        <v>3</v>
      </c>
      <c r="G20" s="573">
        <v>137</v>
      </c>
      <c r="H20" s="574" t="s">
        <v>232</v>
      </c>
    </row>
    <row r="21" spans="1:8" s="169" customFormat="1" ht="18.75" customHeight="1" thickBot="1">
      <c r="A21" s="575" t="s">
        <v>233</v>
      </c>
      <c r="B21" s="576">
        <f t="shared" si="0"/>
        <v>791</v>
      </c>
      <c r="C21" s="577">
        <v>785</v>
      </c>
      <c r="D21" s="577">
        <v>0</v>
      </c>
      <c r="E21" s="577">
        <v>0</v>
      </c>
      <c r="F21" s="577">
        <v>0</v>
      </c>
      <c r="G21" s="577">
        <v>6</v>
      </c>
      <c r="H21" s="578" t="s">
        <v>234</v>
      </c>
    </row>
    <row r="22" spans="1:8" s="150" customFormat="1" ht="13.5">
      <c r="A22" s="170" t="s">
        <v>208</v>
      </c>
      <c r="B22" s="170"/>
      <c r="C22" s="60"/>
      <c r="D22" s="60"/>
      <c r="E22" s="60"/>
      <c r="F22" s="170"/>
      <c r="G22" s="170"/>
      <c r="H22" s="69" t="s">
        <v>235</v>
      </c>
    </row>
    <row r="23" spans="1:8" s="150" customFormat="1" ht="13.5">
      <c r="A23" s="171" t="s">
        <v>236</v>
      </c>
      <c r="B23" s="60"/>
      <c r="C23" s="60"/>
      <c r="D23" s="60"/>
      <c r="E23" s="60"/>
      <c r="F23" s="60"/>
      <c r="G23" s="60"/>
      <c r="H23" s="60"/>
    </row>
    <row r="24" spans="1:2" s="93" customFormat="1" ht="12">
      <c r="A24" s="773" t="s">
        <v>710</v>
      </c>
      <c r="B24" s="773"/>
    </row>
    <row r="25" s="150" customFormat="1" ht="13.5"/>
    <row r="26" s="150" customFormat="1" ht="13.5"/>
    <row r="27" s="150" customFormat="1" ht="13.5"/>
    <row r="28" s="150" customFormat="1" ht="13.5"/>
    <row r="29" s="150" customFormat="1" ht="13.5"/>
    <row r="30" s="150" customFormat="1" ht="13.5"/>
    <row r="31" s="150" customFormat="1" ht="13.5"/>
    <row r="32" s="150" customFormat="1" ht="13.5"/>
    <row r="33" s="150" customFormat="1" ht="13.5"/>
    <row r="34" s="150" customFormat="1" ht="13.5"/>
    <row r="35" s="150" customFormat="1" ht="13.5"/>
    <row r="36" s="150" customFormat="1" ht="13.5"/>
    <row r="37" s="150" customFormat="1" ht="13.5"/>
    <row r="38" s="150" customFormat="1" ht="13.5"/>
  </sheetData>
  <mergeCells count="2">
    <mergeCell ref="A1:H1"/>
    <mergeCell ref="A24:B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SheetLayoutView="100" workbookViewId="0" topLeftCell="E7">
      <selection activeCell="P28" sqref="P28"/>
    </sheetView>
  </sheetViews>
  <sheetFormatPr defaultColWidth="8.88671875" defaultRowHeight="13.5"/>
  <cols>
    <col min="1" max="1" width="11.77734375" style="0" customWidth="1"/>
    <col min="2" max="2" width="3.77734375" style="0" customWidth="1"/>
    <col min="3" max="3" width="8.77734375" style="5" customWidth="1"/>
    <col min="4" max="4" width="9.99609375" style="5" customWidth="1"/>
    <col min="5" max="5" width="6.88671875" style="5" customWidth="1"/>
    <col min="6" max="6" width="9.3359375" style="5" customWidth="1"/>
    <col min="7" max="7" width="9.6640625" style="5" customWidth="1"/>
    <col min="8" max="9" width="6.77734375" style="5" customWidth="1"/>
    <col min="10" max="10" width="9.77734375" style="5" customWidth="1"/>
    <col min="11" max="11" width="12.10546875" style="5" customWidth="1"/>
    <col min="12" max="12" width="6.77734375" style="5" customWidth="1"/>
    <col min="13" max="13" width="8.10546875" style="5" customWidth="1"/>
    <col min="14" max="14" width="9.99609375" style="5" customWidth="1"/>
    <col min="15" max="16" width="6.77734375" style="5" customWidth="1"/>
    <col min="17" max="17" width="11.5546875" style="0" customWidth="1"/>
  </cols>
  <sheetData>
    <row r="1" spans="1:17" s="579" customFormat="1" ht="30" customHeight="1">
      <c r="A1" s="798" t="s">
        <v>566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</row>
    <row r="2" spans="1:17" s="60" customFormat="1" ht="18" customHeight="1" thickBot="1">
      <c r="A2" s="159" t="s">
        <v>237</v>
      </c>
      <c r="B2" s="159"/>
      <c r="Q2" s="172" t="s">
        <v>238</v>
      </c>
    </row>
    <row r="3" spans="1:17" s="155" customFormat="1" ht="18.75" customHeight="1">
      <c r="A3" s="173"/>
      <c r="B3" s="174"/>
      <c r="C3" s="774" t="s">
        <v>239</v>
      </c>
      <c r="D3" s="775"/>
      <c r="E3" s="775"/>
      <c r="F3" s="775"/>
      <c r="G3" s="775"/>
      <c r="H3" s="775"/>
      <c r="I3" s="776"/>
      <c r="J3" s="774" t="s">
        <v>240</v>
      </c>
      <c r="K3" s="775"/>
      <c r="L3" s="775"/>
      <c r="M3" s="775"/>
      <c r="N3" s="775"/>
      <c r="O3" s="775"/>
      <c r="P3" s="775"/>
      <c r="Q3" s="175"/>
    </row>
    <row r="4" spans="1:17" s="155" customFormat="1" ht="18.75" customHeight="1">
      <c r="A4" s="57"/>
      <c r="B4" s="138"/>
      <c r="C4" s="160" t="s">
        <v>241</v>
      </c>
      <c r="D4" s="162" t="s">
        <v>242</v>
      </c>
      <c r="E4" s="160" t="s">
        <v>243</v>
      </c>
      <c r="F4" s="160" t="s">
        <v>244</v>
      </c>
      <c r="G4" s="162" t="s">
        <v>245</v>
      </c>
      <c r="H4" s="162" t="s">
        <v>246</v>
      </c>
      <c r="I4" s="57" t="s">
        <v>247</v>
      </c>
      <c r="J4" s="160" t="s">
        <v>241</v>
      </c>
      <c r="K4" s="162" t="s">
        <v>242</v>
      </c>
      <c r="L4" s="57" t="s">
        <v>243</v>
      </c>
      <c r="M4" s="57" t="s">
        <v>244</v>
      </c>
      <c r="N4" s="162" t="s">
        <v>245</v>
      </c>
      <c r="O4" s="162" t="s">
        <v>246</v>
      </c>
      <c r="P4" s="57" t="s">
        <v>247</v>
      </c>
      <c r="Q4" s="59"/>
    </row>
    <row r="5" spans="1:17" s="155" customFormat="1" ht="18.75" customHeight="1">
      <c r="A5" s="57"/>
      <c r="B5" s="138"/>
      <c r="C5" s="59"/>
      <c r="D5" s="176" t="s">
        <v>248</v>
      </c>
      <c r="E5" s="137" t="s">
        <v>249</v>
      </c>
      <c r="F5" s="162" t="s">
        <v>142</v>
      </c>
      <c r="G5" s="162" t="s">
        <v>250</v>
      </c>
      <c r="H5" s="162"/>
      <c r="I5" s="57"/>
      <c r="J5" s="59"/>
      <c r="K5" s="176" t="s">
        <v>248</v>
      </c>
      <c r="L5" s="138" t="s">
        <v>249</v>
      </c>
      <c r="M5" s="57" t="s">
        <v>251</v>
      </c>
      <c r="N5" s="162" t="s">
        <v>250</v>
      </c>
      <c r="O5" s="162"/>
      <c r="P5" s="57"/>
      <c r="Q5" s="59"/>
    </row>
    <row r="6" spans="1:17" s="155" customFormat="1" ht="18.75" customHeight="1">
      <c r="A6" s="164"/>
      <c r="B6" s="166"/>
      <c r="C6" s="177" t="s">
        <v>252</v>
      </c>
      <c r="D6" s="165" t="s">
        <v>253</v>
      </c>
      <c r="E6" s="165" t="s">
        <v>254</v>
      </c>
      <c r="F6" s="165" t="s">
        <v>255</v>
      </c>
      <c r="G6" s="165" t="s">
        <v>256</v>
      </c>
      <c r="H6" s="165" t="s">
        <v>257</v>
      </c>
      <c r="I6" s="178" t="s">
        <v>258</v>
      </c>
      <c r="J6" s="177" t="s">
        <v>252</v>
      </c>
      <c r="K6" s="165" t="s">
        <v>253</v>
      </c>
      <c r="L6" s="164" t="s">
        <v>254</v>
      </c>
      <c r="M6" s="164" t="s">
        <v>255</v>
      </c>
      <c r="N6" s="165" t="s">
        <v>256</v>
      </c>
      <c r="O6" s="165" t="s">
        <v>257</v>
      </c>
      <c r="P6" s="179" t="s">
        <v>258</v>
      </c>
      <c r="Q6" s="177"/>
    </row>
    <row r="7" spans="1:17" s="60" customFormat="1" ht="12.75" customHeight="1">
      <c r="A7" s="334" t="s">
        <v>259</v>
      </c>
      <c r="B7" s="58" t="s">
        <v>260</v>
      </c>
      <c r="C7" s="442">
        <v>1324</v>
      </c>
      <c r="D7" s="442">
        <v>703</v>
      </c>
      <c r="E7" s="443">
        <v>0</v>
      </c>
      <c r="F7" s="442">
        <v>335</v>
      </c>
      <c r="G7" s="443">
        <v>0</v>
      </c>
      <c r="H7" s="442">
        <v>4</v>
      </c>
      <c r="I7" s="443">
        <v>282</v>
      </c>
      <c r="J7" s="442">
        <v>1007</v>
      </c>
      <c r="K7" s="442">
        <v>641</v>
      </c>
      <c r="L7" s="443">
        <v>0</v>
      </c>
      <c r="M7" s="442">
        <v>216</v>
      </c>
      <c r="N7" s="443">
        <v>0</v>
      </c>
      <c r="O7" s="442">
        <v>3</v>
      </c>
      <c r="P7" s="444">
        <v>147</v>
      </c>
      <c r="Q7" s="334" t="s">
        <v>259</v>
      </c>
    </row>
    <row r="8" spans="1:17" s="60" customFormat="1" ht="12.75" customHeight="1">
      <c r="A8" s="334"/>
      <c r="B8" s="58" t="s">
        <v>261</v>
      </c>
      <c r="C8" s="442">
        <v>647086</v>
      </c>
      <c r="D8" s="442">
        <v>585243</v>
      </c>
      <c r="E8" s="443">
        <v>0</v>
      </c>
      <c r="F8" s="442">
        <v>30892</v>
      </c>
      <c r="G8" s="443">
        <v>0</v>
      </c>
      <c r="H8" s="442">
        <v>355</v>
      </c>
      <c r="I8" s="443">
        <v>30596</v>
      </c>
      <c r="J8" s="442">
        <v>596168</v>
      </c>
      <c r="K8" s="442">
        <v>551089</v>
      </c>
      <c r="L8" s="443">
        <v>0</v>
      </c>
      <c r="M8" s="442">
        <v>23827</v>
      </c>
      <c r="N8" s="443">
        <v>0</v>
      </c>
      <c r="O8" s="442">
        <v>309</v>
      </c>
      <c r="P8" s="445">
        <v>20943</v>
      </c>
      <c r="Q8" s="334"/>
    </row>
    <row r="9" spans="1:17" s="60" customFormat="1" ht="12.75" customHeight="1">
      <c r="A9" s="334" t="s">
        <v>262</v>
      </c>
      <c r="B9" s="58" t="s">
        <v>260</v>
      </c>
      <c r="C9" s="442">
        <v>808</v>
      </c>
      <c r="D9" s="442">
        <v>414</v>
      </c>
      <c r="E9" s="443">
        <v>0</v>
      </c>
      <c r="F9" s="442">
        <v>327</v>
      </c>
      <c r="G9" s="443">
        <v>0</v>
      </c>
      <c r="H9" s="442">
        <v>7</v>
      </c>
      <c r="I9" s="443">
        <v>60</v>
      </c>
      <c r="J9" s="442">
        <v>534</v>
      </c>
      <c r="K9" s="442">
        <v>284</v>
      </c>
      <c r="L9" s="443">
        <v>0</v>
      </c>
      <c r="M9" s="442">
        <v>222</v>
      </c>
      <c r="N9" s="443">
        <v>0</v>
      </c>
      <c r="O9" s="442">
        <v>4</v>
      </c>
      <c r="P9" s="445">
        <v>24</v>
      </c>
      <c r="Q9" s="334" t="s">
        <v>262</v>
      </c>
    </row>
    <row r="10" spans="1:17" s="60" customFormat="1" ht="12.75" customHeight="1">
      <c r="A10" s="412"/>
      <c r="B10" s="58" t="s">
        <v>261</v>
      </c>
      <c r="C10" s="442">
        <v>209592</v>
      </c>
      <c r="D10" s="442">
        <v>170678</v>
      </c>
      <c r="E10" s="443">
        <v>0</v>
      </c>
      <c r="F10" s="442">
        <v>30372</v>
      </c>
      <c r="G10" s="443">
        <v>0</v>
      </c>
      <c r="H10" s="442">
        <v>695</v>
      </c>
      <c r="I10" s="443">
        <v>7847</v>
      </c>
      <c r="J10" s="442">
        <v>152601</v>
      </c>
      <c r="K10" s="442">
        <v>127604</v>
      </c>
      <c r="L10" s="443">
        <v>0</v>
      </c>
      <c r="M10" s="442">
        <v>21315</v>
      </c>
      <c r="N10" s="443">
        <v>0</v>
      </c>
      <c r="O10" s="442">
        <v>626</v>
      </c>
      <c r="P10" s="445">
        <v>3056</v>
      </c>
      <c r="Q10" s="412"/>
    </row>
    <row r="11" spans="1:17" s="60" customFormat="1" ht="12.75" customHeight="1">
      <c r="A11" s="334" t="s">
        <v>263</v>
      </c>
      <c r="B11" s="58" t="s">
        <v>260</v>
      </c>
      <c r="C11" s="442">
        <v>1624</v>
      </c>
      <c r="D11" s="442">
        <v>972</v>
      </c>
      <c r="E11" s="443">
        <v>0</v>
      </c>
      <c r="F11" s="442">
        <v>311</v>
      </c>
      <c r="G11" s="443">
        <v>0</v>
      </c>
      <c r="H11" s="442">
        <v>3</v>
      </c>
      <c r="I11" s="443">
        <v>338</v>
      </c>
      <c r="J11" s="442">
        <v>1252</v>
      </c>
      <c r="K11" s="442">
        <v>882</v>
      </c>
      <c r="L11" s="443">
        <v>0</v>
      </c>
      <c r="M11" s="442">
        <v>199</v>
      </c>
      <c r="N11" s="443">
        <v>0</v>
      </c>
      <c r="O11" s="442">
        <v>2</v>
      </c>
      <c r="P11" s="445">
        <v>169</v>
      </c>
      <c r="Q11" s="334" t="s">
        <v>263</v>
      </c>
    </row>
    <row r="12" spans="1:17" s="60" customFormat="1" ht="12.75" customHeight="1">
      <c r="A12" s="334"/>
      <c r="B12" s="58" t="s">
        <v>261</v>
      </c>
      <c r="C12" s="442">
        <v>645088</v>
      </c>
      <c r="D12" s="442">
        <v>582366</v>
      </c>
      <c r="E12" s="443">
        <v>0</v>
      </c>
      <c r="F12" s="442">
        <v>27552</v>
      </c>
      <c r="G12" s="443">
        <v>0</v>
      </c>
      <c r="H12" s="442">
        <v>362</v>
      </c>
      <c r="I12" s="443">
        <v>34808</v>
      </c>
      <c r="J12" s="442">
        <v>575356</v>
      </c>
      <c r="K12" s="442">
        <v>532865</v>
      </c>
      <c r="L12" s="443">
        <v>0</v>
      </c>
      <c r="M12" s="442">
        <v>20822</v>
      </c>
      <c r="N12" s="443">
        <v>0</v>
      </c>
      <c r="O12" s="442">
        <v>246</v>
      </c>
      <c r="P12" s="445">
        <v>21423</v>
      </c>
      <c r="Q12" s="334"/>
    </row>
    <row r="13" spans="1:17" s="60" customFormat="1" ht="12.75" customHeight="1">
      <c r="A13" s="334" t="s">
        <v>264</v>
      </c>
      <c r="B13" s="58" t="s">
        <v>260</v>
      </c>
      <c r="C13" s="442">
        <v>1009</v>
      </c>
      <c r="D13" s="442">
        <v>637</v>
      </c>
      <c r="E13" s="443">
        <v>0</v>
      </c>
      <c r="F13" s="442">
        <v>319</v>
      </c>
      <c r="G13" s="443">
        <v>0</v>
      </c>
      <c r="H13" s="442">
        <v>12</v>
      </c>
      <c r="I13" s="443">
        <v>41</v>
      </c>
      <c r="J13" s="442">
        <v>732</v>
      </c>
      <c r="K13" s="442">
        <v>501</v>
      </c>
      <c r="L13" s="443">
        <v>0</v>
      </c>
      <c r="M13" s="442">
        <v>199</v>
      </c>
      <c r="N13" s="443">
        <v>0</v>
      </c>
      <c r="O13" s="442">
        <v>7</v>
      </c>
      <c r="P13" s="445">
        <v>25</v>
      </c>
      <c r="Q13" s="334" t="s">
        <v>264</v>
      </c>
    </row>
    <row r="14" spans="1:17" s="60" customFormat="1" ht="12.75" customHeight="1">
      <c r="A14" s="334"/>
      <c r="B14" s="58" t="s">
        <v>261</v>
      </c>
      <c r="C14" s="442">
        <v>254367</v>
      </c>
      <c r="D14" s="442">
        <v>216082</v>
      </c>
      <c r="E14" s="443">
        <v>0</v>
      </c>
      <c r="F14" s="442">
        <v>28040</v>
      </c>
      <c r="G14" s="443">
        <v>0</v>
      </c>
      <c r="H14" s="442">
        <v>2529</v>
      </c>
      <c r="I14" s="443">
        <v>7716</v>
      </c>
      <c r="J14" s="442">
        <v>214787</v>
      </c>
      <c r="K14" s="442">
        <v>186837</v>
      </c>
      <c r="L14" s="443">
        <v>0</v>
      </c>
      <c r="M14" s="442">
        <v>19607</v>
      </c>
      <c r="N14" s="443">
        <v>0</v>
      </c>
      <c r="O14" s="442">
        <v>2133</v>
      </c>
      <c r="P14" s="445">
        <v>6210</v>
      </c>
      <c r="Q14" s="334"/>
    </row>
    <row r="15" spans="1:17" s="60" customFormat="1" ht="12.75" customHeight="1">
      <c r="A15" s="334" t="s">
        <v>265</v>
      </c>
      <c r="B15" s="58" t="s">
        <v>260</v>
      </c>
      <c r="C15" s="442">
        <v>2580</v>
      </c>
      <c r="D15" s="442">
        <v>2170</v>
      </c>
      <c r="E15" s="443">
        <v>0</v>
      </c>
      <c r="F15" s="442">
        <v>358</v>
      </c>
      <c r="G15" s="443">
        <v>0</v>
      </c>
      <c r="H15" s="442">
        <v>13</v>
      </c>
      <c r="I15" s="443">
        <v>39</v>
      </c>
      <c r="J15" s="442">
        <v>2067</v>
      </c>
      <c r="K15" s="442">
        <v>1812</v>
      </c>
      <c r="L15" s="443">
        <v>0</v>
      </c>
      <c r="M15" s="442">
        <v>214</v>
      </c>
      <c r="N15" s="443">
        <v>0</v>
      </c>
      <c r="O15" s="442">
        <v>9</v>
      </c>
      <c r="P15" s="445">
        <v>32</v>
      </c>
      <c r="Q15" s="334" t="s">
        <v>265</v>
      </c>
    </row>
    <row r="16" spans="1:17" s="60" customFormat="1" ht="12.75" customHeight="1">
      <c r="A16" s="334"/>
      <c r="B16" s="58" t="s">
        <v>261</v>
      </c>
      <c r="C16" s="442">
        <v>1289153</v>
      </c>
      <c r="D16" s="442">
        <v>1248539</v>
      </c>
      <c r="E16" s="443">
        <v>0</v>
      </c>
      <c r="F16" s="442">
        <v>33936</v>
      </c>
      <c r="G16" s="443">
        <v>0</v>
      </c>
      <c r="H16" s="442">
        <v>1314</v>
      </c>
      <c r="I16" s="443">
        <v>5364</v>
      </c>
      <c r="J16" s="442">
        <v>1201671</v>
      </c>
      <c r="K16" s="442">
        <v>1172416</v>
      </c>
      <c r="L16" s="443">
        <v>0</v>
      </c>
      <c r="M16" s="442">
        <v>24669</v>
      </c>
      <c r="N16" s="443">
        <v>0</v>
      </c>
      <c r="O16" s="442">
        <v>995</v>
      </c>
      <c r="P16" s="445">
        <v>3591</v>
      </c>
      <c r="Q16" s="334"/>
    </row>
    <row r="17" spans="1:17" s="60" customFormat="1" ht="12.75" customHeight="1">
      <c r="A17" s="334" t="s">
        <v>266</v>
      </c>
      <c r="B17" s="58" t="s">
        <v>260</v>
      </c>
      <c r="C17" s="442">
        <v>934</v>
      </c>
      <c r="D17" s="442">
        <v>664</v>
      </c>
      <c r="E17" s="443">
        <v>0</v>
      </c>
      <c r="F17" s="442">
        <v>250</v>
      </c>
      <c r="G17" s="443">
        <v>0</v>
      </c>
      <c r="H17" s="442">
        <v>19</v>
      </c>
      <c r="I17" s="443">
        <v>1</v>
      </c>
      <c r="J17" s="442">
        <v>615</v>
      </c>
      <c r="K17" s="442">
        <v>458</v>
      </c>
      <c r="L17" s="443">
        <v>0</v>
      </c>
      <c r="M17" s="442">
        <v>150</v>
      </c>
      <c r="N17" s="443">
        <v>0</v>
      </c>
      <c r="O17" s="442">
        <v>18</v>
      </c>
      <c r="P17" s="445">
        <v>0</v>
      </c>
      <c r="Q17" s="334" t="s">
        <v>266</v>
      </c>
    </row>
    <row r="18" spans="1:17" s="60" customFormat="1" ht="12.75" customHeight="1">
      <c r="A18" s="334"/>
      <c r="B18" s="58" t="s">
        <v>261</v>
      </c>
      <c r="C18" s="442">
        <v>213485</v>
      </c>
      <c r="D18" s="442">
        <v>190673</v>
      </c>
      <c r="E18" s="443">
        <v>0</v>
      </c>
      <c r="F18" s="442">
        <v>19532</v>
      </c>
      <c r="G18" s="443">
        <v>0</v>
      </c>
      <c r="H18" s="442">
        <v>3228</v>
      </c>
      <c r="I18" s="443">
        <v>52</v>
      </c>
      <c r="J18" s="442">
        <v>155186</v>
      </c>
      <c r="K18" s="442">
        <v>142691</v>
      </c>
      <c r="L18" s="443">
        <v>0</v>
      </c>
      <c r="M18" s="442">
        <v>12161</v>
      </c>
      <c r="N18" s="443">
        <v>0</v>
      </c>
      <c r="O18" s="442">
        <v>3129</v>
      </c>
      <c r="P18" s="445">
        <v>0</v>
      </c>
      <c r="Q18" s="334"/>
    </row>
    <row r="19" spans="1:17" s="60" customFormat="1" ht="12.75" customHeight="1">
      <c r="A19" s="334" t="s">
        <v>267</v>
      </c>
      <c r="B19" s="58" t="s">
        <v>120</v>
      </c>
      <c r="C19" s="442">
        <v>2021</v>
      </c>
      <c r="D19" s="442">
        <v>1750</v>
      </c>
      <c r="E19" s="443">
        <v>0</v>
      </c>
      <c r="F19" s="442">
        <v>258</v>
      </c>
      <c r="G19" s="443">
        <v>0</v>
      </c>
      <c r="H19" s="442">
        <v>13</v>
      </c>
      <c r="I19" s="443">
        <v>0</v>
      </c>
      <c r="J19" s="442">
        <v>1516</v>
      </c>
      <c r="K19" s="442">
        <v>1367</v>
      </c>
      <c r="L19" s="443">
        <v>0</v>
      </c>
      <c r="M19" s="442">
        <v>142</v>
      </c>
      <c r="N19" s="443">
        <v>0</v>
      </c>
      <c r="O19" s="442">
        <v>7</v>
      </c>
      <c r="P19" s="445">
        <v>0</v>
      </c>
      <c r="Q19" s="334" t="s">
        <v>267</v>
      </c>
    </row>
    <row r="20" spans="1:17" s="60" customFormat="1" ht="12.75" customHeight="1">
      <c r="A20" s="334"/>
      <c r="B20" s="58" t="s">
        <v>140</v>
      </c>
      <c r="C20" s="442">
        <v>1357024</v>
      </c>
      <c r="D20" s="442">
        <v>1335845</v>
      </c>
      <c r="E20" s="443">
        <v>0</v>
      </c>
      <c r="F20" s="442">
        <v>19452</v>
      </c>
      <c r="G20" s="443">
        <v>0</v>
      </c>
      <c r="H20" s="442">
        <v>1727</v>
      </c>
      <c r="I20" s="443">
        <v>0</v>
      </c>
      <c r="J20" s="442">
        <v>1260675</v>
      </c>
      <c r="K20" s="442">
        <v>1247760</v>
      </c>
      <c r="L20" s="443">
        <v>0</v>
      </c>
      <c r="M20" s="442">
        <v>12026</v>
      </c>
      <c r="N20" s="443">
        <v>0</v>
      </c>
      <c r="O20" s="442">
        <v>889</v>
      </c>
      <c r="P20" s="445">
        <v>0</v>
      </c>
      <c r="Q20" s="334"/>
    </row>
    <row r="21" spans="1:17" s="60" customFormat="1" ht="12.75" customHeight="1">
      <c r="A21" s="334" t="s">
        <v>268</v>
      </c>
      <c r="B21" s="58" t="s">
        <v>120</v>
      </c>
      <c r="C21" s="442">
        <v>1161</v>
      </c>
      <c r="D21" s="442">
        <v>813</v>
      </c>
      <c r="E21" s="443">
        <v>0</v>
      </c>
      <c r="F21" s="442">
        <v>314</v>
      </c>
      <c r="G21" s="443">
        <v>0</v>
      </c>
      <c r="H21" s="442">
        <v>34</v>
      </c>
      <c r="I21" s="443">
        <v>0</v>
      </c>
      <c r="J21" s="442">
        <v>827</v>
      </c>
      <c r="K21" s="442">
        <v>590</v>
      </c>
      <c r="L21" s="443">
        <v>0</v>
      </c>
      <c r="M21" s="442">
        <v>207</v>
      </c>
      <c r="N21" s="443">
        <v>0</v>
      </c>
      <c r="O21" s="442">
        <v>30</v>
      </c>
      <c r="P21" s="445">
        <v>0</v>
      </c>
      <c r="Q21" s="334" t="s">
        <v>268</v>
      </c>
    </row>
    <row r="22" spans="1:17" s="60" customFormat="1" ht="12.75" customHeight="1">
      <c r="A22" s="334"/>
      <c r="B22" s="58" t="s">
        <v>140</v>
      </c>
      <c r="C22" s="442">
        <v>317645</v>
      </c>
      <c r="D22" s="442">
        <v>287265</v>
      </c>
      <c r="E22" s="443">
        <v>0</v>
      </c>
      <c r="F22" s="442">
        <v>24343</v>
      </c>
      <c r="G22" s="443">
        <v>0</v>
      </c>
      <c r="H22" s="442">
        <v>6037</v>
      </c>
      <c r="I22" s="443">
        <v>0</v>
      </c>
      <c r="J22" s="442">
        <v>262627</v>
      </c>
      <c r="K22" s="442">
        <v>238236</v>
      </c>
      <c r="L22" s="443">
        <v>0</v>
      </c>
      <c r="M22" s="442">
        <v>18845</v>
      </c>
      <c r="N22" s="443">
        <v>0</v>
      </c>
      <c r="O22" s="442">
        <v>5546</v>
      </c>
      <c r="P22" s="445">
        <v>0</v>
      </c>
      <c r="Q22" s="334"/>
    </row>
    <row r="23" spans="1:17" s="63" customFormat="1" ht="12.75" customHeight="1">
      <c r="A23" s="335" t="s">
        <v>269</v>
      </c>
      <c r="B23" s="62" t="s">
        <v>260</v>
      </c>
      <c r="C23" s="446">
        <v>1180</v>
      </c>
      <c r="D23" s="447">
        <v>526</v>
      </c>
      <c r="E23" s="448">
        <v>408</v>
      </c>
      <c r="F23" s="447">
        <v>224</v>
      </c>
      <c r="G23" s="448">
        <v>11</v>
      </c>
      <c r="H23" s="447">
        <v>11</v>
      </c>
      <c r="I23" s="443">
        <v>0</v>
      </c>
      <c r="J23" s="449">
        <v>785</v>
      </c>
      <c r="K23" s="447">
        <v>405</v>
      </c>
      <c r="L23" s="447">
        <v>242</v>
      </c>
      <c r="M23" s="447">
        <v>121</v>
      </c>
      <c r="N23" s="447">
        <v>7</v>
      </c>
      <c r="O23" s="447">
        <v>10</v>
      </c>
      <c r="P23" s="445">
        <v>0</v>
      </c>
      <c r="Q23" s="335" t="s">
        <v>269</v>
      </c>
    </row>
    <row r="24" spans="1:17" s="63" customFormat="1" ht="12.75" customHeight="1">
      <c r="A24" s="335"/>
      <c r="B24" s="62" t="s">
        <v>261</v>
      </c>
      <c r="C24" s="446">
        <v>567996</v>
      </c>
      <c r="D24" s="447">
        <v>435027</v>
      </c>
      <c r="E24" s="448">
        <v>80642</v>
      </c>
      <c r="F24" s="447">
        <v>17931</v>
      </c>
      <c r="G24" s="448">
        <v>30983</v>
      </c>
      <c r="H24" s="447">
        <v>3413</v>
      </c>
      <c r="I24" s="443">
        <v>0</v>
      </c>
      <c r="J24" s="449">
        <v>475895</v>
      </c>
      <c r="K24" s="447">
        <v>384699</v>
      </c>
      <c r="L24" s="447">
        <v>54689</v>
      </c>
      <c r="M24" s="447">
        <v>12317</v>
      </c>
      <c r="N24" s="447">
        <v>20915</v>
      </c>
      <c r="O24" s="447">
        <v>3275</v>
      </c>
      <c r="P24" s="445">
        <v>0</v>
      </c>
      <c r="Q24" s="335"/>
    </row>
    <row r="25" spans="1:17" s="63" customFormat="1" ht="12.75" customHeight="1">
      <c r="A25" s="335" t="s">
        <v>270</v>
      </c>
      <c r="B25" s="62" t="s">
        <v>260</v>
      </c>
      <c r="C25" s="446">
        <v>1096</v>
      </c>
      <c r="D25" s="447">
        <v>774</v>
      </c>
      <c r="E25" s="443">
        <v>0</v>
      </c>
      <c r="F25" s="447">
        <v>215</v>
      </c>
      <c r="G25" s="443">
        <v>0</v>
      </c>
      <c r="H25" s="447">
        <v>107</v>
      </c>
      <c r="I25" s="443">
        <v>0</v>
      </c>
      <c r="J25" s="449">
        <v>714</v>
      </c>
      <c r="K25" s="447">
        <v>509</v>
      </c>
      <c r="L25" s="443">
        <v>0</v>
      </c>
      <c r="M25" s="447">
        <v>116</v>
      </c>
      <c r="N25" s="443">
        <v>0</v>
      </c>
      <c r="O25" s="447">
        <v>89</v>
      </c>
      <c r="P25" s="445">
        <v>0</v>
      </c>
      <c r="Q25" s="335" t="s">
        <v>270</v>
      </c>
    </row>
    <row r="26" spans="1:17" s="63" customFormat="1" ht="12.75" customHeight="1">
      <c r="A26" s="61"/>
      <c r="B26" s="62" t="s">
        <v>261</v>
      </c>
      <c r="C26" s="446">
        <v>285405</v>
      </c>
      <c r="D26" s="447">
        <v>251821</v>
      </c>
      <c r="E26" s="443">
        <v>0</v>
      </c>
      <c r="F26" s="447">
        <v>14722</v>
      </c>
      <c r="G26" s="443">
        <v>0</v>
      </c>
      <c r="H26" s="447">
        <v>18862</v>
      </c>
      <c r="I26" s="443">
        <v>0</v>
      </c>
      <c r="J26" s="449">
        <v>223791</v>
      </c>
      <c r="K26" s="447">
        <v>197021</v>
      </c>
      <c r="L26" s="443">
        <v>0</v>
      </c>
      <c r="M26" s="447">
        <v>9591</v>
      </c>
      <c r="N26" s="443">
        <v>0</v>
      </c>
      <c r="O26" s="447">
        <v>17179</v>
      </c>
      <c r="P26" s="445">
        <v>0</v>
      </c>
      <c r="Q26" s="68"/>
    </row>
    <row r="27" spans="1:17" s="64" customFormat="1" ht="12.75" customHeight="1">
      <c r="A27" s="478" t="s">
        <v>271</v>
      </c>
      <c r="B27" s="479" t="s">
        <v>260</v>
      </c>
      <c r="C27" s="480">
        <f>SUM(D27:I27)</f>
        <v>1987</v>
      </c>
      <c r="D27" s="481">
        <f aca="true" t="shared" si="0" ref="D27:H28">SUM(D29,D31,D33,D35,D37,D39,D41)</f>
        <v>831</v>
      </c>
      <c r="E27" s="482">
        <f t="shared" si="0"/>
        <v>790</v>
      </c>
      <c r="F27" s="481">
        <f t="shared" si="0"/>
        <v>281</v>
      </c>
      <c r="G27" s="482">
        <f t="shared" si="0"/>
        <v>27</v>
      </c>
      <c r="H27" s="481">
        <f t="shared" si="0"/>
        <v>58</v>
      </c>
      <c r="I27" s="483">
        <v>0</v>
      </c>
      <c r="J27" s="481">
        <f aca="true" t="shared" si="1" ref="J27:O28">SUM(J29,J31,J33,J35,J37,J39,J41)</f>
        <v>1344</v>
      </c>
      <c r="K27" s="481">
        <f>SUM(K29,K31,K33,K35,K37,K39,K41)</f>
        <v>666</v>
      </c>
      <c r="L27" s="481">
        <f t="shared" si="1"/>
        <v>455</v>
      </c>
      <c r="M27" s="481">
        <f t="shared" si="1"/>
        <v>159</v>
      </c>
      <c r="N27" s="481">
        <f>SUM(N29,N31,N33,N35,N37,N39,N41)</f>
        <v>14</v>
      </c>
      <c r="O27" s="481">
        <f t="shared" si="1"/>
        <v>50</v>
      </c>
      <c r="P27" s="484">
        <v>0</v>
      </c>
      <c r="Q27" s="485" t="s">
        <v>271</v>
      </c>
    </row>
    <row r="28" spans="1:17" s="64" customFormat="1" ht="12.75" customHeight="1">
      <c r="A28" s="478"/>
      <c r="B28" s="479" t="s">
        <v>261</v>
      </c>
      <c r="C28" s="480">
        <f aca="true" t="shared" si="2" ref="C28:C42">SUM(D28:I28)</f>
        <v>675284</v>
      </c>
      <c r="D28" s="481">
        <f t="shared" si="0"/>
        <v>464461</v>
      </c>
      <c r="E28" s="482">
        <f t="shared" si="0"/>
        <v>151740</v>
      </c>
      <c r="F28" s="481">
        <f t="shared" si="0"/>
        <v>20350</v>
      </c>
      <c r="G28" s="482">
        <f t="shared" si="0"/>
        <v>31783</v>
      </c>
      <c r="H28" s="481">
        <f t="shared" si="0"/>
        <v>6950</v>
      </c>
      <c r="I28" s="483">
        <v>0</v>
      </c>
      <c r="J28" s="481">
        <f t="shared" si="1"/>
        <v>529889</v>
      </c>
      <c r="K28" s="481">
        <f t="shared" si="1"/>
        <v>396657</v>
      </c>
      <c r="L28" s="481">
        <f t="shared" si="1"/>
        <v>91287</v>
      </c>
      <c r="M28" s="481">
        <f t="shared" si="1"/>
        <v>13434</v>
      </c>
      <c r="N28" s="481">
        <f>SUM(N30,N32,N34,N36,N38,N40,N42)</f>
        <v>23283</v>
      </c>
      <c r="O28" s="481">
        <f t="shared" si="1"/>
        <v>5228</v>
      </c>
      <c r="P28" s="484">
        <v>0</v>
      </c>
      <c r="Q28" s="486"/>
    </row>
    <row r="29" spans="1:17" s="65" customFormat="1" ht="12.75" customHeight="1">
      <c r="A29" s="69" t="s">
        <v>272</v>
      </c>
      <c r="B29" s="58" t="s">
        <v>260</v>
      </c>
      <c r="C29" s="487">
        <f t="shared" si="2"/>
        <v>805</v>
      </c>
      <c r="D29" s="450">
        <v>425</v>
      </c>
      <c r="E29" s="451">
        <v>169</v>
      </c>
      <c r="F29" s="450">
        <v>169</v>
      </c>
      <c r="G29" s="451">
        <v>4</v>
      </c>
      <c r="H29" s="450">
        <v>38</v>
      </c>
      <c r="I29" s="443">
        <v>0</v>
      </c>
      <c r="J29" s="452">
        <f>SUM(K29:P29)</f>
        <v>634</v>
      </c>
      <c r="K29" s="452">
        <v>391</v>
      </c>
      <c r="L29" s="452">
        <v>95</v>
      </c>
      <c r="M29" s="452">
        <v>109</v>
      </c>
      <c r="N29" s="452">
        <v>3</v>
      </c>
      <c r="O29" s="452">
        <v>36</v>
      </c>
      <c r="P29" s="445">
        <v>0</v>
      </c>
      <c r="Q29" s="70" t="s">
        <v>273</v>
      </c>
    </row>
    <row r="30" spans="1:17" s="65" customFormat="1" ht="12.75" customHeight="1">
      <c r="A30" s="69"/>
      <c r="B30" s="58" t="s">
        <v>261</v>
      </c>
      <c r="C30" s="487">
        <f t="shared" si="2"/>
        <v>258067</v>
      </c>
      <c r="D30" s="450">
        <v>224680</v>
      </c>
      <c r="E30" s="451">
        <v>15157</v>
      </c>
      <c r="F30" s="450">
        <v>12989</v>
      </c>
      <c r="G30" s="451">
        <v>475</v>
      </c>
      <c r="H30" s="450">
        <v>4766</v>
      </c>
      <c r="I30" s="443">
        <v>0</v>
      </c>
      <c r="J30" s="452">
        <f>SUM(K30:P30)</f>
        <v>244040</v>
      </c>
      <c r="K30" s="452">
        <v>219442</v>
      </c>
      <c r="L30" s="452">
        <v>10032</v>
      </c>
      <c r="M30" s="452">
        <v>9577</v>
      </c>
      <c r="N30" s="452">
        <v>447</v>
      </c>
      <c r="O30" s="452">
        <v>4542</v>
      </c>
      <c r="P30" s="445">
        <v>0</v>
      </c>
      <c r="Q30" s="70"/>
    </row>
    <row r="31" spans="1:17" s="65" customFormat="1" ht="22.5" customHeight="1">
      <c r="A31" s="69" t="s">
        <v>274</v>
      </c>
      <c r="B31" s="58" t="s">
        <v>260</v>
      </c>
      <c r="C31" s="487">
        <f t="shared" si="2"/>
        <v>129</v>
      </c>
      <c r="D31" s="450">
        <v>5</v>
      </c>
      <c r="E31" s="451">
        <v>118</v>
      </c>
      <c r="F31" s="450">
        <v>5</v>
      </c>
      <c r="G31" s="443">
        <v>0</v>
      </c>
      <c r="H31" s="450">
        <v>1</v>
      </c>
      <c r="I31" s="443">
        <v>0</v>
      </c>
      <c r="J31" s="452">
        <f aca="true" t="shared" si="3" ref="J31:J42">SUM(K31:P31)</f>
        <v>62</v>
      </c>
      <c r="K31" s="452">
        <v>3</v>
      </c>
      <c r="L31" s="452">
        <v>56</v>
      </c>
      <c r="M31" s="452">
        <v>3</v>
      </c>
      <c r="N31" s="443">
        <v>0</v>
      </c>
      <c r="O31" s="443">
        <v>0</v>
      </c>
      <c r="P31" s="445">
        <v>0</v>
      </c>
      <c r="Q31" s="432" t="s">
        <v>403</v>
      </c>
    </row>
    <row r="32" spans="1:17" s="65" customFormat="1" ht="12.75" customHeight="1">
      <c r="A32" s="69"/>
      <c r="B32" s="58" t="s">
        <v>261</v>
      </c>
      <c r="C32" s="487">
        <f t="shared" si="2"/>
        <v>39340</v>
      </c>
      <c r="D32" s="450">
        <v>1174</v>
      </c>
      <c r="E32" s="451">
        <v>37615</v>
      </c>
      <c r="F32" s="450">
        <v>470</v>
      </c>
      <c r="G32" s="443">
        <v>0</v>
      </c>
      <c r="H32" s="450">
        <v>81</v>
      </c>
      <c r="I32" s="443">
        <v>0</v>
      </c>
      <c r="J32" s="452">
        <f t="shared" si="3"/>
        <v>19453</v>
      </c>
      <c r="K32" s="452">
        <v>1016</v>
      </c>
      <c r="L32" s="452">
        <v>18160</v>
      </c>
      <c r="M32" s="452">
        <v>277</v>
      </c>
      <c r="N32" s="443">
        <v>0</v>
      </c>
      <c r="O32" s="443">
        <v>0</v>
      </c>
      <c r="P32" s="445">
        <v>0</v>
      </c>
      <c r="Q32" s="70"/>
    </row>
    <row r="33" spans="1:17" s="65" customFormat="1" ht="12.75" customHeight="1">
      <c r="A33" s="69" t="s">
        <v>275</v>
      </c>
      <c r="B33" s="58" t="s">
        <v>260</v>
      </c>
      <c r="C33" s="487">
        <f t="shared" si="2"/>
        <v>29</v>
      </c>
      <c r="D33" s="450">
        <v>5</v>
      </c>
      <c r="E33" s="451">
        <v>23</v>
      </c>
      <c r="F33" s="450">
        <v>1</v>
      </c>
      <c r="G33" s="443">
        <v>0</v>
      </c>
      <c r="H33" s="443">
        <v>0</v>
      </c>
      <c r="I33" s="443">
        <v>0</v>
      </c>
      <c r="J33" s="452">
        <f t="shared" si="3"/>
        <v>14</v>
      </c>
      <c r="K33" s="452">
        <v>1</v>
      </c>
      <c r="L33" s="452">
        <v>12</v>
      </c>
      <c r="M33" s="452">
        <v>1</v>
      </c>
      <c r="N33" s="443">
        <v>0</v>
      </c>
      <c r="O33" s="443">
        <v>0</v>
      </c>
      <c r="P33" s="445">
        <v>0</v>
      </c>
      <c r="Q33" s="70" t="s">
        <v>276</v>
      </c>
    </row>
    <row r="34" spans="1:17" s="65" customFormat="1" ht="12.75" customHeight="1">
      <c r="A34" s="69"/>
      <c r="B34" s="58" t="s">
        <v>261</v>
      </c>
      <c r="C34" s="487">
        <f t="shared" si="2"/>
        <v>15321</v>
      </c>
      <c r="D34" s="450">
        <v>769</v>
      </c>
      <c r="E34" s="451">
        <v>14532</v>
      </c>
      <c r="F34" s="450">
        <v>20</v>
      </c>
      <c r="G34" s="443">
        <v>0</v>
      </c>
      <c r="H34" s="443">
        <v>0</v>
      </c>
      <c r="I34" s="443">
        <v>0</v>
      </c>
      <c r="J34" s="452">
        <f t="shared" si="3"/>
        <v>7965</v>
      </c>
      <c r="K34" s="452">
        <v>345</v>
      </c>
      <c r="L34" s="452">
        <v>7600</v>
      </c>
      <c r="M34" s="452">
        <v>20</v>
      </c>
      <c r="N34" s="443">
        <v>0</v>
      </c>
      <c r="O34" s="443">
        <v>0</v>
      </c>
      <c r="P34" s="445">
        <v>0</v>
      </c>
      <c r="Q34" s="70"/>
    </row>
    <row r="35" spans="1:17" s="65" customFormat="1" ht="12.75" customHeight="1">
      <c r="A35" s="69" t="s">
        <v>277</v>
      </c>
      <c r="B35" s="58" t="s">
        <v>260</v>
      </c>
      <c r="C35" s="487">
        <f t="shared" si="2"/>
        <v>604</v>
      </c>
      <c r="D35" s="450">
        <v>262</v>
      </c>
      <c r="E35" s="451">
        <v>272</v>
      </c>
      <c r="F35" s="450">
        <v>38</v>
      </c>
      <c r="G35" s="451">
        <v>16</v>
      </c>
      <c r="H35" s="450">
        <v>16</v>
      </c>
      <c r="I35" s="443">
        <v>0</v>
      </c>
      <c r="J35" s="452">
        <f t="shared" si="3"/>
        <v>401</v>
      </c>
      <c r="K35" s="452">
        <v>198</v>
      </c>
      <c r="L35" s="452">
        <v>168</v>
      </c>
      <c r="M35" s="452">
        <v>14</v>
      </c>
      <c r="N35" s="452">
        <v>9</v>
      </c>
      <c r="O35" s="452">
        <v>12</v>
      </c>
      <c r="P35" s="445">
        <v>0</v>
      </c>
      <c r="Q35" s="70" t="s">
        <v>278</v>
      </c>
    </row>
    <row r="36" spans="1:17" s="65" customFormat="1" ht="12.75" customHeight="1">
      <c r="A36" s="69"/>
      <c r="B36" s="58" t="s">
        <v>261</v>
      </c>
      <c r="C36" s="487">
        <f t="shared" si="2"/>
        <v>220815</v>
      </c>
      <c r="D36" s="450">
        <v>144403</v>
      </c>
      <c r="E36" s="451">
        <v>50388</v>
      </c>
      <c r="F36" s="450">
        <v>2855</v>
      </c>
      <c r="G36" s="451">
        <v>21184</v>
      </c>
      <c r="H36" s="450">
        <v>1985</v>
      </c>
      <c r="I36" s="443">
        <v>0</v>
      </c>
      <c r="J36" s="452">
        <f t="shared" si="3"/>
        <v>176902</v>
      </c>
      <c r="K36" s="452">
        <v>126534</v>
      </c>
      <c r="L36" s="452">
        <v>30527</v>
      </c>
      <c r="M36" s="452">
        <v>1425</v>
      </c>
      <c r="N36" s="452">
        <v>17740</v>
      </c>
      <c r="O36" s="452">
        <v>676</v>
      </c>
      <c r="P36" s="445">
        <v>0</v>
      </c>
      <c r="Q36" s="70"/>
    </row>
    <row r="37" spans="1:17" s="65" customFormat="1" ht="12.75" customHeight="1">
      <c r="A37" s="69" t="s">
        <v>279</v>
      </c>
      <c r="B37" s="58" t="s">
        <v>260</v>
      </c>
      <c r="C37" s="487">
        <f t="shared" si="2"/>
        <v>34</v>
      </c>
      <c r="D37" s="450">
        <v>14</v>
      </c>
      <c r="E37" s="451">
        <v>11</v>
      </c>
      <c r="F37" s="450">
        <v>8</v>
      </c>
      <c r="G37" s="451">
        <v>1</v>
      </c>
      <c r="H37" s="451">
        <f>SUM(O37,H62,O62)</f>
        <v>0</v>
      </c>
      <c r="I37" s="443">
        <v>0</v>
      </c>
      <c r="J37" s="452">
        <f t="shared" si="3"/>
        <v>8</v>
      </c>
      <c r="K37" s="452">
        <v>1</v>
      </c>
      <c r="L37" s="452">
        <v>6</v>
      </c>
      <c r="M37" s="452">
        <v>1</v>
      </c>
      <c r="N37" s="443">
        <v>0</v>
      </c>
      <c r="O37" s="443">
        <v>0</v>
      </c>
      <c r="P37" s="445">
        <v>0</v>
      </c>
      <c r="Q37" s="70" t="s">
        <v>280</v>
      </c>
    </row>
    <row r="38" spans="1:17" s="65" customFormat="1" ht="12.75" customHeight="1">
      <c r="A38" s="69"/>
      <c r="B38" s="58" t="s">
        <v>261</v>
      </c>
      <c r="C38" s="487">
        <f t="shared" si="2"/>
        <v>15956</v>
      </c>
      <c r="D38" s="450">
        <v>12760</v>
      </c>
      <c r="E38" s="451">
        <v>955</v>
      </c>
      <c r="F38" s="450">
        <v>125</v>
      </c>
      <c r="G38" s="451">
        <v>2116</v>
      </c>
      <c r="H38" s="451">
        <f>SUM(O38,H63,O63)</f>
        <v>0</v>
      </c>
      <c r="I38" s="443">
        <v>0</v>
      </c>
      <c r="J38" s="452">
        <f t="shared" si="3"/>
        <v>783</v>
      </c>
      <c r="K38" s="452">
        <v>380</v>
      </c>
      <c r="L38" s="452">
        <v>399</v>
      </c>
      <c r="M38" s="453">
        <v>4</v>
      </c>
      <c r="N38" s="443">
        <v>0</v>
      </c>
      <c r="O38" s="443">
        <v>0</v>
      </c>
      <c r="P38" s="445">
        <v>0</v>
      </c>
      <c r="Q38" s="70"/>
    </row>
    <row r="39" spans="1:17" s="65" customFormat="1" ht="12.75" customHeight="1">
      <c r="A39" s="69" t="s">
        <v>281</v>
      </c>
      <c r="B39" s="58" t="s">
        <v>260</v>
      </c>
      <c r="C39" s="487">
        <f t="shared" si="2"/>
        <v>137</v>
      </c>
      <c r="D39" s="450">
        <v>90</v>
      </c>
      <c r="E39" s="451">
        <v>33</v>
      </c>
      <c r="F39" s="450">
        <v>9</v>
      </c>
      <c r="G39" s="451">
        <v>4</v>
      </c>
      <c r="H39" s="450">
        <v>1</v>
      </c>
      <c r="I39" s="443">
        <v>0</v>
      </c>
      <c r="J39" s="452">
        <f t="shared" si="3"/>
        <v>71</v>
      </c>
      <c r="K39" s="452">
        <v>53</v>
      </c>
      <c r="L39" s="452">
        <v>16</v>
      </c>
      <c r="M39" s="454">
        <v>0</v>
      </c>
      <c r="N39" s="452">
        <v>2</v>
      </c>
      <c r="O39" s="443">
        <v>0</v>
      </c>
      <c r="P39" s="445">
        <v>0</v>
      </c>
      <c r="Q39" s="70" t="s">
        <v>282</v>
      </c>
    </row>
    <row r="40" spans="1:17" s="65" customFormat="1" ht="12.75" customHeight="1">
      <c r="A40" s="69"/>
      <c r="B40" s="58" t="s">
        <v>261</v>
      </c>
      <c r="C40" s="487">
        <f t="shared" si="2"/>
        <v>91393</v>
      </c>
      <c r="D40" s="450">
        <v>75415</v>
      </c>
      <c r="E40" s="451">
        <v>7942</v>
      </c>
      <c r="F40" s="450">
        <v>530</v>
      </c>
      <c r="G40" s="451">
        <v>7398</v>
      </c>
      <c r="H40" s="450">
        <v>108</v>
      </c>
      <c r="I40" s="443">
        <v>0</v>
      </c>
      <c r="J40" s="452">
        <f t="shared" si="3"/>
        <v>56335</v>
      </c>
      <c r="K40" s="452">
        <v>44970</v>
      </c>
      <c r="L40" s="452">
        <v>6269</v>
      </c>
      <c r="M40" s="454">
        <v>0</v>
      </c>
      <c r="N40" s="452">
        <v>5096</v>
      </c>
      <c r="O40" s="443">
        <v>0</v>
      </c>
      <c r="P40" s="445">
        <v>0</v>
      </c>
      <c r="Q40" s="70"/>
    </row>
    <row r="41" spans="1:17" s="65" customFormat="1" ht="12.75" customHeight="1">
      <c r="A41" s="69" t="s">
        <v>283</v>
      </c>
      <c r="B41" s="58" t="s">
        <v>260</v>
      </c>
      <c r="C41" s="487">
        <f t="shared" si="2"/>
        <v>249</v>
      </c>
      <c r="D41" s="450">
        <v>30</v>
      </c>
      <c r="E41" s="451">
        <v>164</v>
      </c>
      <c r="F41" s="450">
        <v>51</v>
      </c>
      <c r="G41" s="451">
        <v>2</v>
      </c>
      <c r="H41" s="450">
        <v>2</v>
      </c>
      <c r="I41" s="443">
        <v>0</v>
      </c>
      <c r="J41" s="452">
        <f t="shared" si="3"/>
        <v>154</v>
      </c>
      <c r="K41" s="452">
        <v>19</v>
      </c>
      <c r="L41" s="452">
        <v>102</v>
      </c>
      <c r="M41" s="452">
        <v>31</v>
      </c>
      <c r="N41" s="443">
        <v>0</v>
      </c>
      <c r="O41" s="452">
        <v>2</v>
      </c>
      <c r="P41" s="445">
        <v>0</v>
      </c>
      <c r="Q41" s="70" t="s">
        <v>258</v>
      </c>
    </row>
    <row r="42" spans="1:17" s="60" customFormat="1" ht="12.75" customHeight="1" thickBot="1">
      <c r="A42" s="66"/>
      <c r="B42" s="67" t="s">
        <v>261</v>
      </c>
      <c r="C42" s="488">
        <f t="shared" si="2"/>
        <v>34392</v>
      </c>
      <c r="D42" s="455">
        <v>5260</v>
      </c>
      <c r="E42" s="456">
        <v>25151</v>
      </c>
      <c r="F42" s="455">
        <v>3361</v>
      </c>
      <c r="G42" s="456">
        <v>610</v>
      </c>
      <c r="H42" s="455">
        <v>10</v>
      </c>
      <c r="I42" s="457">
        <v>0</v>
      </c>
      <c r="J42" s="458">
        <f t="shared" si="3"/>
        <v>24411</v>
      </c>
      <c r="K42" s="458">
        <v>3970</v>
      </c>
      <c r="L42" s="458">
        <v>18300</v>
      </c>
      <c r="M42" s="458">
        <v>2131</v>
      </c>
      <c r="N42" s="457">
        <v>0</v>
      </c>
      <c r="O42" s="458">
        <v>10</v>
      </c>
      <c r="P42" s="459">
        <v>0</v>
      </c>
      <c r="Q42" s="71"/>
    </row>
    <row r="43" spans="1:17" s="40" customFormat="1" ht="13.5" customHeight="1">
      <c r="A43" s="40" t="s">
        <v>284</v>
      </c>
      <c r="J43" s="777" t="s">
        <v>565</v>
      </c>
      <c r="K43" s="777"/>
      <c r="L43" s="777"/>
      <c r="M43" s="777"/>
      <c r="N43" s="777"/>
      <c r="O43" s="777"/>
      <c r="P43" s="777"/>
      <c r="Q43" s="777"/>
    </row>
    <row r="44" s="40" customFormat="1" ht="13.5"/>
    <row r="45" s="40" customFormat="1" ht="13.5"/>
    <row r="46" s="40" customFormat="1" ht="13.5">
      <c r="E46" s="40" t="s">
        <v>517</v>
      </c>
    </row>
    <row r="47" s="40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</sheetData>
  <mergeCells count="4">
    <mergeCell ref="A1:Q1"/>
    <mergeCell ref="C3:I3"/>
    <mergeCell ref="J3:P3"/>
    <mergeCell ref="J43:Q43"/>
  </mergeCells>
  <printOptions/>
  <pageMargins left="0.35" right="0.31" top="0.57" bottom="0.49" header="0.35" footer="0.25"/>
  <pageSetup horizontalDpi="600" verticalDpi="600" orientation="landscape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zoomScaleSheetLayoutView="100" workbookViewId="0" topLeftCell="A7">
      <selection activeCell="N28" sqref="N28"/>
    </sheetView>
  </sheetViews>
  <sheetFormatPr defaultColWidth="8.88671875" defaultRowHeight="13.5"/>
  <cols>
    <col min="1" max="1" width="10.77734375" style="0" customWidth="1"/>
    <col min="2" max="2" width="5.21484375" style="0" customWidth="1"/>
    <col min="4" max="4" width="10.10546875" style="0" customWidth="1"/>
    <col min="5" max="5" width="6.6640625" style="0" customWidth="1"/>
    <col min="6" max="6" width="8.4453125" style="0" customWidth="1"/>
    <col min="7" max="7" width="9.6640625" style="0" customWidth="1"/>
    <col min="8" max="8" width="8.10546875" style="0" customWidth="1"/>
    <col min="9" max="9" width="8.6640625" style="0" customWidth="1"/>
    <col min="10" max="10" width="6.77734375" style="0" customWidth="1"/>
    <col min="11" max="11" width="10.4453125" style="0" customWidth="1"/>
    <col min="12" max="12" width="6.6640625" style="0" customWidth="1"/>
    <col min="13" max="13" width="7.88671875" style="0" customWidth="1"/>
    <col min="14" max="14" width="9.88671875" style="0" customWidth="1"/>
    <col min="15" max="15" width="7.21484375" style="0" customWidth="1"/>
    <col min="16" max="16" width="5.5546875" style="0" customWidth="1"/>
    <col min="17" max="17" width="12.77734375" style="0" customWidth="1"/>
  </cols>
  <sheetData>
    <row r="1" spans="1:17" s="60" customFormat="1" ht="19.5" customHeight="1">
      <c r="A1" s="799" t="s">
        <v>285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</row>
    <row r="2" spans="1:17" s="60" customFormat="1" ht="15" customHeight="1" thickBot="1">
      <c r="A2" s="159" t="s">
        <v>286</v>
      </c>
      <c r="B2" s="159"/>
      <c r="Q2" s="172" t="s">
        <v>287</v>
      </c>
    </row>
    <row r="3" spans="1:17" s="60" customFormat="1" ht="22.5" customHeight="1">
      <c r="A3" s="181"/>
      <c r="B3" s="181"/>
      <c r="C3" s="759" t="s">
        <v>404</v>
      </c>
      <c r="D3" s="760"/>
      <c r="E3" s="760"/>
      <c r="F3" s="760"/>
      <c r="G3" s="760"/>
      <c r="H3" s="760"/>
      <c r="I3" s="761"/>
      <c r="J3" s="759" t="s">
        <v>438</v>
      </c>
      <c r="K3" s="762"/>
      <c r="L3" s="762"/>
      <c r="M3" s="762"/>
      <c r="N3" s="762"/>
      <c r="O3" s="762"/>
      <c r="P3" s="763"/>
      <c r="Q3" s="175"/>
    </row>
    <row r="4" spans="1:17" s="60" customFormat="1" ht="13.5" customHeight="1">
      <c r="A4" s="170"/>
      <c r="B4" s="170"/>
      <c r="C4" s="160" t="s">
        <v>141</v>
      </c>
      <c r="D4" s="162" t="s">
        <v>405</v>
      </c>
      <c r="E4" s="160" t="s">
        <v>406</v>
      </c>
      <c r="F4" s="57" t="s">
        <v>407</v>
      </c>
      <c r="G4" s="162" t="s">
        <v>408</v>
      </c>
      <c r="H4" s="162" t="s">
        <v>409</v>
      </c>
      <c r="I4" s="57" t="s">
        <v>410</v>
      </c>
      <c r="J4" s="160" t="s">
        <v>141</v>
      </c>
      <c r="K4" s="162" t="s">
        <v>405</v>
      </c>
      <c r="L4" s="160" t="s">
        <v>406</v>
      </c>
      <c r="M4" s="57" t="s">
        <v>407</v>
      </c>
      <c r="N4" s="162" t="s">
        <v>408</v>
      </c>
      <c r="O4" s="162" t="s">
        <v>409</v>
      </c>
      <c r="P4" s="57" t="s">
        <v>410</v>
      </c>
      <c r="Q4" s="59"/>
    </row>
    <row r="5" spans="1:17" s="60" customFormat="1" ht="13.5" customHeight="1">
      <c r="A5" s="170"/>
      <c r="B5" s="170"/>
      <c r="C5" s="59"/>
      <c r="D5" s="176" t="s">
        <v>411</v>
      </c>
      <c r="E5" s="137" t="s">
        <v>412</v>
      </c>
      <c r="F5" s="57" t="s">
        <v>413</v>
      </c>
      <c r="G5" s="162" t="s">
        <v>414</v>
      </c>
      <c r="H5" s="162"/>
      <c r="I5" s="57"/>
      <c r="J5" s="59"/>
      <c r="K5" s="176" t="s">
        <v>411</v>
      </c>
      <c r="L5" s="137" t="s">
        <v>412</v>
      </c>
      <c r="M5" s="57" t="s">
        <v>142</v>
      </c>
      <c r="N5" s="162" t="s">
        <v>414</v>
      </c>
      <c r="O5" s="162"/>
      <c r="P5" s="57"/>
      <c r="Q5" s="59"/>
    </row>
    <row r="6" spans="1:17" s="60" customFormat="1" ht="13.5" customHeight="1">
      <c r="A6" s="149"/>
      <c r="B6" s="149"/>
      <c r="C6" s="177" t="s">
        <v>119</v>
      </c>
      <c r="D6" s="165" t="s">
        <v>415</v>
      </c>
      <c r="E6" s="165" t="s">
        <v>416</v>
      </c>
      <c r="F6" s="164" t="s">
        <v>417</v>
      </c>
      <c r="G6" s="165" t="s">
        <v>418</v>
      </c>
      <c r="H6" s="165" t="s">
        <v>419</v>
      </c>
      <c r="I6" s="178" t="s">
        <v>130</v>
      </c>
      <c r="J6" s="177" t="s">
        <v>119</v>
      </c>
      <c r="K6" s="165" t="s">
        <v>415</v>
      </c>
      <c r="L6" s="165" t="s">
        <v>416</v>
      </c>
      <c r="M6" s="164" t="s">
        <v>417</v>
      </c>
      <c r="N6" s="165" t="s">
        <v>418</v>
      </c>
      <c r="O6" s="165" t="s">
        <v>419</v>
      </c>
      <c r="P6" s="178" t="s">
        <v>130</v>
      </c>
      <c r="Q6" s="177"/>
    </row>
    <row r="7" spans="1:17" s="40" customFormat="1" ht="12.75" customHeight="1">
      <c r="A7" s="334" t="s">
        <v>420</v>
      </c>
      <c r="B7" s="182" t="s">
        <v>120</v>
      </c>
      <c r="C7" s="434">
        <v>313</v>
      </c>
      <c r="D7" s="434">
        <v>62</v>
      </c>
      <c r="E7" s="434"/>
      <c r="F7" s="434">
        <v>116</v>
      </c>
      <c r="G7" s="434"/>
      <c r="H7" s="434" t="s">
        <v>102</v>
      </c>
      <c r="I7" s="434">
        <v>135</v>
      </c>
      <c r="J7" s="434">
        <v>4</v>
      </c>
      <c r="K7" s="434" t="s">
        <v>102</v>
      </c>
      <c r="L7" s="434" t="s">
        <v>102</v>
      </c>
      <c r="M7" s="434">
        <v>3</v>
      </c>
      <c r="N7" s="434"/>
      <c r="O7" s="434">
        <v>1</v>
      </c>
      <c r="P7" s="460" t="s">
        <v>99</v>
      </c>
      <c r="Q7" s="334" t="s">
        <v>420</v>
      </c>
    </row>
    <row r="8" spans="1:17" s="40" customFormat="1" ht="12" customHeight="1">
      <c r="A8" s="334"/>
      <c r="B8" s="182" t="s">
        <v>121</v>
      </c>
      <c r="C8" s="434">
        <v>50650</v>
      </c>
      <c r="D8" s="434">
        <v>34154</v>
      </c>
      <c r="E8" s="434"/>
      <c r="F8" s="434">
        <v>6843</v>
      </c>
      <c r="G8" s="434"/>
      <c r="H8" s="434" t="s">
        <v>102</v>
      </c>
      <c r="I8" s="434">
        <v>9653</v>
      </c>
      <c r="J8" s="434">
        <v>268</v>
      </c>
      <c r="K8" s="434" t="s">
        <v>102</v>
      </c>
      <c r="L8" s="434" t="s">
        <v>102</v>
      </c>
      <c r="M8" s="434">
        <v>222</v>
      </c>
      <c r="N8" s="434"/>
      <c r="O8" s="434">
        <v>46</v>
      </c>
      <c r="P8" s="461" t="s">
        <v>99</v>
      </c>
      <c r="Q8" s="334"/>
    </row>
    <row r="9" spans="1:17" s="40" customFormat="1" ht="12.75" customHeight="1">
      <c r="A9" s="334" t="s">
        <v>421</v>
      </c>
      <c r="B9" s="182" t="s">
        <v>120</v>
      </c>
      <c r="C9" s="434">
        <v>274</v>
      </c>
      <c r="D9" s="434">
        <v>130</v>
      </c>
      <c r="E9" s="434"/>
      <c r="F9" s="434">
        <v>105</v>
      </c>
      <c r="G9" s="434"/>
      <c r="H9" s="435">
        <v>3</v>
      </c>
      <c r="I9" s="434">
        <v>36</v>
      </c>
      <c r="J9" s="434">
        <v>0</v>
      </c>
      <c r="K9" s="434" t="s">
        <v>102</v>
      </c>
      <c r="L9" s="434" t="s">
        <v>102</v>
      </c>
      <c r="M9" s="434">
        <v>0</v>
      </c>
      <c r="N9" s="434"/>
      <c r="O9" s="434">
        <v>0</v>
      </c>
      <c r="P9" s="461" t="s">
        <v>99</v>
      </c>
      <c r="Q9" s="334" t="s">
        <v>421</v>
      </c>
    </row>
    <row r="10" spans="1:17" s="40" customFormat="1" ht="12" customHeight="1">
      <c r="A10" s="412"/>
      <c r="B10" s="182" t="s">
        <v>121</v>
      </c>
      <c r="C10" s="434">
        <v>56991</v>
      </c>
      <c r="D10" s="434">
        <v>43074</v>
      </c>
      <c r="E10" s="434"/>
      <c r="F10" s="434">
        <v>9057</v>
      </c>
      <c r="G10" s="434"/>
      <c r="H10" s="435">
        <v>69</v>
      </c>
      <c r="I10" s="434">
        <v>4791</v>
      </c>
      <c r="J10" s="434">
        <v>0</v>
      </c>
      <c r="K10" s="434" t="s">
        <v>102</v>
      </c>
      <c r="L10" s="434" t="s">
        <v>102</v>
      </c>
      <c r="M10" s="434">
        <v>0</v>
      </c>
      <c r="N10" s="434"/>
      <c r="O10" s="434">
        <v>0</v>
      </c>
      <c r="P10" s="461" t="s">
        <v>99</v>
      </c>
      <c r="Q10" s="412"/>
    </row>
    <row r="11" spans="1:17" s="40" customFormat="1" ht="12.75" customHeight="1">
      <c r="A11" s="334" t="s">
        <v>422</v>
      </c>
      <c r="B11" s="182" t="s">
        <v>120</v>
      </c>
      <c r="C11" s="436">
        <v>372</v>
      </c>
      <c r="D11" s="434">
        <v>90</v>
      </c>
      <c r="E11" s="434"/>
      <c r="F11" s="434">
        <v>112</v>
      </c>
      <c r="G11" s="434"/>
      <c r="H11" s="434">
        <v>1</v>
      </c>
      <c r="I11" s="434">
        <v>169</v>
      </c>
      <c r="J11" s="434" t="s">
        <v>423</v>
      </c>
      <c r="K11" s="434" t="s">
        <v>424</v>
      </c>
      <c r="L11" s="434" t="s">
        <v>102</v>
      </c>
      <c r="M11" s="434" t="s">
        <v>423</v>
      </c>
      <c r="N11" s="435"/>
      <c r="O11" s="434" t="s">
        <v>423</v>
      </c>
      <c r="P11" s="461" t="s">
        <v>97</v>
      </c>
      <c r="Q11" s="334" t="s">
        <v>422</v>
      </c>
    </row>
    <row r="12" spans="1:17" s="40" customFormat="1" ht="12" customHeight="1">
      <c r="A12" s="334"/>
      <c r="B12" s="182" t="s">
        <v>121</v>
      </c>
      <c r="C12" s="436">
        <v>69732</v>
      </c>
      <c r="D12" s="434">
        <v>49501</v>
      </c>
      <c r="E12" s="434"/>
      <c r="F12" s="434">
        <v>6730</v>
      </c>
      <c r="G12" s="434"/>
      <c r="H12" s="434">
        <v>116</v>
      </c>
      <c r="I12" s="434">
        <v>13385</v>
      </c>
      <c r="J12" s="434" t="s">
        <v>423</v>
      </c>
      <c r="K12" s="434" t="s">
        <v>424</v>
      </c>
      <c r="L12" s="434" t="s">
        <v>102</v>
      </c>
      <c r="M12" s="434" t="s">
        <v>423</v>
      </c>
      <c r="N12" s="435"/>
      <c r="O12" s="434" t="s">
        <v>423</v>
      </c>
      <c r="P12" s="461" t="s">
        <v>97</v>
      </c>
      <c r="Q12" s="334"/>
    </row>
    <row r="13" spans="1:17" s="40" customFormat="1" ht="12.75" customHeight="1">
      <c r="A13" s="334" t="s">
        <v>425</v>
      </c>
      <c r="B13" s="182" t="s">
        <v>120</v>
      </c>
      <c r="C13" s="436">
        <v>277</v>
      </c>
      <c r="D13" s="434">
        <v>136</v>
      </c>
      <c r="E13" s="434"/>
      <c r="F13" s="434">
        <v>120</v>
      </c>
      <c r="G13" s="434"/>
      <c r="H13" s="434">
        <v>5</v>
      </c>
      <c r="I13" s="434">
        <v>16</v>
      </c>
      <c r="J13" s="434" t="s">
        <v>423</v>
      </c>
      <c r="K13" s="434" t="s">
        <v>424</v>
      </c>
      <c r="L13" s="434" t="s">
        <v>102</v>
      </c>
      <c r="M13" s="434" t="s">
        <v>423</v>
      </c>
      <c r="N13" s="435"/>
      <c r="O13" s="434" t="s">
        <v>423</v>
      </c>
      <c r="P13" s="461" t="s">
        <v>97</v>
      </c>
      <c r="Q13" s="334" t="s">
        <v>425</v>
      </c>
    </row>
    <row r="14" spans="1:17" s="40" customFormat="1" ht="12" customHeight="1">
      <c r="A14" s="334"/>
      <c r="B14" s="182" t="s">
        <v>121</v>
      </c>
      <c r="C14" s="436">
        <v>39580</v>
      </c>
      <c r="D14" s="434">
        <v>29245</v>
      </c>
      <c r="E14" s="434"/>
      <c r="F14" s="434">
        <v>8433</v>
      </c>
      <c r="G14" s="434"/>
      <c r="H14" s="434">
        <v>396</v>
      </c>
      <c r="I14" s="434">
        <v>1506</v>
      </c>
      <c r="J14" s="434" t="s">
        <v>423</v>
      </c>
      <c r="K14" s="434" t="s">
        <v>424</v>
      </c>
      <c r="L14" s="434" t="s">
        <v>102</v>
      </c>
      <c r="M14" s="434" t="s">
        <v>423</v>
      </c>
      <c r="N14" s="435"/>
      <c r="O14" s="434" t="s">
        <v>423</v>
      </c>
      <c r="P14" s="461" t="s">
        <v>97</v>
      </c>
      <c r="Q14" s="334"/>
    </row>
    <row r="15" spans="1:17" s="40" customFormat="1" ht="12.75" customHeight="1">
      <c r="A15" s="334" t="s">
        <v>426</v>
      </c>
      <c r="B15" s="182" t="s">
        <v>120</v>
      </c>
      <c r="C15" s="434">
        <v>513</v>
      </c>
      <c r="D15" s="434">
        <v>358</v>
      </c>
      <c r="E15" s="434"/>
      <c r="F15" s="434">
        <v>144</v>
      </c>
      <c r="G15" s="434"/>
      <c r="H15" s="434">
        <v>4</v>
      </c>
      <c r="I15" s="434">
        <v>7</v>
      </c>
      <c r="J15" s="435">
        <v>0</v>
      </c>
      <c r="K15" s="435">
        <v>0</v>
      </c>
      <c r="L15" s="434" t="s">
        <v>102</v>
      </c>
      <c r="M15" s="435">
        <v>0</v>
      </c>
      <c r="N15" s="435"/>
      <c r="O15" s="435">
        <v>0</v>
      </c>
      <c r="P15" s="462">
        <v>0</v>
      </c>
      <c r="Q15" s="334" t="s">
        <v>426</v>
      </c>
    </row>
    <row r="16" spans="1:17" s="40" customFormat="1" ht="12" customHeight="1">
      <c r="A16" s="334"/>
      <c r="B16" s="182" t="s">
        <v>121</v>
      </c>
      <c r="C16" s="434">
        <v>87482</v>
      </c>
      <c r="D16" s="434">
        <v>76123</v>
      </c>
      <c r="E16" s="434"/>
      <c r="F16" s="434">
        <v>9267</v>
      </c>
      <c r="G16" s="434"/>
      <c r="H16" s="434">
        <v>319</v>
      </c>
      <c r="I16" s="434">
        <v>1773</v>
      </c>
      <c r="J16" s="435">
        <v>0</v>
      </c>
      <c r="K16" s="435">
        <v>0</v>
      </c>
      <c r="L16" s="434" t="s">
        <v>102</v>
      </c>
      <c r="M16" s="435">
        <v>0</v>
      </c>
      <c r="N16" s="435"/>
      <c r="O16" s="435">
        <v>0</v>
      </c>
      <c r="P16" s="462">
        <v>0</v>
      </c>
      <c r="Q16" s="334"/>
    </row>
    <row r="17" spans="1:17" s="40" customFormat="1" ht="12.75" customHeight="1">
      <c r="A17" s="334" t="s">
        <v>427</v>
      </c>
      <c r="B17" s="182" t="s">
        <v>120</v>
      </c>
      <c r="C17" s="434">
        <v>296</v>
      </c>
      <c r="D17" s="434">
        <v>206</v>
      </c>
      <c r="E17" s="434"/>
      <c r="F17" s="434">
        <v>100</v>
      </c>
      <c r="G17" s="434"/>
      <c r="H17" s="434">
        <v>1</v>
      </c>
      <c r="I17" s="434">
        <v>1</v>
      </c>
      <c r="J17" s="435">
        <v>0</v>
      </c>
      <c r="K17" s="435">
        <v>0</v>
      </c>
      <c r="L17" s="434" t="s">
        <v>102</v>
      </c>
      <c r="M17" s="435">
        <v>0</v>
      </c>
      <c r="N17" s="435"/>
      <c r="O17" s="435">
        <v>0</v>
      </c>
      <c r="P17" s="462">
        <v>0</v>
      </c>
      <c r="Q17" s="334" t="s">
        <v>427</v>
      </c>
    </row>
    <row r="18" spans="1:17" s="40" customFormat="1" ht="12" customHeight="1">
      <c r="A18" s="334"/>
      <c r="B18" s="182" t="s">
        <v>121</v>
      </c>
      <c r="C18" s="434">
        <v>52338</v>
      </c>
      <c r="D18" s="434">
        <v>47982</v>
      </c>
      <c r="E18" s="434"/>
      <c r="F18" s="434">
        <v>7371</v>
      </c>
      <c r="G18" s="434"/>
      <c r="H18" s="434">
        <v>99</v>
      </c>
      <c r="I18" s="434">
        <v>52</v>
      </c>
      <c r="J18" s="435">
        <v>0</v>
      </c>
      <c r="K18" s="435">
        <v>0</v>
      </c>
      <c r="L18" s="434" t="s">
        <v>102</v>
      </c>
      <c r="M18" s="435">
        <v>0</v>
      </c>
      <c r="N18" s="435"/>
      <c r="O18" s="435">
        <v>0</v>
      </c>
      <c r="P18" s="462">
        <v>0</v>
      </c>
      <c r="Q18" s="334"/>
    </row>
    <row r="19" spans="1:17" s="40" customFormat="1" ht="12.75" customHeight="1">
      <c r="A19" s="334" t="s">
        <v>428</v>
      </c>
      <c r="B19" s="182" t="s">
        <v>120</v>
      </c>
      <c r="C19" s="434">
        <v>505</v>
      </c>
      <c r="D19" s="434">
        <v>383</v>
      </c>
      <c r="E19" s="434"/>
      <c r="F19" s="434">
        <v>116</v>
      </c>
      <c r="G19" s="434"/>
      <c r="H19" s="434">
        <v>6</v>
      </c>
      <c r="I19" s="435">
        <v>0</v>
      </c>
      <c r="J19" s="435">
        <v>0</v>
      </c>
      <c r="K19" s="435">
        <v>0</v>
      </c>
      <c r="L19" s="434" t="s">
        <v>102</v>
      </c>
      <c r="M19" s="435">
        <v>0</v>
      </c>
      <c r="N19" s="435"/>
      <c r="O19" s="435">
        <v>0</v>
      </c>
      <c r="P19" s="462">
        <v>0</v>
      </c>
      <c r="Q19" s="334" t="s">
        <v>428</v>
      </c>
    </row>
    <row r="20" spans="1:17" s="40" customFormat="1" ht="12" customHeight="1">
      <c r="A20" s="334"/>
      <c r="B20" s="182" t="s">
        <v>121</v>
      </c>
      <c r="C20" s="434">
        <v>96349</v>
      </c>
      <c r="D20" s="434">
        <v>88085</v>
      </c>
      <c r="E20" s="434"/>
      <c r="F20" s="434">
        <v>7426</v>
      </c>
      <c r="G20" s="434"/>
      <c r="H20" s="434">
        <v>838</v>
      </c>
      <c r="I20" s="435">
        <v>0</v>
      </c>
      <c r="J20" s="435">
        <v>0</v>
      </c>
      <c r="K20" s="435">
        <v>0</v>
      </c>
      <c r="L20" s="434" t="s">
        <v>102</v>
      </c>
      <c r="M20" s="435">
        <v>0</v>
      </c>
      <c r="N20" s="435"/>
      <c r="O20" s="435">
        <v>0</v>
      </c>
      <c r="P20" s="462">
        <v>0</v>
      </c>
      <c r="Q20" s="334"/>
    </row>
    <row r="21" spans="1:17" s="40" customFormat="1" ht="12.75" customHeight="1">
      <c r="A21" s="334" t="s">
        <v>429</v>
      </c>
      <c r="B21" s="182" t="s">
        <v>120</v>
      </c>
      <c r="C21" s="434">
        <v>334</v>
      </c>
      <c r="D21" s="434">
        <v>223</v>
      </c>
      <c r="E21" s="434"/>
      <c r="F21" s="434">
        <v>107</v>
      </c>
      <c r="G21" s="434"/>
      <c r="H21" s="434">
        <v>4</v>
      </c>
      <c r="I21" s="435">
        <v>0</v>
      </c>
      <c r="J21" s="435">
        <v>0</v>
      </c>
      <c r="K21" s="435">
        <v>0</v>
      </c>
      <c r="L21" s="434" t="s">
        <v>102</v>
      </c>
      <c r="M21" s="435">
        <v>0</v>
      </c>
      <c r="N21" s="435"/>
      <c r="O21" s="435">
        <v>0</v>
      </c>
      <c r="P21" s="462">
        <v>0</v>
      </c>
      <c r="Q21" s="334" t="s">
        <v>429</v>
      </c>
    </row>
    <row r="22" spans="1:17" s="40" customFormat="1" ht="12.75" customHeight="1">
      <c r="A22" s="334"/>
      <c r="B22" s="182" t="s">
        <v>121</v>
      </c>
      <c r="C22" s="434">
        <v>55018</v>
      </c>
      <c r="D22" s="434">
        <v>49029</v>
      </c>
      <c r="E22" s="434"/>
      <c r="F22" s="434">
        <v>5498</v>
      </c>
      <c r="G22" s="434"/>
      <c r="H22" s="434">
        <v>491</v>
      </c>
      <c r="I22" s="501" t="s">
        <v>217</v>
      </c>
      <c r="J22" s="501">
        <v>0</v>
      </c>
      <c r="K22" s="501">
        <v>0</v>
      </c>
      <c r="L22" s="502" t="s">
        <v>102</v>
      </c>
      <c r="M22" s="501">
        <v>0</v>
      </c>
      <c r="N22" s="501"/>
      <c r="O22" s="501">
        <v>0</v>
      </c>
      <c r="P22" s="503">
        <v>0</v>
      </c>
      <c r="Q22" s="504"/>
    </row>
    <row r="23" spans="1:17" s="19" customFormat="1" ht="12.75" customHeight="1">
      <c r="A23" s="335" t="s">
        <v>430</v>
      </c>
      <c r="B23" s="183" t="s">
        <v>120</v>
      </c>
      <c r="C23" s="437">
        <v>392</v>
      </c>
      <c r="D23" s="438">
        <v>118</v>
      </c>
      <c r="E23" s="438">
        <v>166</v>
      </c>
      <c r="F23" s="439">
        <v>103</v>
      </c>
      <c r="G23" s="438">
        <v>4</v>
      </c>
      <c r="H23" s="439">
        <v>1</v>
      </c>
      <c r="I23" s="501">
        <v>0</v>
      </c>
      <c r="J23" s="185">
        <v>3</v>
      </c>
      <c r="K23" s="185">
        <v>3</v>
      </c>
      <c r="L23" s="502" t="s">
        <v>102</v>
      </c>
      <c r="M23" s="501">
        <v>0</v>
      </c>
      <c r="N23" s="441">
        <v>0</v>
      </c>
      <c r="O23" s="501">
        <v>0</v>
      </c>
      <c r="P23" s="503">
        <v>0</v>
      </c>
      <c r="Q23" s="505" t="s">
        <v>430</v>
      </c>
    </row>
    <row r="24" spans="1:17" s="19" customFormat="1" ht="12.75" customHeight="1">
      <c r="A24" s="335"/>
      <c r="B24" s="183" t="s">
        <v>121</v>
      </c>
      <c r="C24" s="437">
        <v>90166</v>
      </c>
      <c r="D24" s="438">
        <v>48393</v>
      </c>
      <c r="E24" s="438">
        <v>25953</v>
      </c>
      <c r="F24" s="439">
        <v>5614</v>
      </c>
      <c r="G24" s="438">
        <v>10068</v>
      </c>
      <c r="H24" s="439">
        <v>138</v>
      </c>
      <c r="I24" s="501">
        <v>0</v>
      </c>
      <c r="J24" s="185">
        <v>1935</v>
      </c>
      <c r="K24" s="185">
        <v>1935</v>
      </c>
      <c r="L24" s="502" t="s">
        <v>102</v>
      </c>
      <c r="M24" s="501">
        <v>0</v>
      </c>
      <c r="N24" s="441">
        <v>0</v>
      </c>
      <c r="O24" s="501">
        <v>0</v>
      </c>
      <c r="P24" s="503">
        <v>0</v>
      </c>
      <c r="Q24" s="505"/>
    </row>
    <row r="25" spans="1:17" s="19" customFormat="1" ht="12.75" customHeight="1">
      <c r="A25" s="335" t="s">
        <v>431</v>
      </c>
      <c r="B25" s="183" t="s">
        <v>120</v>
      </c>
      <c r="C25" s="437">
        <v>382</v>
      </c>
      <c r="D25" s="438">
        <v>264</v>
      </c>
      <c r="E25" s="438">
        <v>0</v>
      </c>
      <c r="F25" s="439">
        <v>99</v>
      </c>
      <c r="G25" s="438">
        <v>0</v>
      </c>
      <c r="H25" s="439">
        <v>19</v>
      </c>
      <c r="I25" s="501">
        <v>0</v>
      </c>
      <c r="J25" s="501">
        <v>0</v>
      </c>
      <c r="K25" s="501">
        <v>0</v>
      </c>
      <c r="L25" s="502" t="s">
        <v>102</v>
      </c>
      <c r="M25" s="501">
        <v>0</v>
      </c>
      <c r="N25" s="441">
        <v>0</v>
      </c>
      <c r="O25" s="501">
        <v>0</v>
      </c>
      <c r="P25" s="503">
        <v>0</v>
      </c>
      <c r="Q25" s="505" t="s">
        <v>431</v>
      </c>
    </row>
    <row r="26" spans="1:17" s="19" customFormat="1" ht="12.75" customHeight="1">
      <c r="A26" s="184"/>
      <c r="B26" s="183" t="s">
        <v>121</v>
      </c>
      <c r="C26" s="437">
        <v>61614</v>
      </c>
      <c r="D26" s="438">
        <v>54652</v>
      </c>
      <c r="E26" s="438">
        <v>0</v>
      </c>
      <c r="F26" s="439">
        <v>5131</v>
      </c>
      <c r="G26" s="438">
        <v>0</v>
      </c>
      <c r="H26" s="439">
        <v>1831</v>
      </c>
      <c r="I26" s="501">
        <v>0</v>
      </c>
      <c r="J26" s="501">
        <v>0</v>
      </c>
      <c r="K26" s="501">
        <v>0</v>
      </c>
      <c r="L26" s="502" t="s">
        <v>102</v>
      </c>
      <c r="M26" s="501">
        <v>0</v>
      </c>
      <c r="N26" s="441">
        <v>0</v>
      </c>
      <c r="O26" s="501">
        <v>0</v>
      </c>
      <c r="P26" s="501">
        <v>0</v>
      </c>
      <c r="Q26" s="486"/>
    </row>
    <row r="27" spans="1:17" s="433" customFormat="1" ht="12.75" customHeight="1">
      <c r="A27" s="489" t="s">
        <v>145</v>
      </c>
      <c r="B27" s="490" t="s">
        <v>120</v>
      </c>
      <c r="C27" s="491">
        <f>SUM(D27:I27)</f>
        <v>605</v>
      </c>
      <c r="D27" s="492">
        <f aca="true" t="shared" si="0" ref="D27:P27">SUM(D29,D31,D33,D35,D37,D39,D41)</f>
        <v>139</v>
      </c>
      <c r="E27" s="492">
        <f t="shared" si="0"/>
        <v>332</v>
      </c>
      <c r="F27" s="492">
        <f t="shared" si="0"/>
        <v>117</v>
      </c>
      <c r="G27" s="492">
        <f t="shared" si="0"/>
        <v>11</v>
      </c>
      <c r="H27" s="492">
        <f t="shared" si="0"/>
        <v>6</v>
      </c>
      <c r="I27" s="492">
        <f t="shared" si="0"/>
        <v>0</v>
      </c>
      <c r="J27" s="492">
        <f t="shared" si="0"/>
        <v>41</v>
      </c>
      <c r="K27" s="492">
        <f t="shared" si="0"/>
        <v>26</v>
      </c>
      <c r="L27" s="492">
        <f t="shared" si="0"/>
        <v>3</v>
      </c>
      <c r="M27" s="492">
        <f t="shared" si="0"/>
        <v>5</v>
      </c>
      <c r="N27" s="492">
        <f t="shared" si="0"/>
        <v>2</v>
      </c>
      <c r="O27" s="492">
        <f t="shared" si="0"/>
        <v>2</v>
      </c>
      <c r="P27" s="492">
        <f t="shared" si="0"/>
        <v>0</v>
      </c>
      <c r="Q27" s="506" t="s">
        <v>145</v>
      </c>
    </row>
    <row r="28" spans="1:17" s="132" customFormat="1" ht="12.75" customHeight="1">
      <c r="A28" s="493"/>
      <c r="B28" s="490" t="s">
        <v>121</v>
      </c>
      <c r="C28" s="491">
        <f aca="true" t="shared" si="1" ref="C28:C42">SUM(D28:I28)</f>
        <v>128391</v>
      </c>
      <c r="D28" s="492">
        <f aca="true" t="shared" si="2" ref="D28:P28">SUM(D30,D32,D34,D36,D38,D40,D42)</f>
        <v>56781</v>
      </c>
      <c r="E28" s="492">
        <f t="shared" si="2"/>
        <v>58933</v>
      </c>
      <c r="F28" s="492">
        <f t="shared" si="2"/>
        <v>6375</v>
      </c>
      <c r="G28" s="492">
        <f t="shared" si="2"/>
        <v>5745</v>
      </c>
      <c r="H28" s="492">
        <f t="shared" si="2"/>
        <v>557</v>
      </c>
      <c r="I28" s="492">
        <f t="shared" si="2"/>
        <v>0</v>
      </c>
      <c r="J28" s="492">
        <f t="shared" si="2"/>
        <v>18295</v>
      </c>
      <c r="K28" s="492">
        <f>SUM(K30,K32,K34,K36,K38,K40,K42)</f>
        <v>11023</v>
      </c>
      <c r="L28" s="492">
        <f t="shared" si="2"/>
        <v>1520</v>
      </c>
      <c r="M28" s="492">
        <f t="shared" si="2"/>
        <v>541</v>
      </c>
      <c r="N28" s="492">
        <f t="shared" si="2"/>
        <v>2755</v>
      </c>
      <c r="O28" s="492">
        <f t="shared" si="2"/>
        <v>1165</v>
      </c>
      <c r="P28" s="492">
        <f t="shared" si="2"/>
        <v>0</v>
      </c>
      <c r="Q28" s="486"/>
    </row>
    <row r="29" spans="1:17" s="2" customFormat="1" ht="12.75" customHeight="1">
      <c r="A29" s="494" t="s">
        <v>122</v>
      </c>
      <c r="B29" s="495" t="s">
        <v>120</v>
      </c>
      <c r="C29" s="499">
        <f t="shared" si="1"/>
        <v>164</v>
      </c>
      <c r="D29" s="185">
        <v>27</v>
      </c>
      <c r="E29" s="185">
        <v>74</v>
      </c>
      <c r="F29" s="185">
        <v>60</v>
      </c>
      <c r="G29" s="185">
        <v>1</v>
      </c>
      <c r="H29" s="185">
        <v>2</v>
      </c>
      <c r="I29" s="185">
        <v>0</v>
      </c>
      <c r="J29" s="185">
        <f aca="true" t="shared" si="3" ref="J29:J38">SUM(K29:P29)</f>
        <v>7</v>
      </c>
      <c r="K29" s="185">
        <v>7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507" t="s">
        <v>432</v>
      </c>
    </row>
    <row r="30" spans="1:17" s="2" customFormat="1" ht="12.75" customHeight="1">
      <c r="A30" s="494"/>
      <c r="B30" s="495" t="s">
        <v>121</v>
      </c>
      <c r="C30" s="499">
        <f t="shared" si="1"/>
        <v>12836</v>
      </c>
      <c r="D30" s="185">
        <v>4094</v>
      </c>
      <c r="E30" s="185">
        <v>5125</v>
      </c>
      <c r="F30" s="185">
        <v>3365</v>
      </c>
      <c r="G30" s="185">
        <v>28</v>
      </c>
      <c r="H30" s="185">
        <v>224</v>
      </c>
      <c r="I30" s="185">
        <v>0</v>
      </c>
      <c r="J30" s="185">
        <f t="shared" si="3"/>
        <v>1191</v>
      </c>
      <c r="K30" s="185">
        <v>1144</v>
      </c>
      <c r="L30" s="185">
        <v>0</v>
      </c>
      <c r="M30" s="185">
        <v>47</v>
      </c>
      <c r="N30" s="185">
        <v>0</v>
      </c>
      <c r="O30" s="185">
        <v>0</v>
      </c>
      <c r="P30" s="185">
        <v>0</v>
      </c>
      <c r="Q30" s="507"/>
    </row>
    <row r="31" spans="1:17" s="2" customFormat="1" ht="21" customHeight="1">
      <c r="A31" s="496" t="s">
        <v>123</v>
      </c>
      <c r="B31" s="495" t="s">
        <v>120</v>
      </c>
      <c r="C31" s="499">
        <f t="shared" si="1"/>
        <v>67</v>
      </c>
      <c r="D31" s="185">
        <v>2</v>
      </c>
      <c r="E31" s="185">
        <v>62</v>
      </c>
      <c r="F31" s="185">
        <v>2</v>
      </c>
      <c r="G31" s="185">
        <v>0</v>
      </c>
      <c r="H31" s="185">
        <v>1</v>
      </c>
      <c r="I31" s="185">
        <v>0</v>
      </c>
      <c r="J31" s="185">
        <f t="shared" si="3"/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508" t="s">
        <v>403</v>
      </c>
    </row>
    <row r="32" spans="1:17" s="2" customFormat="1" ht="12.75" customHeight="1">
      <c r="A32" s="494"/>
      <c r="B32" s="495" t="s">
        <v>121</v>
      </c>
      <c r="C32" s="499">
        <f t="shared" si="1"/>
        <v>19887</v>
      </c>
      <c r="D32" s="185">
        <v>158</v>
      </c>
      <c r="E32" s="185">
        <v>19455</v>
      </c>
      <c r="F32" s="185">
        <v>193</v>
      </c>
      <c r="G32" s="185">
        <v>0</v>
      </c>
      <c r="H32" s="185">
        <v>81</v>
      </c>
      <c r="I32" s="185">
        <v>0</v>
      </c>
      <c r="J32" s="185">
        <f t="shared" si="3"/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70"/>
    </row>
    <row r="33" spans="1:17" s="2" customFormat="1" ht="12.75" customHeight="1">
      <c r="A33" s="494" t="s">
        <v>124</v>
      </c>
      <c r="B33" s="495" t="s">
        <v>120</v>
      </c>
      <c r="C33" s="499">
        <f t="shared" si="1"/>
        <v>15</v>
      </c>
      <c r="D33" s="185">
        <v>4</v>
      </c>
      <c r="E33" s="185">
        <v>11</v>
      </c>
      <c r="F33" s="185">
        <v>0</v>
      </c>
      <c r="G33" s="185">
        <v>0</v>
      </c>
      <c r="H33" s="185">
        <v>0</v>
      </c>
      <c r="I33" s="185">
        <v>0</v>
      </c>
      <c r="J33" s="185">
        <f t="shared" si="3"/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70" t="s">
        <v>433</v>
      </c>
    </row>
    <row r="34" spans="1:17" s="2" customFormat="1" ht="12.75" customHeight="1">
      <c r="A34" s="494"/>
      <c r="B34" s="495" t="s">
        <v>121</v>
      </c>
      <c r="C34" s="499">
        <f t="shared" si="1"/>
        <v>7356</v>
      </c>
      <c r="D34" s="185">
        <v>424</v>
      </c>
      <c r="E34" s="185">
        <v>6932</v>
      </c>
      <c r="F34" s="185">
        <v>0</v>
      </c>
      <c r="G34" s="185">
        <v>0</v>
      </c>
      <c r="H34" s="185">
        <v>0</v>
      </c>
      <c r="I34" s="185">
        <v>0</v>
      </c>
      <c r="J34" s="185">
        <f t="shared" si="3"/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70"/>
    </row>
    <row r="35" spans="1:17" s="2" customFormat="1" ht="12.75" customHeight="1">
      <c r="A35" s="494" t="s">
        <v>125</v>
      </c>
      <c r="B35" s="495" t="s">
        <v>120</v>
      </c>
      <c r="C35" s="499">
        <f t="shared" si="1"/>
        <v>190</v>
      </c>
      <c r="D35" s="185">
        <v>56</v>
      </c>
      <c r="E35" s="185">
        <v>103</v>
      </c>
      <c r="F35" s="185">
        <v>23</v>
      </c>
      <c r="G35" s="185">
        <v>6</v>
      </c>
      <c r="H35" s="185">
        <v>2</v>
      </c>
      <c r="I35" s="185">
        <v>0</v>
      </c>
      <c r="J35" s="185">
        <f t="shared" si="3"/>
        <v>13</v>
      </c>
      <c r="K35" s="185">
        <v>8</v>
      </c>
      <c r="L35" s="185">
        <v>1</v>
      </c>
      <c r="M35" s="185">
        <v>1</v>
      </c>
      <c r="N35" s="185">
        <v>1</v>
      </c>
      <c r="O35" s="185">
        <v>2</v>
      </c>
      <c r="P35" s="185">
        <v>0</v>
      </c>
      <c r="Q35" s="70" t="s">
        <v>434</v>
      </c>
    </row>
    <row r="36" spans="1:17" s="2" customFormat="1" ht="12.75" customHeight="1">
      <c r="A36" s="494"/>
      <c r="B36" s="495" t="s">
        <v>121</v>
      </c>
      <c r="C36" s="499">
        <f t="shared" si="1"/>
        <v>36718</v>
      </c>
      <c r="D36" s="185">
        <v>14120</v>
      </c>
      <c r="E36" s="185">
        <v>18798</v>
      </c>
      <c r="F36" s="185">
        <v>1340</v>
      </c>
      <c r="G36" s="185">
        <v>2316</v>
      </c>
      <c r="H36" s="185">
        <v>144</v>
      </c>
      <c r="I36" s="185">
        <v>0</v>
      </c>
      <c r="J36" s="185">
        <f t="shared" si="3"/>
        <v>7195</v>
      </c>
      <c r="K36" s="185">
        <v>3749</v>
      </c>
      <c r="L36" s="185">
        <v>1063</v>
      </c>
      <c r="M36" s="185">
        <v>90</v>
      </c>
      <c r="N36" s="185">
        <v>1128</v>
      </c>
      <c r="O36" s="185">
        <v>1165</v>
      </c>
      <c r="P36" s="185">
        <v>0</v>
      </c>
      <c r="Q36" s="70"/>
    </row>
    <row r="37" spans="1:17" s="2" customFormat="1" ht="12.75" customHeight="1">
      <c r="A37" s="494" t="s">
        <v>126</v>
      </c>
      <c r="B37" s="495" t="s">
        <v>120</v>
      </c>
      <c r="C37" s="499">
        <f t="shared" si="1"/>
        <v>26</v>
      </c>
      <c r="D37" s="185">
        <v>13</v>
      </c>
      <c r="E37" s="185">
        <v>5</v>
      </c>
      <c r="F37" s="185">
        <v>7</v>
      </c>
      <c r="G37" s="185">
        <v>1</v>
      </c>
      <c r="H37" s="185">
        <v>0</v>
      </c>
      <c r="I37" s="185">
        <v>0</v>
      </c>
      <c r="J37" s="185">
        <f t="shared" si="3"/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5">
        <v>0</v>
      </c>
      <c r="Q37" s="70" t="s">
        <v>365</v>
      </c>
    </row>
    <row r="38" spans="1:17" s="2" customFormat="1" ht="12.75" customHeight="1">
      <c r="A38" s="494"/>
      <c r="B38" s="495" t="s">
        <v>121</v>
      </c>
      <c r="C38" s="499">
        <f t="shared" si="1"/>
        <v>15173</v>
      </c>
      <c r="D38" s="185">
        <v>12380</v>
      </c>
      <c r="E38" s="185">
        <v>556</v>
      </c>
      <c r="F38" s="185">
        <v>121</v>
      </c>
      <c r="G38" s="185">
        <v>2116</v>
      </c>
      <c r="H38" s="185">
        <v>0</v>
      </c>
      <c r="I38" s="185">
        <v>0</v>
      </c>
      <c r="J38" s="185">
        <f t="shared" si="3"/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5">
        <v>0</v>
      </c>
      <c r="Q38" s="70"/>
    </row>
    <row r="39" spans="1:17" s="2" customFormat="1" ht="12.75" customHeight="1">
      <c r="A39" s="494" t="s">
        <v>127</v>
      </c>
      <c r="B39" s="495" t="s">
        <v>120</v>
      </c>
      <c r="C39" s="499">
        <f t="shared" si="1"/>
        <v>53</v>
      </c>
      <c r="D39" s="440">
        <v>28</v>
      </c>
      <c r="E39" s="440">
        <v>15</v>
      </c>
      <c r="F39" s="441">
        <v>8</v>
      </c>
      <c r="G39" s="440">
        <v>1</v>
      </c>
      <c r="H39" s="441">
        <v>1</v>
      </c>
      <c r="I39" s="440">
        <v>0</v>
      </c>
      <c r="J39" s="441">
        <v>16</v>
      </c>
      <c r="K39" s="441">
        <v>9</v>
      </c>
      <c r="L39" s="441">
        <v>2</v>
      </c>
      <c r="M39" s="441">
        <v>1</v>
      </c>
      <c r="N39" s="441">
        <v>1</v>
      </c>
      <c r="O39" s="185">
        <v>0</v>
      </c>
      <c r="P39" s="185">
        <v>0</v>
      </c>
      <c r="Q39" s="70" t="s">
        <v>435</v>
      </c>
    </row>
    <row r="40" spans="1:17" s="2" customFormat="1" ht="12.75" customHeight="1">
      <c r="A40" s="494"/>
      <c r="B40" s="495" t="s">
        <v>121</v>
      </c>
      <c r="C40" s="499">
        <f t="shared" si="1"/>
        <v>27515</v>
      </c>
      <c r="D40" s="440">
        <v>24764</v>
      </c>
      <c r="E40" s="440">
        <v>1216</v>
      </c>
      <c r="F40" s="441">
        <v>397</v>
      </c>
      <c r="G40" s="440">
        <v>1030</v>
      </c>
      <c r="H40" s="441">
        <v>108</v>
      </c>
      <c r="I40" s="440">
        <v>0</v>
      </c>
      <c r="J40" s="441">
        <v>8834</v>
      </c>
      <c r="K40" s="441">
        <v>5681</v>
      </c>
      <c r="L40" s="441">
        <v>457</v>
      </c>
      <c r="M40" s="441">
        <v>133</v>
      </c>
      <c r="N40" s="441">
        <v>1272</v>
      </c>
      <c r="O40" s="185">
        <v>0</v>
      </c>
      <c r="P40" s="185">
        <v>0</v>
      </c>
      <c r="Q40" s="70"/>
    </row>
    <row r="41" spans="1:17" s="2" customFormat="1" ht="12.75" customHeight="1">
      <c r="A41" s="494" t="s">
        <v>128</v>
      </c>
      <c r="B41" s="495" t="s">
        <v>120</v>
      </c>
      <c r="C41" s="499">
        <f t="shared" si="1"/>
        <v>90</v>
      </c>
      <c r="D41" s="185">
        <v>9</v>
      </c>
      <c r="E41" s="185">
        <v>62</v>
      </c>
      <c r="F41" s="185">
        <v>17</v>
      </c>
      <c r="G41" s="185">
        <v>2</v>
      </c>
      <c r="H41" s="185">
        <v>0</v>
      </c>
      <c r="I41" s="185">
        <v>0</v>
      </c>
      <c r="J41" s="185">
        <f>SUM(K41:P41)</f>
        <v>5</v>
      </c>
      <c r="K41" s="185">
        <v>2</v>
      </c>
      <c r="L41" s="185">
        <v>0</v>
      </c>
      <c r="M41" s="185">
        <v>3</v>
      </c>
      <c r="N41" s="185">
        <v>0</v>
      </c>
      <c r="O41" s="185">
        <v>0</v>
      </c>
      <c r="P41" s="463">
        <v>0</v>
      </c>
      <c r="Q41" s="70" t="s">
        <v>130</v>
      </c>
    </row>
    <row r="42" spans="1:17" s="2" customFormat="1" ht="12.75" customHeight="1" thickBot="1">
      <c r="A42" s="497"/>
      <c r="B42" s="498" t="s">
        <v>121</v>
      </c>
      <c r="C42" s="500">
        <f t="shared" si="1"/>
        <v>8906</v>
      </c>
      <c r="D42" s="186">
        <v>841</v>
      </c>
      <c r="E42" s="186">
        <v>6851</v>
      </c>
      <c r="F42" s="186">
        <v>959</v>
      </c>
      <c r="G42" s="186">
        <v>255</v>
      </c>
      <c r="H42" s="186">
        <v>0</v>
      </c>
      <c r="I42" s="186">
        <v>0</v>
      </c>
      <c r="J42" s="186">
        <f>SUM(K42:P42)</f>
        <v>1075</v>
      </c>
      <c r="K42" s="186">
        <v>449</v>
      </c>
      <c r="L42" s="186">
        <v>0</v>
      </c>
      <c r="M42" s="186">
        <v>271</v>
      </c>
      <c r="N42" s="186">
        <v>355</v>
      </c>
      <c r="O42" s="186">
        <v>0</v>
      </c>
      <c r="P42" s="187">
        <v>0</v>
      </c>
      <c r="Q42" s="71"/>
    </row>
    <row r="43" spans="1:17" s="60" customFormat="1" ht="12" customHeight="1">
      <c r="A43" s="156" t="s">
        <v>146</v>
      </c>
      <c r="B43" s="156"/>
      <c r="C43" s="170"/>
      <c r="D43" s="170"/>
      <c r="E43" s="170"/>
      <c r="N43" s="764" t="s">
        <v>567</v>
      </c>
      <c r="O43" s="764"/>
      <c r="P43" s="764"/>
      <c r="Q43" s="764"/>
    </row>
    <row r="44" spans="1:17" s="60" customFormat="1" ht="12" customHeight="1">
      <c r="A44" s="60" t="s">
        <v>436</v>
      </c>
      <c r="N44" s="778" t="s">
        <v>437</v>
      </c>
      <c r="O44" s="778"/>
      <c r="P44" s="778"/>
      <c r="Q44" s="778"/>
    </row>
    <row r="45" s="40" customFormat="1" ht="13.5"/>
    <row r="46" s="40" customFormat="1" ht="13.5"/>
    <row r="47" s="40" customFormat="1" ht="13.5"/>
    <row r="48" s="40" customFormat="1" ht="13.5"/>
    <row r="49" s="40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</sheetData>
  <mergeCells count="5">
    <mergeCell ref="N44:Q44"/>
    <mergeCell ref="A1:Q1"/>
    <mergeCell ref="C3:I3"/>
    <mergeCell ref="J3:P3"/>
    <mergeCell ref="N43:Q43"/>
  </mergeCells>
  <printOptions/>
  <pageMargins left="0.35" right="0.31" top="0.78" bottom="0.49" header="0.5" footer="0.2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B4">
      <selection activeCell="J17" sqref="J17"/>
    </sheetView>
  </sheetViews>
  <sheetFormatPr defaultColWidth="8.88671875" defaultRowHeight="13.5"/>
  <cols>
    <col min="1" max="1" width="12.21484375" style="56" customWidth="1"/>
    <col min="2" max="9" width="11.10546875" style="56" customWidth="1"/>
    <col min="10" max="10" width="11.88671875" style="56" customWidth="1"/>
  </cols>
  <sheetData>
    <row r="1" spans="1:10" s="148" customFormat="1" ht="22.5">
      <c r="A1" s="749" t="s">
        <v>288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10" s="55" customFormat="1" ht="12" thickBot="1">
      <c r="A2" s="189" t="s">
        <v>289</v>
      </c>
      <c r="B2" s="189"/>
      <c r="C2" s="190"/>
      <c r="D2" s="190"/>
      <c r="E2" s="190"/>
      <c r="F2" s="190"/>
      <c r="G2" s="190"/>
      <c r="H2" s="190"/>
      <c r="I2" s="190"/>
      <c r="J2" s="464" t="s">
        <v>290</v>
      </c>
    </row>
    <row r="3" spans="1:10" s="55" customFormat="1" ht="34.5" customHeight="1">
      <c r="A3" s="765" t="s">
        <v>760</v>
      </c>
      <c r="B3" s="767" t="s">
        <v>291</v>
      </c>
      <c r="C3" s="768"/>
      <c r="D3" s="767" t="s">
        <v>292</v>
      </c>
      <c r="E3" s="768"/>
      <c r="F3" s="767" t="s">
        <v>293</v>
      </c>
      <c r="G3" s="768"/>
      <c r="H3" s="767" t="s">
        <v>294</v>
      </c>
      <c r="I3" s="768"/>
      <c r="J3" s="765" t="s">
        <v>761</v>
      </c>
    </row>
    <row r="4" spans="1:10" s="55" customFormat="1" ht="34.5" customHeight="1">
      <c r="A4" s="750"/>
      <c r="B4" s="191" t="s">
        <v>295</v>
      </c>
      <c r="C4" s="191" t="s">
        <v>296</v>
      </c>
      <c r="D4" s="191" t="s">
        <v>295</v>
      </c>
      <c r="E4" s="191" t="s">
        <v>296</v>
      </c>
      <c r="F4" s="191" t="s">
        <v>295</v>
      </c>
      <c r="G4" s="191" t="s">
        <v>296</v>
      </c>
      <c r="H4" s="191" t="s">
        <v>295</v>
      </c>
      <c r="I4" s="191" t="s">
        <v>296</v>
      </c>
      <c r="J4" s="766"/>
    </row>
    <row r="5" spans="1:10" s="55" customFormat="1" ht="19.5" customHeight="1">
      <c r="A5" s="192" t="s">
        <v>104</v>
      </c>
      <c r="B5" s="193">
        <v>4791</v>
      </c>
      <c r="C5" s="194">
        <v>1785290</v>
      </c>
      <c r="D5" s="194">
        <v>2734</v>
      </c>
      <c r="E5" s="194">
        <v>977301</v>
      </c>
      <c r="F5" s="194">
        <v>1187</v>
      </c>
      <c r="G5" s="194">
        <v>562103</v>
      </c>
      <c r="H5" s="194">
        <v>351</v>
      </c>
      <c r="I5" s="195">
        <v>95316</v>
      </c>
      <c r="J5" s="196" t="s">
        <v>104</v>
      </c>
    </row>
    <row r="6" spans="1:10" s="55" customFormat="1" ht="19.5" customHeight="1">
      <c r="A6" s="197" t="s">
        <v>138</v>
      </c>
      <c r="B6" s="198">
        <v>4666</v>
      </c>
      <c r="C6" s="199">
        <v>2081004</v>
      </c>
      <c r="D6" s="199">
        <v>2499</v>
      </c>
      <c r="E6" s="199">
        <v>1046858</v>
      </c>
      <c r="F6" s="199">
        <v>1249</v>
      </c>
      <c r="G6" s="199">
        <v>712866</v>
      </c>
      <c r="H6" s="199">
        <v>200</v>
      </c>
      <c r="I6" s="200">
        <v>52634</v>
      </c>
      <c r="J6" s="201" t="s">
        <v>138</v>
      </c>
    </row>
    <row r="7" spans="1:10" s="55" customFormat="1" ht="19.5" customHeight="1">
      <c r="A7" s="197" t="s">
        <v>177</v>
      </c>
      <c r="B7" s="198">
        <v>3608</v>
      </c>
      <c r="C7" s="199">
        <v>1126552</v>
      </c>
      <c r="D7" s="199">
        <v>1691</v>
      </c>
      <c r="E7" s="199">
        <v>392788</v>
      </c>
      <c r="F7" s="199">
        <v>1074</v>
      </c>
      <c r="G7" s="199">
        <v>359691</v>
      </c>
      <c r="H7" s="199">
        <v>198</v>
      </c>
      <c r="I7" s="200">
        <v>47919</v>
      </c>
      <c r="J7" s="197" t="s">
        <v>177</v>
      </c>
    </row>
    <row r="8" spans="1:10" s="55" customFormat="1" ht="19.5" customHeight="1">
      <c r="A8" s="202" t="s">
        <v>145</v>
      </c>
      <c r="B8" s="203">
        <f aca="true" t="shared" si="0" ref="B8:C10">SUM(D8,F8,H8,B17,D17,F17,H17)</f>
        <v>3132</v>
      </c>
      <c r="C8" s="204">
        <f t="shared" si="0"/>
        <v>1059578</v>
      </c>
      <c r="D8" s="204">
        <f aca="true" t="shared" si="1" ref="D8:I8">SUM(D9:D10)</f>
        <v>1300</v>
      </c>
      <c r="E8" s="204">
        <f t="shared" si="1"/>
        <v>357047</v>
      </c>
      <c r="F8" s="204">
        <f t="shared" si="1"/>
        <v>928</v>
      </c>
      <c r="G8" s="204">
        <f t="shared" si="1"/>
        <v>402867</v>
      </c>
      <c r="H8" s="204">
        <f t="shared" si="1"/>
        <v>223</v>
      </c>
      <c r="I8" s="205">
        <f t="shared" si="1"/>
        <v>63261</v>
      </c>
      <c r="J8" s="202" t="s">
        <v>145</v>
      </c>
    </row>
    <row r="9" spans="1:10" s="55" customFormat="1" ht="19.5" customHeight="1">
      <c r="A9" s="197" t="s">
        <v>297</v>
      </c>
      <c r="B9" s="198">
        <f t="shared" si="0"/>
        <v>1987</v>
      </c>
      <c r="C9" s="199">
        <f t="shared" si="0"/>
        <v>675284</v>
      </c>
      <c r="D9" s="199">
        <v>805</v>
      </c>
      <c r="E9" s="199">
        <v>258067</v>
      </c>
      <c r="F9" s="199">
        <v>604</v>
      </c>
      <c r="G9" s="199">
        <v>220815</v>
      </c>
      <c r="H9" s="199">
        <v>129</v>
      </c>
      <c r="I9" s="200">
        <v>39340</v>
      </c>
      <c r="J9" s="206" t="s">
        <v>178</v>
      </c>
    </row>
    <row r="10" spans="1:10" s="55" customFormat="1" ht="19.5" customHeight="1" thickBot="1">
      <c r="A10" s="465" t="s">
        <v>298</v>
      </c>
      <c r="B10" s="466">
        <f t="shared" si="0"/>
        <v>1145</v>
      </c>
      <c r="C10" s="467">
        <f t="shared" si="0"/>
        <v>384294</v>
      </c>
      <c r="D10" s="467">
        <v>495</v>
      </c>
      <c r="E10" s="467">
        <v>98980</v>
      </c>
      <c r="F10" s="467">
        <v>324</v>
      </c>
      <c r="G10" s="467">
        <v>182052</v>
      </c>
      <c r="H10" s="467">
        <v>94</v>
      </c>
      <c r="I10" s="468">
        <v>23921</v>
      </c>
      <c r="J10" s="469" t="s">
        <v>179</v>
      </c>
    </row>
    <row r="11" spans="1:10" s="55" customFormat="1" ht="18" customHeight="1" thickBo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s="55" customFormat="1" ht="34.5" customHeight="1">
      <c r="A12" s="747" t="s">
        <v>760</v>
      </c>
      <c r="B12" s="767" t="s">
        <v>299</v>
      </c>
      <c r="C12" s="768"/>
      <c r="D12" s="767" t="s">
        <v>300</v>
      </c>
      <c r="E12" s="768"/>
      <c r="F12" s="767" t="s">
        <v>301</v>
      </c>
      <c r="G12" s="768"/>
      <c r="H12" s="767" t="s">
        <v>302</v>
      </c>
      <c r="I12" s="768"/>
      <c r="J12" s="747" t="s">
        <v>761</v>
      </c>
    </row>
    <row r="13" spans="1:10" s="55" customFormat="1" ht="34.5" customHeight="1">
      <c r="A13" s="748"/>
      <c r="B13" s="191" t="s">
        <v>295</v>
      </c>
      <c r="C13" s="191" t="s">
        <v>296</v>
      </c>
      <c r="D13" s="191" t="s">
        <v>295</v>
      </c>
      <c r="E13" s="191" t="s">
        <v>296</v>
      </c>
      <c r="F13" s="191" t="s">
        <v>295</v>
      </c>
      <c r="G13" s="191" t="s">
        <v>296</v>
      </c>
      <c r="H13" s="191" t="s">
        <v>295</v>
      </c>
      <c r="I13" s="191" t="s">
        <v>296</v>
      </c>
      <c r="J13" s="748"/>
    </row>
    <row r="14" spans="1:10" s="55" customFormat="1" ht="19.5" customHeight="1">
      <c r="A14" s="192" t="s">
        <v>104</v>
      </c>
      <c r="B14" s="193">
        <v>55</v>
      </c>
      <c r="C14" s="194">
        <v>15634</v>
      </c>
      <c r="D14" s="194">
        <v>184</v>
      </c>
      <c r="E14" s="194">
        <v>120987</v>
      </c>
      <c r="F14" s="194">
        <v>8</v>
      </c>
      <c r="G14" s="194">
        <v>1109</v>
      </c>
      <c r="H14" s="194">
        <v>807</v>
      </c>
      <c r="I14" s="195">
        <v>229143</v>
      </c>
      <c r="J14" s="207" t="s">
        <v>104</v>
      </c>
    </row>
    <row r="15" spans="1:10" s="55" customFormat="1" ht="19.5" customHeight="1">
      <c r="A15" s="197" t="s">
        <v>138</v>
      </c>
      <c r="B15" s="198">
        <v>71</v>
      </c>
      <c r="C15" s="199">
        <v>34512</v>
      </c>
      <c r="D15" s="199">
        <v>184</v>
      </c>
      <c r="E15" s="199">
        <v>120987</v>
      </c>
      <c r="F15" s="199">
        <v>7</v>
      </c>
      <c r="G15" s="199">
        <v>7035</v>
      </c>
      <c r="H15" s="199">
        <v>456</v>
      </c>
      <c r="I15" s="200">
        <v>106112</v>
      </c>
      <c r="J15" s="201" t="s">
        <v>138</v>
      </c>
    </row>
    <row r="16" spans="1:10" s="55" customFormat="1" ht="19.5" customHeight="1">
      <c r="A16" s="197" t="s">
        <v>177</v>
      </c>
      <c r="B16" s="198">
        <v>21</v>
      </c>
      <c r="C16" s="199">
        <v>9728</v>
      </c>
      <c r="D16" s="199">
        <v>201</v>
      </c>
      <c r="E16" s="199">
        <v>190229</v>
      </c>
      <c r="F16" s="199">
        <v>32</v>
      </c>
      <c r="G16" s="199">
        <v>71514</v>
      </c>
      <c r="H16" s="199">
        <v>391</v>
      </c>
      <c r="I16" s="200">
        <v>54683</v>
      </c>
      <c r="J16" s="197" t="s">
        <v>177</v>
      </c>
    </row>
    <row r="17" spans="1:10" s="55" customFormat="1" ht="19.5" customHeight="1">
      <c r="A17" s="202" t="s">
        <v>145</v>
      </c>
      <c r="B17" s="203">
        <f aca="true" t="shared" si="2" ref="B17:I17">SUM(B18:B19)</f>
        <v>43</v>
      </c>
      <c r="C17" s="204">
        <f t="shared" si="2"/>
        <v>18230</v>
      </c>
      <c r="D17" s="204">
        <f t="shared" si="2"/>
        <v>214</v>
      </c>
      <c r="E17" s="204">
        <f t="shared" si="2"/>
        <v>134006</v>
      </c>
      <c r="F17" s="204">
        <f t="shared" si="2"/>
        <v>39</v>
      </c>
      <c r="G17" s="204">
        <f t="shared" si="2"/>
        <v>17225</v>
      </c>
      <c r="H17" s="204">
        <f t="shared" si="2"/>
        <v>385</v>
      </c>
      <c r="I17" s="205">
        <f t="shared" si="2"/>
        <v>66942</v>
      </c>
      <c r="J17" s="202" t="s">
        <v>145</v>
      </c>
    </row>
    <row r="18" spans="1:10" s="55" customFormat="1" ht="19.5" customHeight="1">
      <c r="A18" s="197" t="s">
        <v>297</v>
      </c>
      <c r="B18" s="198">
        <v>29</v>
      </c>
      <c r="C18" s="199">
        <v>15321</v>
      </c>
      <c r="D18" s="199">
        <v>137</v>
      </c>
      <c r="E18" s="199">
        <v>91393</v>
      </c>
      <c r="F18" s="199">
        <v>34</v>
      </c>
      <c r="G18" s="199">
        <v>15956</v>
      </c>
      <c r="H18" s="199">
        <v>249</v>
      </c>
      <c r="I18" s="200">
        <v>34392</v>
      </c>
      <c r="J18" s="206" t="s">
        <v>178</v>
      </c>
    </row>
    <row r="19" spans="1:10" s="55" customFormat="1" ht="19.5" customHeight="1" thickBot="1">
      <c r="A19" s="465" t="s">
        <v>298</v>
      </c>
      <c r="B19" s="466">
        <v>14</v>
      </c>
      <c r="C19" s="467">
        <v>2909</v>
      </c>
      <c r="D19" s="467">
        <v>77</v>
      </c>
      <c r="E19" s="467">
        <v>42613</v>
      </c>
      <c r="F19" s="467">
        <v>5</v>
      </c>
      <c r="G19" s="467">
        <v>1269</v>
      </c>
      <c r="H19" s="467">
        <v>136</v>
      </c>
      <c r="I19" s="468">
        <v>32550</v>
      </c>
      <c r="J19" s="469" t="s">
        <v>179</v>
      </c>
    </row>
    <row r="20" spans="1:10" s="55" customFormat="1" ht="11.25">
      <c r="A20" s="470" t="s">
        <v>303</v>
      </c>
      <c r="B20" s="190"/>
      <c r="C20" s="190"/>
      <c r="D20" s="190"/>
      <c r="E20" s="190"/>
      <c r="F20" s="190"/>
      <c r="G20" s="190"/>
      <c r="H20" s="190"/>
      <c r="I20" s="190"/>
      <c r="J20" s="471" t="s">
        <v>304</v>
      </c>
    </row>
    <row r="21" spans="1:10" s="148" customFormat="1" ht="13.5">
      <c r="A21" s="208"/>
      <c r="B21" s="208"/>
      <c r="C21" s="208"/>
      <c r="D21" s="208"/>
      <c r="E21" s="208"/>
      <c r="F21" s="208"/>
      <c r="G21" s="208"/>
      <c r="H21" s="208"/>
      <c r="I21" s="208"/>
      <c r="J21" s="208"/>
    </row>
    <row r="22" spans="1:10" s="148" customFormat="1" ht="13.5">
      <c r="A22" s="208"/>
      <c r="B22" s="208"/>
      <c r="C22" s="208"/>
      <c r="D22" s="208"/>
      <c r="E22" s="208"/>
      <c r="F22" s="208"/>
      <c r="G22" s="208"/>
      <c r="H22" s="208"/>
      <c r="I22" s="208"/>
      <c r="J22" s="208"/>
    </row>
    <row r="23" spans="1:10" s="148" customFormat="1" ht="13.5">
      <c r="A23" s="208"/>
      <c r="B23" s="208"/>
      <c r="C23" s="208"/>
      <c r="D23" s="208"/>
      <c r="E23" s="208"/>
      <c r="F23" s="208"/>
      <c r="G23" s="208"/>
      <c r="H23" s="208"/>
      <c r="I23" s="208"/>
      <c r="J23" s="208"/>
    </row>
    <row r="24" spans="1:10" s="148" customFormat="1" ht="13.5">
      <c r="A24" s="208"/>
      <c r="B24" s="208"/>
      <c r="C24" s="208"/>
      <c r="D24" s="208"/>
      <c r="E24" s="208"/>
      <c r="F24" s="208"/>
      <c r="G24" s="208"/>
      <c r="H24" s="208"/>
      <c r="I24" s="208"/>
      <c r="J24" s="208"/>
    </row>
    <row r="25" spans="1:10" s="148" customFormat="1" ht="13.5">
      <c r="A25" s="208"/>
      <c r="B25" s="208"/>
      <c r="C25" s="208"/>
      <c r="D25" s="208"/>
      <c r="E25" s="208"/>
      <c r="F25" s="208"/>
      <c r="G25" s="208"/>
      <c r="H25" s="208"/>
      <c r="I25" s="208"/>
      <c r="J25" s="208"/>
    </row>
    <row r="26" spans="1:10" s="148" customFormat="1" ht="13.5">
      <c r="A26" s="208"/>
      <c r="B26" s="208"/>
      <c r="C26" s="208"/>
      <c r="D26" s="208"/>
      <c r="E26" s="208"/>
      <c r="F26" s="208"/>
      <c r="G26" s="208"/>
      <c r="H26" s="208"/>
      <c r="I26" s="208"/>
      <c r="J26" s="208"/>
    </row>
    <row r="27" spans="1:10" s="148" customFormat="1" ht="13.5">
      <c r="A27" s="208"/>
      <c r="B27" s="208"/>
      <c r="C27" s="208"/>
      <c r="D27" s="208"/>
      <c r="E27" s="208"/>
      <c r="F27" s="208"/>
      <c r="G27" s="208"/>
      <c r="H27" s="208"/>
      <c r="I27" s="208"/>
      <c r="J27" s="208"/>
    </row>
    <row r="28" spans="1:10" s="148" customFormat="1" ht="13.5">
      <c r="A28" s="208"/>
      <c r="B28" s="208"/>
      <c r="C28" s="208"/>
      <c r="D28" s="208"/>
      <c r="E28" s="208"/>
      <c r="F28" s="208"/>
      <c r="G28" s="208"/>
      <c r="H28" s="208"/>
      <c r="I28" s="208"/>
      <c r="J28" s="208"/>
    </row>
    <row r="29" spans="1:10" s="148" customFormat="1" ht="13.5">
      <c r="A29" s="208"/>
      <c r="B29" s="208"/>
      <c r="C29" s="208"/>
      <c r="D29" s="208"/>
      <c r="E29" s="208"/>
      <c r="F29" s="208"/>
      <c r="G29" s="208"/>
      <c r="H29" s="208"/>
      <c r="I29" s="208"/>
      <c r="J29" s="208"/>
    </row>
  </sheetData>
  <mergeCells count="13">
    <mergeCell ref="A12:A13"/>
    <mergeCell ref="B12:C12"/>
    <mergeCell ref="H3:I3"/>
    <mergeCell ref="J3:J4"/>
    <mergeCell ref="H12:I12"/>
    <mergeCell ref="J12:J13"/>
    <mergeCell ref="A1:J1"/>
    <mergeCell ref="D12:E12"/>
    <mergeCell ref="F12:G12"/>
    <mergeCell ref="D3:E3"/>
    <mergeCell ref="F3:G3"/>
    <mergeCell ref="A3:A4"/>
    <mergeCell ref="B3:C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33"/>
  <sheetViews>
    <sheetView workbookViewId="0" topLeftCell="B10">
      <selection activeCell="J22" sqref="J22"/>
    </sheetView>
  </sheetViews>
  <sheetFormatPr defaultColWidth="8.88671875" defaultRowHeight="13.5"/>
  <cols>
    <col min="1" max="1" width="12.21484375" style="0" customWidth="1"/>
    <col min="2" max="8" width="11.77734375" style="0" customWidth="1"/>
    <col min="9" max="9" width="10.77734375" style="0" customWidth="1"/>
    <col min="10" max="10" width="13.10546875" style="0" customWidth="1"/>
  </cols>
  <sheetData>
    <row r="1" spans="1:10" s="60" customFormat="1" ht="36" customHeight="1">
      <c r="A1" s="798" t="s">
        <v>584</v>
      </c>
      <c r="B1" s="798"/>
      <c r="C1" s="798"/>
      <c r="D1" s="798"/>
      <c r="E1" s="798"/>
      <c r="F1" s="798"/>
      <c r="G1" s="798"/>
      <c r="H1" s="798"/>
      <c r="I1" s="798"/>
      <c r="J1" s="798"/>
    </row>
    <row r="2" spans="1:10" s="60" customFormat="1" ht="18" customHeight="1" thickBot="1">
      <c r="A2" s="159" t="s">
        <v>570</v>
      </c>
      <c r="J2" s="188" t="s">
        <v>571</v>
      </c>
    </row>
    <row r="3" spans="1:10" s="60" customFormat="1" ht="18" customHeight="1">
      <c r="A3" s="800" t="s">
        <v>135</v>
      </c>
      <c r="B3" s="209" t="s">
        <v>572</v>
      </c>
      <c r="C3" s="209" t="s">
        <v>573</v>
      </c>
      <c r="D3" s="753" t="s">
        <v>574</v>
      </c>
      <c r="E3" s="754"/>
      <c r="F3" s="754"/>
      <c r="G3" s="754"/>
      <c r="H3" s="754"/>
      <c r="I3" s="755"/>
      <c r="J3" s="769" t="s">
        <v>96</v>
      </c>
    </row>
    <row r="4" spans="1:10" s="60" customFormat="1" ht="18" customHeight="1">
      <c r="A4" s="801"/>
      <c r="B4" s="137"/>
      <c r="C4" s="137"/>
      <c r="D4" s="161" t="s">
        <v>713</v>
      </c>
      <c r="E4" s="161" t="s">
        <v>714</v>
      </c>
      <c r="F4" s="142" t="s">
        <v>715</v>
      </c>
      <c r="G4" s="161" t="s">
        <v>716</v>
      </c>
      <c r="H4" s="756" t="s">
        <v>712</v>
      </c>
      <c r="I4" s="757"/>
      <c r="J4" s="770"/>
    </row>
    <row r="5" spans="1:10" s="60" customFormat="1" ht="18" customHeight="1">
      <c r="A5" s="801"/>
      <c r="B5" s="137" t="s">
        <v>137</v>
      </c>
      <c r="C5" s="137"/>
      <c r="D5" s="137"/>
      <c r="E5" s="137"/>
      <c r="F5" s="212"/>
      <c r="G5" s="137"/>
      <c r="H5" s="770"/>
      <c r="I5" s="758"/>
      <c r="J5" s="770"/>
    </row>
    <row r="6" spans="1:10" s="60" customFormat="1" ht="18" customHeight="1">
      <c r="A6" s="802"/>
      <c r="B6" s="140" t="s">
        <v>575</v>
      </c>
      <c r="C6" s="140" t="s">
        <v>576</v>
      </c>
      <c r="D6" s="140" t="s">
        <v>577</v>
      </c>
      <c r="E6" s="140" t="s">
        <v>577</v>
      </c>
      <c r="F6" s="140" t="s">
        <v>577</v>
      </c>
      <c r="G6" s="140" t="s">
        <v>577</v>
      </c>
      <c r="H6" s="771" t="s">
        <v>578</v>
      </c>
      <c r="I6" s="687"/>
      <c r="J6" s="771"/>
    </row>
    <row r="7" spans="1:40" s="180" customFormat="1" ht="24.75" customHeight="1">
      <c r="A7" s="300" t="s">
        <v>398</v>
      </c>
      <c r="B7" s="110">
        <v>117</v>
      </c>
      <c r="C7" s="110">
        <v>3741</v>
      </c>
      <c r="D7" s="110">
        <v>63</v>
      </c>
      <c r="E7" s="110">
        <v>115</v>
      </c>
      <c r="F7" s="110">
        <v>2188</v>
      </c>
      <c r="G7" s="110">
        <v>1221</v>
      </c>
      <c r="H7" s="741">
        <v>154</v>
      </c>
      <c r="I7" s="742"/>
      <c r="J7" s="303" t="s">
        <v>398</v>
      </c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</row>
    <row r="8" spans="1:40" s="40" customFormat="1" ht="24.75" customHeight="1">
      <c r="A8" s="301" t="s">
        <v>399</v>
      </c>
      <c r="B8" s="584">
        <v>3</v>
      </c>
      <c r="C8" s="110">
        <v>41</v>
      </c>
      <c r="D8" s="110">
        <v>0</v>
      </c>
      <c r="E8" s="110">
        <v>41</v>
      </c>
      <c r="F8" s="110">
        <v>0</v>
      </c>
      <c r="G8" s="110">
        <v>0</v>
      </c>
      <c r="H8" s="684">
        <v>0</v>
      </c>
      <c r="I8" s="685"/>
      <c r="J8" s="70" t="s">
        <v>399</v>
      </c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</row>
    <row r="9" spans="1:40" s="38" customFormat="1" ht="24.75" customHeight="1">
      <c r="A9" s="302" t="s">
        <v>400</v>
      </c>
      <c r="B9" s="585">
        <v>14</v>
      </c>
      <c r="C9" s="118">
        <v>247</v>
      </c>
      <c r="D9" s="118">
        <v>19</v>
      </c>
      <c r="E9" s="118">
        <v>6</v>
      </c>
      <c r="F9" s="118">
        <v>199</v>
      </c>
      <c r="G9" s="118">
        <v>5</v>
      </c>
      <c r="H9" s="751">
        <v>18</v>
      </c>
      <c r="I9" s="752"/>
      <c r="J9" s="68" t="s">
        <v>400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0" s="41" customFormat="1" ht="24.75" customHeight="1">
      <c r="A10" s="302" t="s">
        <v>401</v>
      </c>
      <c r="B10" s="118">
        <v>7</v>
      </c>
      <c r="C10" s="118">
        <v>170</v>
      </c>
      <c r="D10" s="118">
        <v>0</v>
      </c>
      <c r="E10" s="118">
        <v>110</v>
      </c>
      <c r="F10" s="118">
        <v>60</v>
      </c>
      <c r="G10" s="118">
        <v>0</v>
      </c>
      <c r="H10" s="751">
        <v>0</v>
      </c>
      <c r="I10" s="752"/>
      <c r="J10" s="68" t="s">
        <v>401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</row>
    <row r="11" spans="1:40" s="19" customFormat="1" ht="24.75" customHeight="1" thickBot="1">
      <c r="A11" s="120" t="s">
        <v>711</v>
      </c>
      <c r="B11" s="216">
        <v>28</v>
      </c>
      <c r="C11" s="217">
        <f>SUM(D11:H11)</f>
        <v>544</v>
      </c>
      <c r="D11" s="217">
        <v>0</v>
      </c>
      <c r="E11" s="217">
        <v>0</v>
      </c>
      <c r="F11" s="218">
        <v>442</v>
      </c>
      <c r="G11" s="218">
        <v>102</v>
      </c>
      <c r="H11" s="746">
        <v>0</v>
      </c>
      <c r="I11" s="683"/>
      <c r="J11" s="126" t="s">
        <v>145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10" s="40" customFormat="1" ht="18" customHeight="1" thickBo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s="60" customFormat="1" ht="18" customHeight="1">
      <c r="A13" s="800" t="s">
        <v>135</v>
      </c>
      <c r="B13" s="743" t="s">
        <v>579</v>
      </c>
      <c r="C13" s="744"/>
      <c r="D13" s="744"/>
      <c r="E13" s="744"/>
      <c r="F13" s="744"/>
      <c r="G13" s="744"/>
      <c r="H13" s="744"/>
      <c r="I13" s="745"/>
      <c r="J13" s="769" t="s">
        <v>96</v>
      </c>
    </row>
    <row r="14" spans="1:10" s="60" customFormat="1" ht="18" customHeight="1">
      <c r="A14" s="801"/>
      <c r="B14" s="688" t="s">
        <v>580</v>
      </c>
      <c r="C14" s="672"/>
      <c r="D14" s="688" t="s">
        <v>581</v>
      </c>
      <c r="E14" s="672"/>
      <c r="F14" s="688" t="s">
        <v>582</v>
      </c>
      <c r="G14" s="672"/>
      <c r="H14" s="688" t="s">
        <v>583</v>
      </c>
      <c r="I14" s="672"/>
      <c r="J14" s="770"/>
    </row>
    <row r="15" spans="1:10" s="60" customFormat="1" ht="18" customHeight="1">
      <c r="A15" s="801"/>
      <c r="B15" s="161" t="s">
        <v>572</v>
      </c>
      <c r="C15" s="161" t="s">
        <v>573</v>
      </c>
      <c r="D15" s="161" t="s">
        <v>572</v>
      </c>
      <c r="E15" s="161" t="s">
        <v>573</v>
      </c>
      <c r="F15" s="161" t="s">
        <v>572</v>
      </c>
      <c r="G15" s="161" t="s">
        <v>573</v>
      </c>
      <c r="H15" s="161" t="s">
        <v>572</v>
      </c>
      <c r="I15" s="161" t="s">
        <v>573</v>
      </c>
      <c r="J15" s="770"/>
    </row>
    <row r="16" spans="1:10" s="60" customFormat="1" ht="18" customHeight="1">
      <c r="A16" s="801"/>
      <c r="B16" s="137" t="s">
        <v>137</v>
      </c>
      <c r="C16" s="137"/>
      <c r="D16" s="137" t="s">
        <v>137</v>
      </c>
      <c r="E16" s="137"/>
      <c r="F16" s="137" t="s">
        <v>137</v>
      </c>
      <c r="G16" s="137"/>
      <c r="H16" s="137" t="s">
        <v>137</v>
      </c>
      <c r="I16" s="137"/>
      <c r="J16" s="770"/>
    </row>
    <row r="17" spans="1:10" s="60" customFormat="1" ht="18" customHeight="1">
      <c r="A17" s="802"/>
      <c r="B17" s="221" t="s">
        <v>575</v>
      </c>
      <c r="C17" s="140" t="s">
        <v>81</v>
      </c>
      <c r="D17" s="221" t="s">
        <v>129</v>
      </c>
      <c r="E17" s="140" t="s">
        <v>576</v>
      </c>
      <c r="F17" s="221" t="s">
        <v>129</v>
      </c>
      <c r="G17" s="140" t="s">
        <v>576</v>
      </c>
      <c r="H17" s="221" t="s">
        <v>129</v>
      </c>
      <c r="I17" s="140" t="s">
        <v>576</v>
      </c>
      <c r="J17" s="771"/>
    </row>
    <row r="18" spans="1:10" s="60" customFormat="1" ht="24.75" customHeight="1">
      <c r="A18" s="300" t="s">
        <v>398</v>
      </c>
      <c r="B18" s="222">
        <v>8</v>
      </c>
      <c r="C18" s="138">
        <v>99</v>
      </c>
      <c r="D18" s="222">
        <v>70</v>
      </c>
      <c r="E18" s="138">
        <v>1893</v>
      </c>
      <c r="F18" s="222">
        <v>39</v>
      </c>
      <c r="G18" s="138">
        <v>1749</v>
      </c>
      <c r="H18" s="222">
        <v>0</v>
      </c>
      <c r="I18" s="143">
        <v>0</v>
      </c>
      <c r="J18" s="303" t="s">
        <v>398</v>
      </c>
    </row>
    <row r="19" spans="1:10" s="60" customFormat="1" ht="24.75" customHeight="1">
      <c r="A19" s="301" t="s">
        <v>399</v>
      </c>
      <c r="B19" s="222">
        <v>3</v>
      </c>
      <c r="C19" s="138">
        <v>41</v>
      </c>
      <c r="D19" s="222">
        <v>0</v>
      </c>
      <c r="E19" s="138">
        <v>0</v>
      </c>
      <c r="F19" s="222">
        <v>0</v>
      </c>
      <c r="G19" s="138">
        <v>0</v>
      </c>
      <c r="H19" s="222">
        <v>0</v>
      </c>
      <c r="I19" s="211">
        <v>0</v>
      </c>
      <c r="J19" s="70" t="s">
        <v>399</v>
      </c>
    </row>
    <row r="20" spans="1:59" s="38" customFormat="1" ht="24.75" customHeight="1">
      <c r="A20" s="302" t="s">
        <v>400</v>
      </c>
      <c r="B20" s="118">
        <v>2</v>
      </c>
      <c r="C20" s="118">
        <v>23</v>
      </c>
      <c r="D20" s="118">
        <v>10</v>
      </c>
      <c r="E20" s="118">
        <v>159</v>
      </c>
      <c r="F20" s="118">
        <v>2</v>
      </c>
      <c r="G20" s="118">
        <v>65</v>
      </c>
      <c r="H20" s="118"/>
      <c r="I20" s="583"/>
      <c r="J20" s="68" t="s">
        <v>400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</row>
    <row r="21" spans="1:59" s="41" customFormat="1" ht="24.75" customHeight="1">
      <c r="A21" s="302" t="s">
        <v>401</v>
      </c>
      <c r="B21" s="118">
        <v>7</v>
      </c>
      <c r="C21" s="118">
        <v>170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583">
        <v>0</v>
      </c>
      <c r="J21" s="68" t="s">
        <v>401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1:59" s="19" customFormat="1" ht="24.75" customHeight="1" thickBot="1">
      <c r="A22" s="120" t="s">
        <v>145</v>
      </c>
      <c r="B22" s="223">
        <v>0</v>
      </c>
      <c r="C22" s="217">
        <v>0</v>
      </c>
      <c r="D22" s="217">
        <v>26</v>
      </c>
      <c r="E22" s="217">
        <v>491</v>
      </c>
      <c r="F22" s="217">
        <v>2</v>
      </c>
      <c r="G22" s="217">
        <v>53</v>
      </c>
      <c r="H22" s="217">
        <v>0</v>
      </c>
      <c r="I22" s="224">
        <v>0</v>
      </c>
      <c r="J22" s="126" t="s">
        <v>145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</row>
    <row r="23" spans="1:10" s="60" customFormat="1" ht="18" customHeight="1">
      <c r="A23" s="170" t="s">
        <v>146</v>
      </c>
      <c r="B23" s="170"/>
      <c r="H23" s="764" t="s">
        <v>520</v>
      </c>
      <c r="I23" s="764"/>
      <c r="J23" s="764"/>
    </row>
    <row r="24" spans="1:10" s="60" customFormat="1" ht="18" customHeight="1">
      <c r="A24" s="159" t="s">
        <v>568</v>
      </c>
      <c r="I24" s="686" t="s">
        <v>569</v>
      </c>
      <c r="J24" s="686"/>
    </row>
    <row r="25" spans="2:4" s="40" customFormat="1" ht="13.5">
      <c r="B25" s="225"/>
      <c r="C25" s="180"/>
      <c r="D25" s="180"/>
    </row>
    <row r="26" spans="2:4" s="40" customFormat="1" ht="13.5">
      <c r="B26" s="225"/>
      <c r="C26" s="180"/>
      <c r="D26" s="180"/>
    </row>
    <row r="27" spans="2:3" s="40" customFormat="1" ht="13.5">
      <c r="B27" s="225"/>
      <c r="C27" s="226"/>
    </row>
    <row r="28" spans="2:3" s="40" customFormat="1" ht="13.5">
      <c r="B28" s="225"/>
      <c r="C28" s="226"/>
    </row>
    <row r="29" spans="2:3" s="40" customFormat="1" ht="13.5">
      <c r="B29" s="225"/>
      <c r="C29" s="226"/>
    </row>
    <row r="30" spans="2:3" s="40" customFormat="1" ht="13.5">
      <c r="B30" s="225"/>
      <c r="C30" s="226"/>
    </row>
    <row r="31" s="40" customFormat="1" ht="13.5">
      <c r="B31" s="225"/>
    </row>
    <row r="32" s="1" customFormat="1" ht="13.5">
      <c r="B32" s="25"/>
    </row>
    <row r="33" s="1" customFormat="1" ht="13.5">
      <c r="B33" s="25"/>
    </row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</sheetData>
  <mergeCells count="21">
    <mergeCell ref="A13:A17"/>
    <mergeCell ref="H8:I8"/>
    <mergeCell ref="I24:J24"/>
    <mergeCell ref="J3:J6"/>
    <mergeCell ref="A3:A6"/>
    <mergeCell ref="H6:I6"/>
    <mergeCell ref="J13:J17"/>
    <mergeCell ref="B14:C14"/>
    <mergeCell ref="D14:E14"/>
    <mergeCell ref="F14:G14"/>
    <mergeCell ref="H14:I14"/>
    <mergeCell ref="H10:I10"/>
    <mergeCell ref="H23:J23"/>
    <mergeCell ref="A1:J1"/>
    <mergeCell ref="D3:I3"/>
    <mergeCell ref="H4:I4"/>
    <mergeCell ref="H5:I5"/>
    <mergeCell ref="H7:I7"/>
    <mergeCell ref="H9:I9"/>
    <mergeCell ref="B13:I13"/>
    <mergeCell ref="H11:I11"/>
  </mergeCells>
  <printOptions/>
  <pageMargins left="0.48" right="0.5" top="0.57" bottom="0.4" header="0.3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workbookViewId="0" topLeftCell="A7">
      <selection activeCell="M12" sqref="M12"/>
    </sheetView>
  </sheetViews>
  <sheetFormatPr defaultColWidth="8.88671875" defaultRowHeight="13.5"/>
  <cols>
    <col min="1" max="1" width="8.10546875" style="13" customWidth="1"/>
    <col min="2" max="2" width="7.88671875" style="13" customWidth="1"/>
    <col min="3" max="3" width="8.10546875" style="13" customWidth="1"/>
    <col min="4" max="5" width="9.77734375" style="13" customWidth="1"/>
    <col min="6" max="6" width="8.3359375" style="13" customWidth="1"/>
    <col min="7" max="7" width="14.88671875" style="13" customWidth="1"/>
    <col min="8" max="8" width="9.77734375" style="13" customWidth="1"/>
    <col min="9" max="9" width="7.5546875" style="13" customWidth="1"/>
    <col min="10" max="10" width="10.10546875" style="13" customWidth="1"/>
    <col min="11" max="11" width="7.77734375" style="13" customWidth="1"/>
    <col min="12" max="12" width="14.88671875" style="13" customWidth="1"/>
    <col min="13" max="13" width="9.77734375" style="13" customWidth="1"/>
    <col min="14" max="14" width="9.21484375" style="15" customWidth="1"/>
    <col min="15" max="16384" width="8.88671875" style="13" customWidth="1"/>
  </cols>
  <sheetData>
    <row r="1" spans="1:14" s="579" customFormat="1" ht="35.25" customHeight="1">
      <c r="A1" s="798" t="s">
        <v>585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</row>
    <row r="2" spans="1:14" s="60" customFormat="1" ht="18" customHeight="1" thickBot="1">
      <c r="A2" s="677" t="s">
        <v>143</v>
      </c>
      <c r="B2" s="677"/>
      <c r="C2" s="227"/>
      <c r="D2" s="227"/>
      <c r="E2" s="227"/>
      <c r="F2" s="227"/>
      <c r="G2" s="227"/>
      <c r="H2" s="227"/>
      <c r="I2" s="228" t="s">
        <v>144</v>
      </c>
      <c r="J2" s="227"/>
      <c r="K2" s="227"/>
      <c r="L2" s="227"/>
      <c r="M2" s="227"/>
      <c r="N2" s="229"/>
    </row>
    <row r="3" spans="1:14" s="230" customFormat="1" ht="50.25" customHeight="1">
      <c r="A3" s="809" t="s">
        <v>762</v>
      </c>
      <c r="B3" s="812" t="s">
        <v>728</v>
      </c>
      <c r="C3" s="813"/>
      <c r="D3" s="673" t="s">
        <v>719</v>
      </c>
      <c r="E3" s="673"/>
      <c r="F3" s="673"/>
      <c r="G3" s="673"/>
      <c r="H3" s="673"/>
      <c r="I3" s="673" t="s">
        <v>720</v>
      </c>
      <c r="J3" s="673"/>
      <c r="K3" s="673"/>
      <c r="L3" s="673"/>
      <c r="M3" s="673"/>
      <c r="N3" s="674" t="s">
        <v>763</v>
      </c>
    </row>
    <row r="4" spans="1:14" s="230" customFormat="1" ht="42" customHeight="1">
      <c r="A4" s="810"/>
      <c r="B4" s="804" t="s">
        <v>721</v>
      </c>
      <c r="C4" s="804" t="s">
        <v>723</v>
      </c>
      <c r="D4" s="806" t="s">
        <v>718</v>
      </c>
      <c r="E4" s="807"/>
      <c r="F4" s="806" t="s">
        <v>731</v>
      </c>
      <c r="G4" s="808"/>
      <c r="H4" s="807"/>
      <c r="I4" s="806" t="s">
        <v>730</v>
      </c>
      <c r="J4" s="807"/>
      <c r="K4" s="806" t="s">
        <v>729</v>
      </c>
      <c r="L4" s="808"/>
      <c r="M4" s="807"/>
      <c r="N4" s="803"/>
    </row>
    <row r="5" spans="1:14" s="230" customFormat="1" ht="43.5" customHeight="1">
      <c r="A5" s="811"/>
      <c r="B5" s="805"/>
      <c r="C5" s="805"/>
      <c r="D5" s="676" t="s">
        <v>722</v>
      </c>
      <c r="E5" s="676" t="s">
        <v>717</v>
      </c>
      <c r="F5" s="676" t="s">
        <v>725</v>
      </c>
      <c r="G5" s="676" t="s">
        <v>726</v>
      </c>
      <c r="H5" s="676" t="s">
        <v>727</v>
      </c>
      <c r="I5" s="676" t="s">
        <v>722</v>
      </c>
      <c r="J5" s="676" t="s">
        <v>724</v>
      </c>
      <c r="K5" s="676" t="s">
        <v>725</v>
      </c>
      <c r="L5" s="676" t="s">
        <v>726</v>
      </c>
      <c r="M5" s="676" t="s">
        <v>727</v>
      </c>
      <c r="N5" s="803"/>
    </row>
    <row r="6" spans="1:14" s="310" customFormat="1" ht="34.5" customHeight="1">
      <c r="A6" s="305" t="s">
        <v>513</v>
      </c>
      <c r="B6" s="306">
        <v>365</v>
      </c>
      <c r="C6" s="307">
        <v>91600</v>
      </c>
      <c r="D6" s="307">
        <v>0</v>
      </c>
      <c r="E6" s="307">
        <v>0</v>
      </c>
      <c r="F6" s="307">
        <v>9716</v>
      </c>
      <c r="G6" s="307">
        <v>0</v>
      </c>
      <c r="H6" s="307">
        <v>9716</v>
      </c>
      <c r="I6" s="307">
        <v>365</v>
      </c>
      <c r="J6" s="307">
        <v>91600</v>
      </c>
      <c r="K6" s="307">
        <v>2369</v>
      </c>
      <c r="L6" s="307">
        <v>949</v>
      </c>
      <c r="M6" s="308">
        <v>3318</v>
      </c>
      <c r="N6" s="309" t="s">
        <v>516</v>
      </c>
    </row>
    <row r="7" spans="1:14" s="316" customFormat="1" ht="34.5" customHeight="1">
      <c r="A7" s="311" t="s">
        <v>514</v>
      </c>
      <c r="B7" s="312">
        <v>116</v>
      </c>
      <c r="C7" s="313">
        <v>11300</v>
      </c>
      <c r="D7" s="313">
        <v>0</v>
      </c>
      <c r="E7" s="313">
        <v>0</v>
      </c>
      <c r="F7" s="313">
        <v>0</v>
      </c>
      <c r="G7" s="313">
        <v>657</v>
      </c>
      <c r="H7" s="313">
        <v>10373</v>
      </c>
      <c r="I7" s="313">
        <v>116</v>
      </c>
      <c r="J7" s="313">
        <v>11300</v>
      </c>
      <c r="K7" s="313">
        <v>0</v>
      </c>
      <c r="L7" s="313">
        <v>0</v>
      </c>
      <c r="M7" s="314">
        <v>3318</v>
      </c>
      <c r="N7" s="315" t="s">
        <v>514</v>
      </c>
    </row>
    <row r="8" spans="1:14" s="316" customFormat="1" ht="34.5" customHeight="1">
      <c r="A8" s="311" t="s">
        <v>515</v>
      </c>
      <c r="B8" s="312">
        <v>430</v>
      </c>
      <c r="C8" s="313">
        <v>128300</v>
      </c>
      <c r="D8" s="313">
        <v>0</v>
      </c>
      <c r="E8" s="313">
        <v>0</v>
      </c>
      <c r="F8" s="313">
        <v>0</v>
      </c>
      <c r="G8" s="313">
        <v>751</v>
      </c>
      <c r="H8" s="313">
        <v>11124</v>
      </c>
      <c r="I8" s="313">
        <v>430</v>
      </c>
      <c r="J8" s="313">
        <v>128300</v>
      </c>
      <c r="K8" s="313">
        <v>0</v>
      </c>
      <c r="L8" s="313">
        <v>0</v>
      </c>
      <c r="M8" s="314">
        <v>3318</v>
      </c>
      <c r="N8" s="315" t="s">
        <v>515</v>
      </c>
    </row>
    <row r="9" spans="1:14" s="320" customFormat="1" ht="34.5" customHeight="1">
      <c r="A9" s="145" t="s">
        <v>472</v>
      </c>
      <c r="B9" s="317">
        <v>946</v>
      </c>
      <c r="C9" s="318">
        <v>79200</v>
      </c>
      <c r="D9" s="318">
        <v>946</v>
      </c>
      <c r="E9" s="318">
        <v>79200</v>
      </c>
      <c r="F9" s="318">
        <v>0</v>
      </c>
      <c r="G9" s="318">
        <v>0</v>
      </c>
      <c r="H9" s="318">
        <v>11124</v>
      </c>
      <c r="I9" s="318">
        <v>0</v>
      </c>
      <c r="J9" s="318">
        <v>0</v>
      </c>
      <c r="K9" s="318">
        <v>0</v>
      </c>
      <c r="L9" s="318">
        <v>0</v>
      </c>
      <c r="M9" s="319">
        <v>3318</v>
      </c>
      <c r="N9" s="145" t="s">
        <v>472</v>
      </c>
    </row>
    <row r="10" spans="1:14" s="232" customFormat="1" ht="34.5" customHeight="1">
      <c r="A10" s="144" t="s">
        <v>139</v>
      </c>
      <c r="B10" s="318">
        <v>974</v>
      </c>
      <c r="C10" s="318">
        <v>235800</v>
      </c>
      <c r="D10" s="318">
        <v>0</v>
      </c>
      <c r="E10" s="318">
        <v>0</v>
      </c>
      <c r="F10" s="318">
        <v>0</v>
      </c>
      <c r="G10" s="318">
        <v>0</v>
      </c>
      <c r="H10" s="318">
        <v>11124</v>
      </c>
      <c r="I10" s="318">
        <v>974</v>
      </c>
      <c r="J10" s="318">
        <v>235800</v>
      </c>
      <c r="K10" s="318">
        <v>0</v>
      </c>
      <c r="L10" s="318">
        <v>0</v>
      </c>
      <c r="M10" s="319">
        <v>3318</v>
      </c>
      <c r="N10" s="145" t="s">
        <v>139</v>
      </c>
    </row>
    <row r="11" spans="1:14" s="19" customFormat="1" ht="34.5" customHeight="1">
      <c r="A11" s="568" t="s">
        <v>145</v>
      </c>
      <c r="B11" s="783">
        <f>SUM(D11,I11)</f>
        <v>401</v>
      </c>
      <c r="C11" s="780">
        <f>SUM(E11,J11)</f>
        <v>27700</v>
      </c>
      <c r="D11" s="781">
        <v>401</v>
      </c>
      <c r="E11" s="781">
        <v>27700</v>
      </c>
      <c r="F11" s="782">
        <v>0</v>
      </c>
      <c r="G11" s="782">
        <v>0</v>
      </c>
      <c r="H11" s="782">
        <v>0</v>
      </c>
      <c r="I11" s="782">
        <v>0</v>
      </c>
      <c r="J11" s="782">
        <v>0</v>
      </c>
      <c r="K11" s="782">
        <v>0</v>
      </c>
      <c r="L11" s="781">
        <v>1404</v>
      </c>
      <c r="M11" s="784">
        <v>4722</v>
      </c>
      <c r="N11" s="570" t="s">
        <v>145</v>
      </c>
    </row>
    <row r="12" spans="1:14" s="38" customFormat="1" ht="34.5" customHeight="1">
      <c r="A12" s="785" t="s">
        <v>764</v>
      </c>
      <c r="B12" s="788">
        <v>401</v>
      </c>
      <c r="C12" s="788">
        <v>27700</v>
      </c>
      <c r="D12" s="789">
        <v>401</v>
      </c>
      <c r="E12" s="789">
        <v>27700</v>
      </c>
      <c r="F12" s="790">
        <v>0</v>
      </c>
      <c r="G12" s="790">
        <v>0</v>
      </c>
      <c r="H12" s="790">
        <v>0</v>
      </c>
      <c r="I12" s="790">
        <v>0</v>
      </c>
      <c r="J12" s="790">
        <v>0</v>
      </c>
      <c r="K12" s="790">
        <v>0</v>
      </c>
      <c r="L12" s="789">
        <v>1404</v>
      </c>
      <c r="M12" s="790">
        <v>0</v>
      </c>
      <c r="N12" s="791" t="s">
        <v>765</v>
      </c>
    </row>
    <row r="13" spans="1:14" s="38" customFormat="1" ht="34.5" customHeight="1" thickBot="1">
      <c r="A13" s="786" t="s">
        <v>766</v>
      </c>
      <c r="B13" s="787" t="s">
        <v>767</v>
      </c>
      <c r="C13" s="792">
        <v>0</v>
      </c>
      <c r="D13" s="793">
        <v>0</v>
      </c>
      <c r="E13" s="793">
        <v>0</v>
      </c>
      <c r="F13" s="794">
        <v>0</v>
      </c>
      <c r="G13" s="794">
        <v>0</v>
      </c>
      <c r="H13" s="794">
        <v>0</v>
      </c>
      <c r="I13" s="794">
        <v>0</v>
      </c>
      <c r="J13" s="794">
        <v>0</v>
      </c>
      <c r="K13" s="794">
        <v>0</v>
      </c>
      <c r="L13" s="793">
        <v>0</v>
      </c>
      <c r="M13" s="794">
        <v>0</v>
      </c>
      <c r="N13" s="795" t="s">
        <v>768</v>
      </c>
    </row>
    <row r="14" spans="1:14" s="60" customFormat="1" ht="18" customHeight="1">
      <c r="A14" s="60" t="s">
        <v>187</v>
      </c>
      <c r="H14" s="69"/>
      <c r="M14" s="69"/>
      <c r="N14" s="172" t="s">
        <v>586</v>
      </c>
    </row>
    <row r="15" spans="1:9" s="60" customFormat="1" ht="18" customHeight="1">
      <c r="A15" s="171" t="s">
        <v>305</v>
      </c>
      <c r="I15" s="231"/>
    </row>
    <row r="16" s="60" customFormat="1" ht="18" customHeight="1">
      <c r="A16" s="60" t="s">
        <v>732</v>
      </c>
    </row>
    <row r="17" s="60" customFormat="1" ht="12">
      <c r="N17" s="155"/>
    </row>
  </sheetData>
  <mergeCells count="12">
    <mergeCell ref="B3:C3"/>
    <mergeCell ref="D3:H3"/>
    <mergeCell ref="A1:N1"/>
    <mergeCell ref="I3:M3"/>
    <mergeCell ref="N3:N5"/>
    <mergeCell ref="B4:B5"/>
    <mergeCell ref="C4:C5"/>
    <mergeCell ref="D4:E4"/>
    <mergeCell ref="F4:H4"/>
    <mergeCell ref="I4:J4"/>
    <mergeCell ref="K4:M4"/>
    <mergeCell ref="A3:A5"/>
  </mergeCells>
  <printOptions/>
  <pageMargins left="0.75" right="0.51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제주시청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제주시청</dc:creator>
  <cp:keywords/>
  <dc:description/>
  <cp:lastModifiedBy>WindowsXP</cp:lastModifiedBy>
  <cp:lastPrinted>2008-01-10T07:38:03Z</cp:lastPrinted>
  <dcterms:created xsi:type="dcterms:W3CDTF">1999-08-02T03:55:31Z</dcterms:created>
  <dcterms:modified xsi:type="dcterms:W3CDTF">2008-01-10T07:55:15Z</dcterms:modified>
  <cp:category/>
  <cp:version/>
  <cp:contentType/>
  <cp:contentStatus/>
</cp:coreProperties>
</file>