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새 폴더\"/>
    </mc:Choice>
  </mc:AlternateContent>
  <bookViews>
    <workbookView xWindow="600" yWindow="120" windowWidth="14160" windowHeight="9120"/>
  </bookViews>
  <sheets>
    <sheet name="민원처리실적" sheetId="2" r:id="rId1"/>
    <sheet name="읍면동민원 (1월)" sheetId="5" r:id="rId2"/>
  </sheets>
  <definedNames>
    <definedName name="_xlnm.Print_Area" localSheetId="0">민원처리실적!$A$1:$I$42</definedName>
    <definedName name="_xlnm.Print_Titles" localSheetId="1">'읍면동민원 (1월)'!$3:$3</definedName>
  </definedNames>
  <calcPr calcId="162913"/>
</workbook>
</file>

<file path=xl/calcChain.xml><?xml version="1.0" encoding="utf-8"?>
<calcChain xmlns="http://schemas.openxmlformats.org/spreadsheetml/2006/main">
  <c r="I37" i="2" l="1"/>
  <c r="I32" i="2"/>
  <c r="I27" i="2"/>
  <c r="I12" i="2"/>
  <c r="I6" i="2"/>
  <c r="D60" i="5"/>
  <c r="E60" i="5"/>
  <c r="F60" i="5"/>
  <c r="G60" i="5"/>
  <c r="V60" i="5" s="1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58" i="5"/>
  <c r="V59" i="5"/>
  <c r="V52" i="5"/>
  <c r="V53" i="5"/>
  <c r="V54" i="5"/>
  <c r="V55" i="5"/>
  <c r="V56" i="5"/>
  <c r="V57" i="5"/>
  <c r="V49" i="5"/>
  <c r="V50" i="5"/>
  <c r="V51" i="5"/>
  <c r="V43" i="5"/>
  <c r="V44" i="5"/>
  <c r="V45" i="5"/>
  <c r="V46" i="5"/>
  <c r="V47" i="5"/>
  <c r="V48" i="5"/>
  <c r="V37" i="5"/>
  <c r="V38" i="5"/>
  <c r="V39" i="5"/>
  <c r="V40" i="5"/>
  <c r="V41" i="5"/>
  <c r="V42" i="5"/>
  <c r="V31" i="5"/>
  <c r="V32" i="5"/>
  <c r="V33" i="5"/>
  <c r="V34" i="5"/>
  <c r="V35" i="5"/>
  <c r="V36" i="5"/>
  <c r="V19" i="5"/>
  <c r="V20" i="5"/>
  <c r="V21" i="5"/>
  <c r="V22" i="5"/>
  <c r="V23" i="5"/>
  <c r="V24" i="5"/>
  <c r="V25" i="5"/>
  <c r="V26" i="5"/>
  <c r="V27" i="5"/>
  <c r="V28" i="5"/>
  <c r="V29" i="5"/>
  <c r="V30" i="5"/>
  <c r="V16" i="5"/>
  <c r="V17" i="5"/>
  <c r="V18" i="5"/>
  <c r="V13" i="5"/>
  <c r="V14" i="5"/>
  <c r="V15" i="5"/>
  <c r="V10" i="5"/>
  <c r="V11" i="5"/>
  <c r="V12" i="5"/>
  <c r="V8" i="5"/>
  <c r="V9" i="5"/>
  <c r="V7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4" i="5" l="1"/>
  <c r="V5" i="5"/>
  <c r="V6" i="5"/>
  <c r="E25" i="5"/>
  <c r="E42" i="2" l="1"/>
  <c r="D51" i="5" l="1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C51" i="5"/>
  <c r="N9" i="5" l="1"/>
  <c r="N12" i="5"/>
  <c r="N15" i="5"/>
  <c r="N18" i="5"/>
  <c r="N21" i="5"/>
  <c r="N24" i="5"/>
  <c r="N27" i="5"/>
  <c r="N30" i="5"/>
  <c r="N33" i="5"/>
  <c r="N36" i="5"/>
  <c r="N39" i="5"/>
  <c r="N42" i="5"/>
  <c r="N45" i="5"/>
  <c r="N48" i="5"/>
  <c r="N54" i="5"/>
  <c r="N57" i="5"/>
  <c r="N4" i="5" l="1"/>
  <c r="H61" i="5" l="1"/>
  <c r="F6" i="2" l="1"/>
  <c r="E37" i="2"/>
  <c r="E32" i="2"/>
  <c r="E27" i="2"/>
  <c r="E12" i="2"/>
  <c r="E6" i="2"/>
  <c r="E5" i="2" l="1"/>
  <c r="F5" i="2" s="1"/>
  <c r="C37" i="2"/>
  <c r="C32" i="2"/>
  <c r="C27" i="2"/>
  <c r="C12" i="2"/>
  <c r="C6" i="2"/>
  <c r="C5" i="2" s="1"/>
  <c r="C4" i="2" s="1"/>
  <c r="E40" i="2" l="1"/>
  <c r="E36" i="2"/>
  <c r="R31" i="5" l="1"/>
  <c r="G31" i="5"/>
  <c r="D37" i="2" l="1"/>
  <c r="D32" i="2"/>
  <c r="D27" i="2"/>
  <c r="D12" i="2"/>
  <c r="D6" i="2"/>
  <c r="D5" i="2" s="1"/>
  <c r="D4" i="2" s="1"/>
  <c r="D5" i="5" l="1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D4" i="5"/>
  <c r="E4" i="5"/>
  <c r="F4" i="5"/>
  <c r="G4" i="5"/>
  <c r="H4" i="5"/>
  <c r="I4" i="5"/>
  <c r="J4" i="5"/>
  <c r="K4" i="5"/>
  <c r="L4" i="5"/>
  <c r="M4" i="5"/>
  <c r="O4" i="5"/>
  <c r="P4" i="5"/>
  <c r="Q4" i="5"/>
  <c r="R4" i="5"/>
  <c r="S4" i="5"/>
  <c r="T4" i="5"/>
  <c r="U4" i="5"/>
  <c r="C4" i="5"/>
  <c r="I42" i="2"/>
  <c r="N81" i="5" l="1"/>
  <c r="M84" i="5"/>
  <c r="D27" i="5" l="1"/>
  <c r="E27" i="5"/>
  <c r="F27" i="5"/>
  <c r="G27" i="5"/>
  <c r="H27" i="5"/>
  <c r="I27" i="5"/>
  <c r="J27" i="5"/>
  <c r="K27" i="5"/>
  <c r="L27" i="5"/>
  <c r="M27" i="5"/>
  <c r="O27" i="5"/>
  <c r="P27" i="5"/>
  <c r="Q27" i="5"/>
  <c r="R27" i="5"/>
  <c r="S27" i="5"/>
  <c r="T27" i="5"/>
  <c r="U27" i="5"/>
  <c r="C27" i="5"/>
  <c r="D45" i="5" l="1"/>
  <c r="E45" i="5"/>
  <c r="F45" i="5"/>
  <c r="G45" i="5"/>
  <c r="H45" i="5"/>
  <c r="I45" i="5"/>
  <c r="J45" i="5"/>
  <c r="K45" i="5"/>
  <c r="L45" i="5"/>
  <c r="M45" i="5"/>
  <c r="O45" i="5"/>
  <c r="P45" i="5"/>
  <c r="Q45" i="5"/>
  <c r="R45" i="5"/>
  <c r="T45" i="5"/>
  <c r="C45" i="5"/>
  <c r="C81" i="5" l="1"/>
  <c r="D81" i="5"/>
  <c r="E81" i="5"/>
  <c r="F81" i="5"/>
  <c r="G81" i="5"/>
  <c r="H81" i="5"/>
  <c r="I81" i="5"/>
  <c r="J81" i="5"/>
  <c r="K81" i="5"/>
  <c r="L81" i="5"/>
  <c r="M81" i="5"/>
  <c r="O81" i="5"/>
  <c r="P81" i="5"/>
  <c r="Q81" i="5"/>
  <c r="R81" i="5"/>
  <c r="S81" i="5"/>
  <c r="T81" i="5"/>
  <c r="C5" i="5" l="1"/>
  <c r="E4" i="2" l="1"/>
  <c r="F4" i="2" s="1"/>
  <c r="C87" i="5"/>
  <c r="F7" i="2" l="1"/>
  <c r="G7" i="2"/>
  <c r="F8" i="2"/>
  <c r="G8" i="2"/>
  <c r="F9" i="2"/>
  <c r="G9" i="2"/>
  <c r="F10" i="2"/>
  <c r="G10" i="2"/>
  <c r="F11" i="2"/>
  <c r="G11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8" i="2"/>
  <c r="G28" i="2"/>
  <c r="F29" i="2"/>
  <c r="G29" i="2"/>
  <c r="F30" i="2"/>
  <c r="G30" i="2"/>
  <c r="F31" i="2"/>
  <c r="G31" i="2"/>
  <c r="F33" i="2"/>
  <c r="G33" i="2"/>
  <c r="F34" i="2"/>
  <c r="G34" i="2"/>
  <c r="F35" i="2"/>
  <c r="G35" i="2"/>
  <c r="F36" i="2"/>
  <c r="G36" i="2"/>
  <c r="F38" i="2"/>
  <c r="G38" i="2"/>
  <c r="F39" i="2"/>
  <c r="G39" i="2"/>
  <c r="F40" i="2"/>
  <c r="G40" i="2"/>
  <c r="F41" i="2"/>
  <c r="G41" i="2"/>
  <c r="F42" i="2"/>
  <c r="G42" i="2"/>
  <c r="D93" i="5" l="1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E84" i="5"/>
  <c r="C18" i="5" l="1"/>
  <c r="D18" i="5"/>
  <c r="E18" i="5"/>
  <c r="F18" i="5"/>
  <c r="G18" i="5"/>
  <c r="H18" i="5"/>
  <c r="I18" i="5"/>
  <c r="J18" i="5"/>
  <c r="K18" i="5"/>
  <c r="L18" i="5"/>
  <c r="M18" i="5"/>
  <c r="O18" i="5"/>
  <c r="P18" i="5"/>
  <c r="Q18" i="5"/>
  <c r="R18" i="5"/>
  <c r="S18" i="5"/>
  <c r="T18" i="5"/>
  <c r="U18" i="5"/>
  <c r="C21" i="5"/>
  <c r="D21" i="5"/>
  <c r="E21" i="5"/>
  <c r="F21" i="5"/>
  <c r="G21" i="5"/>
  <c r="H21" i="5"/>
  <c r="I21" i="5"/>
  <c r="J21" i="5"/>
  <c r="K21" i="5"/>
  <c r="L21" i="5"/>
  <c r="M21" i="5"/>
  <c r="O21" i="5"/>
  <c r="P21" i="5"/>
  <c r="Q21" i="5"/>
  <c r="R21" i="5"/>
  <c r="S21" i="5"/>
  <c r="T21" i="5"/>
  <c r="U21" i="5"/>
  <c r="C24" i="5"/>
  <c r="D24" i="5"/>
  <c r="E24" i="5"/>
  <c r="F24" i="5"/>
  <c r="G24" i="5"/>
  <c r="H24" i="5"/>
  <c r="I24" i="5"/>
  <c r="J24" i="5"/>
  <c r="K24" i="5"/>
  <c r="L24" i="5"/>
  <c r="M24" i="5"/>
  <c r="O24" i="5"/>
  <c r="P24" i="5"/>
  <c r="Q24" i="5"/>
  <c r="R24" i="5"/>
  <c r="S24" i="5"/>
  <c r="T24" i="5"/>
  <c r="U24" i="5"/>
  <c r="C30" i="5"/>
  <c r="D30" i="5"/>
  <c r="E30" i="5"/>
  <c r="F30" i="5"/>
  <c r="G30" i="5"/>
  <c r="H30" i="5"/>
  <c r="I30" i="5"/>
  <c r="J30" i="5"/>
  <c r="K30" i="5"/>
  <c r="L30" i="5"/>
  <c r="M30" i="5"/>
  <c r="O30" i="5"/>
  <c r="P30" i="5"/>
  <c r="Q30" i="5"/>
  <c r="R30" i="5"/>
  <c r="S30" i="5"/>
  <c r="T30" i="5"/>
  <c r="U30" i="5"/>
  <c r="C33" i="5"/>
  <c r="D33" i="5"/>
  <c r="E33" i="5"/>
  <c r="F33" i="5"/>
  <c r="G33" i="5"/>
  <c r="H33" i="5"/>
  <c r="I33" i="5"/>
  <c r="J33" i="5"/>
  <c r="K33" i="5"/>
  <c r="L33" i="5"/>
  <c r="M33" i="5"/>
  <c r="O33" i="5"/>
  <c r="P33" i="5"/>
  <c r="Q33" i="5"/>
  <c r="R33" i="5"/>
  <c r="T33" i="5"/>
  <c r="U33" i="5"/>
  <c r="C36" i="5"/>
  <c r="D36" i="5"/>
  <c r="E36" i="5"/>
  <c r="F36" i="5"/>
  <c r="G36" i="5"/>
  <c r="H36" i="5"/>
  <c r="I36" i="5"/>
  <c r="J36" i="5"/>
  <c r="K36" i="5"/>
  <c r="L36" i="5"/>
  <c r="M36" i="5"/>
  <c r="O36" i="5"/>
  <c r="P36" i="5"/>
  <c r="Q36" i="5"/>
  <c r="R36" i="5"/>
  <c r="S36" i="5"/>
  <c r="T36" i="5"/>
  <c r="U36" i="5"/>
  <c r="C39" i="5"/>
  <c r="D39" i="5"/>
  <c r="E39" i="5"/>
  <c r="F39" i="5"/>
  <c r="G39" i="5"/>
  <c r="H39" i="5"/>
  <c r="I39" i="5"/>
  <c r="J39" i="5"/>
  <c r="K39" i="5"/>
  <c r="L39" i="5"/>
  <c r="M39" i="5"/>
  <c r="O39" i="5"/>
  <c r="P39" i="5"/>
  <c r="Q39" i="5"/>
  <c r="R39" i="5"/>
  <c r="S39" i="5"/>
  <c r="T39" i="5"/>
  <c r="U39" i="5"/>
  <c r="C42" i="5"/>
  <c r="D42" i="5"/>
  <c r="E42" i="5"/>
  <c r="F42" i="5"/>
  <c r="G42" i="5"/>
  <c r="H42" i="5"/>
  <c r="I42" i="5"/>
  <c r="J42" i="5"/>
  <c r="K42" i="5"/>
  <c r="L42" i="5"/>
  <c r="M42" i="5"/>
  <c r="O42" i="5"/>
  <c r="P42" i="5"/>
  <c r="Q42" i="5"/>
  <c r="R42" i="5"/>
  <c r="T42" i="5"/>
  <c r="U42" i="5"/>
  <c r="C48" i="5"/>
  <c r="D48" i="5"/>
  <c r="E48" i="5"/>
  <c r="F48" i="5"/>
  <c r="G48" i="5"/>
  <c r="H48" i="5"/>
  <c r="I48" i="5"/>
  <c r="J48" i="5"/>
  <c r="K48" i="5"/>
  <c r="L48" i="5"/>
  <c r="M48" i="5"/>
  <c r="O48" i="5"/>
  <c r="P48" i="5"/>
  <c r="Q48" i="5"/>
  <c r="R48" i="5"/>
  <c r="S48" i="5"/>
  <c r="T48" i="5"/>
  <c r="C54" i="5"/>
  <c r="D54" i="5"/>
  <c r="E54" i="5"/>
  <c r="F54" i="5"/>
  <c r="G54" i="5"/>
  <c r="H54" i="5"/>
  <c r="I54" i="5"/>
  <c r="J54" i="5"/>
  <c r="K54" i="5"/>
  <c r="L54" i="5"/>
  <c r="M54" i="5"/>
  <c r="O54" i="5"/>
  <c r="P54" i="5"/>
  <c r="Q54" i="5"/>
  <c r="R54" i="5"/>
  <c r="S54" i="5"/>
  <c r="T54" i="5"/>
  <c r="U54" i="5"/>
  <c r="C57" i="5"/>
  <c r="D57" i="5"/>
  <c r="E57" i="5"/>
  <c r="F57" i="5"/>
  <c r="G57" i="5"/>
  <c r="H57" i="5"/>
  <c r="I57" i="5"/>
  <c r="J57" i="5"/>
  <c r="K57" i="5"/>
  <c r="L57" i="5"/>
  <c r="M57" i="5"/>
  <c r="O57" i="5"/>
  <c r="P57" i="5"/>
  <c r="Q57" i="5"/>
  <c r="R57" i="5"/>
  <c r="S57" i="5"/>
  <c r="T57" i="5"/>
  <c r="C60" i="5"/>
  <c r="C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C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C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C84" i="5"/>
  <c r="D84" i="5"/>
  <c r="F84" i="5"/>
  <c r="G84" i="5"/>
  <c r="H84" i="5"/>
  <c r="I84" i="5"/>
  <c r="J84" i="5"/>
  <c r="K84" i="5"/>
  <c r="L84" i="5"/>
  <c r="N84" i="5"/>
  <c r="O84" i="5"/>
  <c r="P84" i="5"/>
  <c r="Q84" i="5"/>
  <c r="R84" i="5"/>
  <c r="T84" i="5"/>
  <c r="U84" i="5"/>
  <c r="C90" i="5"/>
  <c r="C93" i="5"/>
  <c r="N6" i="5" l="1"/>
  <c r="G27" i="2"/>
  <c r="F27" i="2"/>
  <c r="I29" i="2" l="1"/>
  <c r="I30" i="2"/>
  <c r="I31" i="2"/>
  <c r="I14" i="2"/>
  <c r="I15" i="2"/>
  <c r="I16" i="2"/>
  <c r="I17" i="2"/>
  <c r="I18" i="2"/>
  <c r="I19" i="2"/>
  <c r="I20" i="2"/>
  <c r="I21" i="2"/>
  <c r="I22" i="2"/>
  <c r="I23" i="2"/>
  <c r="I24" i="2"/>
  <c r="I25" i="2"/>
  <c r="I13" i="2"/>
  <c r="G15" i="5"/>
  <c r="H15" i="5"/>
  <c r="I15" i="5"/>
  <c r="J15" i="5"/>
  <c r="K15" i="5"/>
  <c r="L15" i="5"/>
  <c r="M15" i="5"/>
  <c r="O15" i="5"/>
  <c r="P15" i="5"/>
  <c r="Q15" i="5"/>
  <c r="R15" i="5"/>
  <c r="S15" i="5"/>
  <c r="T15" i="5"/>
  <c r="U15" i="5"/>
  <c r="D15" i="5"/>
  <c r="E15" i="5"/>
  <c r="F15" i="5"/>
  <c r="C15" i="5"/>
  <c r="U12" i="5"/>
  <c r="F12" i="5"/>
  <c r="G12" i="5"/>
  <c r="H12" i="5"/>
  <c r="I12" i="5"/>
  <c r="J12" i="5"/>
  <c r="K12" i="5"/>
  <c r="L12" i="5"/>
  <c r="M12" i="5"/>
  <c r="O12" i="5"/>
  <c r="P12" i="5"/>
  <c r="Q12" i="5"/>
  <c r="R12" i="5"/>
  <c r="S12" i="5"/>
  <c r="T12" i="5"/>
  <c r="D12" i="5"/>
  <c r="E12" i="5"/>
  <c r="C12" i="5"/>
  <c r="O9" i="5"/>
  <c r="P9" i="5"/>
  <c r="P6" i="5" s="1"/>
  <c r="Q9" i="5"/>
  <c r="R9" i="5"/>
  <c r="R6" i="5" s="1"/>
  <c r="S9" i="5"/>
  <c r="T9" i="5"/>
  <c r="T6" i="5" s="1"/>
  <c r="U9" i="5"/>
  <c r="D9" i="5"/>
  <c r="D6" i="5" s="1"/>
  <c r="E9" i="5"/>
  <c r="F9" i="5"/>
  <c r="G9" i="5"/>
  <c r="G6" i="5" s="1"/>
  <c r="H9" i="5"/>
  <c r="H6" i="5" s="1"/>
  <c r="I9" i="5"/>
  <c r="J9" i="5"/>
  <c r="K9" i="5"/>
  <c r="K6" i="5" s="1"/>
  <c r="L9" i="5"/>
  <c r="L6" i="5" s="1"/>
  <c r="M9" i="5"/>
  <c r="C9" i="5"/>
  <c r="I7" i="2"/>
  <c r="I8" i="2"/>
  <c r="I9" i="2"/>
  <c r="I10" i="2"/>
  <c r="I11" i="2"/>
  <c r="I28" i="2"/>
  <c r="I26" i="2"/>
  <c r="I33" i="2"/>
  <c r="I34" i="2"/>
  <c r="I35" i="2"/>
  <c r="I36" i="2"/>
  <c r="I38" i="2"/>
  <c r="I39" i="2"/>
  <c r="I40" i="2"/>
  <c r="I41" i="2"/>
  <c r="M6" i="5" l="1"/>
  <c r="I6" i="5"/>
  <c r="U6" i="5"/>
  <c r="Q6" i="5"/>
  <c r="E6" i="5"/>
  <c r="J6" i="5"/>
  <c r="F6" i="5"/>
  <c r="S6" i="5"/>
  <c r="O6" i="5"/>
  <c r="C6" i="5"/>
  <c r="F37" i="2"/>
  <c r="G37" i="2"/>
  <c r="F32" i="2"/>
  <c r="G32" i="2"/>
  <c r="F12" i="2"/>
  <c r="G12" i="2"/>
  <c r="G6" i="2"/>
  <c r="G4" i="2" l="1"/>
  <c r="G5" i="2"/>
  <c r="I5" i="2"/>
  <c r="I4" i="2" s="1"/>
</calcChain>
</file>

<file path=xl/sharedStrings.xml><?xml version="1.0" encoding="utf-8"?>
<sst xmlns="http://schemas.openxmlformats.org/spreadsheetml/2006/main" count="198" uniqueCount="105">
  <si>
    <t>(단위 : 건)</t>
    <phoneticPr fontId="2" type="noConversion"/>
  </si>
  <si>
    <t>구    분</t>
    <phoneticPr fontId="2" type="noConversion"/>
  </si>
  <si>
    <t>총    계</t>
    <phoneticPr fontId="2" type="noConversion"/>
  </si>
  <si>
    <t>본
청</t>
    <phoneticPr fontId="2" type="noConversion"/>
  </si>
  <si>
    <t>본청계</t>
    <phoneticPr fontId="2" type="noConversion"/>
  </si>
  <si>
    <t>유기한민원</t>
    <phoneticPr fontId="2" type="noConversion"/>
  </si>
  <si>
    <t>복합민원</t>
    <phoneticPr fontId="2" type="noConversion"/>
  </si>
  <si>
    <t>단순민원</t>
    <phoneticPr fontId="2" type="noConversion"/>
  </si>
  <si>
    <t>고충민원</t>
    <phoneticPr fontId="2" type="noConversion"/>
  </si>
  <si>
    <t>주민등록등.초본</t>
    <phoneticPr fontId="2" type="noConversion"/>
  </si>
  <si>
    <t>인감증명</t>
    <phoneticPr fontId="2" type="noConversion"/>
  </si>
  <si>
    <t>기타증명</t>
    <phoneticPr fontId="2" type="noConversion"/>
  </si>
  <si>
    <t>신고민원</t>
    <phoneticPr fontId="2" type="noConversion"/>
  </si>
  <si>
    <t>신규등록</t>
    <phoneticPr fontId="2" type="noConversion"/>
  </si>
  <si>
    <t>이전등록</t>
    <phoneticPr fontId="2" type="noConversion"/>
  </si>
  <si>
    <t>등록원부발급</t>
    <phoneticPr fontId="2" type="noConversion"/>
  </si>
  <si>
    <t>기타</t>
    <phoneticPr fontId="2" type="noConversion"/>
  </si>
  <si>
    <t>읍.면.동</t>
    <phoneticPr fontId="2" type="noConversion"/>
  </si>
  <si>
    <t>토지대장</t>
    <phoneticPr fontId="2" type="noConversion"/>
  </si>
  <si>
    <t>토지이용계획확인원</t>
    <phoneticPr fontId="2" type="noConversion"/>
  </si>
  <si>
    <t>개별공시지가</t>
    <phoneticPr fontId="2" type="noConversion"/>
  </si>
  <si>
    <t>건축물관리대장</t>
    <phoneticPr fontId="2" type="noConversion"/>
  </si>
  <si>
    <t>지적도</t>
    <phoneticPr fontId="2" type="noConversion"/>
  </si>
  <si>
    <t>어디서나민원</t>
    <phoneticPr fontId="2" type="noConversion"/>
  </si>
  <si>
    <t>읍.면.동민원</t>
    <phoneticPr fontId="2" type="noConversion"/>
  </si>
  <si>
    <t>기타</t>
    <phoneticPr fontId="2" type="noConversion"/>
  </si>
  <si>
    <t>증명민원</t>
    <phoneticPr fontId="2" type="noConversion"/>
  </si>
  <si>
    <t>가족관계등록신고</t>
    <phoneticPr fontId="2" type="noConversion"/>
  </si>
  <si>
    <t>전월누계</t>
    <phoneticPr fontId="2" type="noConversion"/>
  </si>
  <si>
    <t>※ 토지대장 건수 중 읍면동 중복건수 제외</t>
    <phoneticPr fontId="2" type="noConversion"/>
  </si>
  <si>
    <t>인감신고(외국인)</t>
    <phoneticPr fontId="2" type="noConversion"/>
  </si>
  <si>
    <t>※ 기타증명 : 실적증명, 환지예정증명 포함</t>
    <phoneticPr fontId="2" type="noConversion"/>
  </si>
  <si>
    <t>즉결기타</t>
    <phoneticPr fontId="2" type="noConversion"/>
  </si>
  <si>
    <t>※ 주민등록 등초본, 인감증명, 세목별 과세증명, 기타증명 : 통수기준</t>
    <phoneticPr fontId="2" type="noConversion"/>
  </si>
  <si>
    <t>개별,공동주택가격확인원(세무과)</t>
    <phoneticPr fontId="2" type="noConversion"/>
  </si>
  <si>
    <t>재적등본,가족관계등록사항별증명서</t>
    <phoneticPr fontId="2" type="noConversion"/>
  </si>
  <si>
    <t>즉결제증명
(인터넷민원24,무인 등)</t>
    <phoneticPr fontId="2" type="noConversion"/>
  </si>
  <si>
    <t>계</t>
    <phoneticPr fontId="2" type="noConversion"/>
  </si>
  <si>
    <t>읍면동별</t>
    <phoneticPr fontId="2" type="noConversion"/>
  </si>
  <si>
    <t>유기한
민   원</t>
    <phoneticPr fontId="2" type="noConversion"/>
  </si>
  <si>
    <t>주민등록증발급</t>
    <phoneticPr fontId="2" type="noConversion"/>
  </si>
  <si>
    <t>인감증명
발급</t>
    <phoneticPr fontId="2" type="noConversion"/>
  </si>
  <si>
    <t>가족관계등록부</t>
    <phoneticPr fontId="2" type="noConversion"/>
  </si>
  <si>
    <t>토지
대장</t>
    <phoneticPr fontId="2" type="noConversion"/>
  </si>
  <si>
    <t>지적도</t>
    <phoneticPr fontId="2" type="noConversion"/>
  </si>
  <si>
    <t>토지이용계획확인원</t>
    <phoneticPr fontId="2" type="noConversion"/>
  </si>
  <si>
    <t>개별공시지가확인원</t>
    <phoneticPr fontId="2" type="noConversion"/>
  </si>
  <si>
    <t>지방세완납증명서</t>
    <phoneticPr fontId="2" type="noConversion"/>
  </si>
  <si>
    <t>세목 별과세증명</t>
    <phoneticPr fontId="2" type="noConversion"/>
  </si>
  <si>
    <t>어디서나
민원</t>
    <phoneticPr fontId="2" type="noConversion"/>
  </si>
  <si>
    <t>건축물
대   장</t>
    <phoneticPr fontId="2" type="noConversion"/>
  </si>
  <si>
    <t>농지
원부</t>
    <phoneticPr fontId="2" type="noConversion"/>
  </si>
  <si>
    <t>전입
신고</t>
    <phoneticPr fontId="2" type="noConversion"/>
  </si>
  <si>
    <t>인감
신고</t>
    <phoneticPr fontId="2" type="noConversion"/>
  </si>
  <si>
    <t>가족관계등록신   고</t>
    <phoneticPr fontId="2" type="noConversion"/>
  </si>
  <si>
    <t>주민등록관련신   고</t>
    <phoneticPr fontId="2" type="noConversion"/>
  </si>
  <si>
    <t>총  계</t>
    <phoneticPr fontId="2" type="noConversion"/>
  </si>
  <si>
    <t>월계</t>
    <phoneticPr fontId="2" type="noConversion"/>
  </si>
  <si>
    <t>전월누계</t>
    <phoneticPr fontId="2" type="noConversion"/>
  </si>
  <si>
    <t>누계</t>
    <phoneticPr fontId="2" type="noConversion"/>
  </si>
  <si>
    <t>한림읍</t>
    <phoneticPr fontId="2" type="noConversion"/>
  </si>
  <si>
    <t>애월읍</t>
    <phoneticPr fontId="2" type="noConversion"/>
  </si>
  <si>
    <t>구좌읍</t>
    <phoneticPr fontId="2" type="noConversion"/>
  </si>
  <si>
    <t>조천읍</t>
    <phoneticPr fontId="2" type="noConversion"/>
  </si>
  <si>
    <t>한경면</t>
    <phoneticPr fontId="2" type="noConversion"/>
  </si>
  <si>
    <t>추자면</t>
    <phoneticPr fontId="2" type="noConversion"/>
  </si>
  <si>
    <t>우도면</t>
    <phoneticPr fontId="2" type="noConversion"/>
  </si>
  <si>
    <t>일도1동</t>
    <phoneticPr fontId="2" type="noConversion"/>
  </si>
  <si>
    <t>일도2동</t>
    <phoneticPr fontId="2" type="noConversion"/>
  </si>
  <si>
    <t>이도1동</t>
    <phoneticPr fontId="2" type="noConversion"/>
  </si>
  <si>
    <t>이도2동</t>
    <phoneticPr fontId="2" type="noConversion"/>
  </si>
  <si>
    <t>삼도1동</t>
    <phoneticPr fontId="2" type="noConversion"/>
  </si>
  <si>
    <t>삼도2동</t>
    <phoneticPr fontId="2" type="noConversion"/>
  </si>
  <si>
    <t>용담1동</t>
    <phoneticPr fontId="2" type="noConversion"/>
  </si>
  <si>
    <t>용담2동</t>
    <phoneticPr fontId="2" type="noConversion"/>
  </si>
  <si>
    <t>건입동</t>
    <phoneticPr fontId="2" type="noConversion"/>
  </si>
  <si>
    <t>화북동</t>
    <phoneticPr fontId="2" type="noConversion"/>
  </si>
  <si>
    <t>삼양동</t>
    <phoneticPr fontId="2" type="noConversion"/>
  </si>
  <si>
    <t>봉개동</t>
    <phoneticPr fontId="2" type="noConversion"/>
  </si>
  <si>
    <t>아라동</t>
    <phoneticPr fontId="2" type="noConversion"/>
  </si>
  <si>
    <t>오라동</t>
    <phoneticPr fontId="2" type="noConversion"/>
  </si>
  <si>
    <t>연동</t>
    <phoneticPr fontId="2" type="noConversion"/>
  </si>
  <si>
    <t>노형동</t>
    <phoneticPr fontId="2" type="noConversion"/>
  </si>
  <si>
    <t>외도동</t>
    <phoneticPr fontId="2" type="noConversion"/>
  </si>
  <si>
    <t>이호동</t>
    <phoneticPr fontId="2" type="noConversion"/>
  </si>
  <si>
    <t>도두동</t>
    <phoneticPr fontId="2" type="noConversion"/>
  </si>
  <si>
    <t>서   부
보건소</t>
    <phoneticPr fontId="2" type="noConversion"/>
  </si>
  <si>
    <t>동   부
보건소</t>
    <phoneticPr fontId="2" type="noConversion"/>
  </si>
  <si>
    <t>부동산실거래확인및검인</t>
    <phoneticPr fontId="2" type="noConversion"/>
  </si>
  <si>
    <t>부동산종합증명서</t>
    <phoneticPr fontId="2" type="noConversion"/>
  </si>
  <si>
    <t>부동산등기용등록증명서</t>
    <phoneticPr fontId="2" type="noConversion"/>
  </si>
  <si>
    <t>조상땅찾기</t>
    <phoneticPr fontId="2" type="noConversion"/>
  </si>
  <si>
    <t>전월대비
증감</t>
    <phoneticPr fontId="2" type="noConversion"/>
  </si>
  <si>
    <t>전년대비
증감</t>
    <phoneticPr fontId="2" type="noConversion"/>
  </si>
  <si>
    <t>제   주
보건소</t>
    <phoneticPr fontId="2" type="noConversion"/>
  </si>
  <si>
    <t>`</t>
    <phoneticPr fontId="2" type="noConversion"/>
  </si>
  <si>
    <t>전월누계</t>
    <phoneticPr fontId="2" type="noConversion"/>
  </si>
  <si>
    <t>2021. 1월  읍.면.동 민원처리실적</t>
    <phoneticPr fontId="2" type="noConversion"/>
  </si>
  <si>
    <t>2021 . 1월</t>
    <phoneticPr fontId="2" type="noConversion"/>
  </si>
  <si>
    <t>납세증명및세목별과세증명(재산세과)</t>
    <phoneticPr fontId="2" type="noConversion"/>
  </si>
  <si>
    <t>2020 . 12월</t>
  </si>
  <si>
    <t>2021. 1월 민원처리실적</t>
    <phoneticPr fontId="2" type="noConversion"/>
  </si>
  <si>
    <t>2020.1월</t>
    <phoneticPr fontId="2" type="noConversion"/>
  </si>
  <si>
    <t>건설기계 민원</t>
    <phoneticPr fontId="2" type="noConversion"/>
  </si>
  <si>
    <t>자동차 민원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</si>
</sst>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 "/>
    <numFmt numFmtId="177" formatCode="#,##0_);[Red]\(#,##0\)"/>
    <numFmt numFmtId="178" formatCode="0_);[Red]\(0\)"/>
    <numFmt numFmtId="179" formatCode="#,##0;[Red]\△#,##0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한컴돋움"/>
      <family val="1"/>
      <charset val="129"/>
    </font>
    <font>
      <b/>
      <sz val="18"/>
      <name val="돋움"/>
      <family val="3"/>
      <charset val="129"/>
    </font>
    <font>
      <sz val="11"/>
      <color indexed="8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name val="돋움"/>
      <family val="3"/>
      <charset val="129"/>
    </font>
    <font>
      <sz val="10"/>
      <color indexed="8"/>
      <name val="굴림체"/>
      <family val="3"/>
      <charset val="129"/>
    </font>
    <font>
      <sz val="10"/>
      <name val="굴림체"/>
      <family val="3"/>
      <charset val="129"/>
    </font>
    <font>
      <sz val="10"/>
      <name val="굴림"/>
      <family val="3"/>
      <charset val="129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indexed="8"/>
      <name val="맑은 고딕"/>
      <family val="3"/>
      <charset val="129"/>
      <scheme val="major"/>
    </font>
    <font>
      <sz val="10"/>
      <color indexed="8"/>
      <name val="한컴돋움"/>
      <family val="1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7802667317728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3" fontId="0" fillId="0" borderId="0" xfId="0" applyNumberFormat="1"/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41" fontId="9" fillId="0" borderId="0" xfId="1" applyFont="1" applyAlignment="1">
      <alignment horizontal="center"/>
    </xf>
    <xf numFmtId="41" fontId="8" fillId="0" borderId="0" xfId="1" applyFont="1" applyAlignment="1">
      <alignment horizontal="center"/>
    </xf>
    <xf numFmtId="41" fontId="0" fillId="0" borderId="0" xfId="1" applyFont="1" applyAlignment="1">
      <alignment horizontal="center"/>
    </xf>
    <xf numFmtId="41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/>
    <xf numFmtId="176" fontId="10" fillId="0" borderId="0" xfId="0" applyNumberFormat="1" applyFont="1" applyAlignment="1">
      <alignment horizontal="center" vertical="center"/>
    </xf>
    <xf numFmtId="41" fontId="0" fillId="0" borderId="0" xfId="1" applyFont="1"/>
    <xf numFmtId="41" fontId="10" fillId="0" borderId="0" xfId="1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center" wrapText="1"/>
    </xf>
    <xf numFmtId="3" fontId="16" fillId="0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0" fillId="0" borderId="0" xfId="0" applyFont="1"/>
    <xf numFmtId="178" fontId="9" fillId="0" borderId="0" xfId="1" applyNumberFormat="1" applyFont="1" applyAlignment="1">
      <alignment horizontal="center"/>
    </xf>
    <xf numFmtId="178" fontId="0" fillId="0" borderId="0" xfId="1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17" fillId="7" borderId="1" xfId="0" applyNumberFormat="1" applyFont="1" applyFill="1" applyBorder="1" applyAlignment="1">
      <alignment horizontal="center" vertical="center"/>
    </xf>
    <xf numFmtId="3" fontId="14" fillId="0" borderId="1" xfId="2" applyNumberFormat="1" applyFont="1" applyFill="1" applyBorder="1" applyAlignment="1">
      <alignment horizontal="center" vertical="center"/>
    </xf>
    <xf numFmtId="3" fontId="18" fillId="0" borderId="1" xfId="2" applyNumberFormat="1" applyFont="1" applyFill="1" applyBorder="1" applyAlignment="1">
      <alignment horizontal="center" vertical="center"/>
    </xf>
    <xf numFmtId="179" fontId="13" fillId="2" borderId="1" xfId="0" applyNumberFormat="1" applyFont="1" applyFill="1" applyBorder="1" applyAlignment="1">
      <alignment horizontal="center" vertical="center"/>
    </xf>
    <xf numFmtId="179" fontId="0" fillId="0" borderId="0" xfId="0" applyNumberFormat="1"/>
    <xf numFmtId="179" fontId="14" fillId="4" borderId="1" xfId="0" applyNumberFormat="1" applyFont="1" applyFill="1" applyBorder="1" applyAlignment="1">
      <alignment horizontal="center" vertical="center" wrapText="1"/>
    </xf>
    <xf numFmtId="0" fontId="14" fillId="8" borderId="2" xfId="2" applyFont="1" applyFill="1" applyBorder="1" applyAlignment="1">
      <alignment horizontal="center" vertical="center"/>
    </xf>
    <xf numFmtId="179" fontId="14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/>
    </xf>
    <xf numFmtId="179" fontId="13" fillId="5" borderId="1" xfId="0" applyNumberFormat="1" applyFont="1" applyFill="1" applyBorder="1" applyAlignment="1">
      <alignment horizontal="center" vertical="center"/>
    </xf>
    <xf numFmtId="179" fontId="17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3" fontId="13" fillId="9" borderId="1" xfId="0" applyNumberFormat="1" applyFont="1" applyFill="1" applyBorder="1" applyAlignment="1">
      <alignment horizontal="center" vertical="center"/>
    </xf>
    <xf numFmtId="179" fontId="13" fillId="9" borderId="1" xfId="0" applyNumberFormat="1" applyFont="1" applyFill="1" applyBorder="1" applyAlignment="1">
      <alignment horizontal="center" vertical="center"/>
    </xf>
    <xf numFmtId="179" fontId="17" fillId="9" borderId="1" xfId="0" applyNumberFormat="1" applyFont="1" applyFill="1" applyBorder="1" applyAlignment="1">
      <alignment horizontal="center" vertical="center"/>
    </xf>
    <xf numFmtId="3" fontId="16" fillId="9" borderId="1" xfId="0" applyNumberFormat="1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3" fontId="14" fillId="10" borderId="1" xfId="0" applyNumberFormat="1" applyFont="1" applyFill="1" applyBorder="1" applyAlignment="1">
      <alignment horizontal="center" vertical="center"/>
    </xf>
    <xf numFmtId="179" fontId="13" fillId="10" borderId="1" xfId="0" applyNumberFormat="1" applyFont="1" applyFill="1" applyBorder="1" applyAlignment="1">
      <alignment horizontal="center" vertical="center"/>
    </xf>
    <xf numFmtId="179" fontId="17" fillId="10" borderId="1" xfId="0" applyNumberFormat="1" applyFont="1" applyFill="1" applyBorder="1" applyAlignment="1">
      <alignment horizontal="center" vertical="center"/>
    </xf>
    <xf numFmtId="3" fontId="16" fillId="10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3" fontId="14" fillId="9" borderId="10" xfId="2" applyNumberFormat="1" applyFont="1" applyFill="1" applyBorder="1" applyAlignment="1">
      <alignment horizontal="center" vertical="center"/>
    </xf>
    <xf numFmtId="0" fontId="0" fillId="11" borderId="0" xfId="0" applyFont="1" applyFill="1"/>
    <xf numFmtId="3" fontId="20" fillId="0" borderId="11" xfId="0" applyNumberFormat="1" applyFont="1" applyBorder="1" applyAlignment="1">
      <alignment vertical="center"/>
    </xf>
    <xf numFmtId="0" fontId="7" fillId="0" borderId="13" xfId="0" applyFont="1" applyBorder="1" applyAlignment="1">
      <alignment horizontal="distributed" vertical="distributed" wrapText="1"/>
    </xf>
    <xf numFmtId="0" fontId="7" fillId="0" borderId="13" xfId="0" applyFont="1" applyFill="1" applyBorder="1" applyAlignment="1">
      <alignment horizontal="distributed" vertical="distributed" wrapText="1"/>
    </xf>
    <xf numFmtId="178" fontId="7" fillId="0" borderId="13" xfId="0" applyNumberFormat="1" applyFont="1" applyBorder="1" applyAlignment="1">
      <alignment horizontal="distributed" vertical="distributed" wrapText="1"/>
    </xf>
    <xf numFmtId="0" fontId="6" fillId="0" borderId="13" xfId="0" applyFont="1" applyBorder="1" applyAlignment="1">
      <alignment horizontal="distributed" vertical="distributed" wrapText="1"/>
    </xf>
    <xf numFmtId="0" fontId="7" fillId="0" borderId="14" xfId="0" applyFont="1" applyFill="1" applyBorder="1" applyAlignment="1">
      <alignment horizontal="distributed" vertical="distributed" wrapText="1"/>
    </xf>
    <xf numFmtId="0" fontId="6" fillId="5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3" xfId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1" fontId="19" fillId="0" borderId="3" xfId="1" applyFont="1" applyBorder="1" applyAlignment="1">
      <alignment horizontal="right" vertical="center"/>
    </xf>
    <xf numFmtId="41" fontId="6" fillId="0" borderId="3" xfId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177" fontId="6" fillId="5" borderId="3" xfId="1" applyNumberFormat="1" applyFont="1" applyFill="1" applyBorder="1" applyAlignment="1">
      <alignment horizontal="right" vertical="center" wrapText="1"/>
    </xf>
    <xf numFmtId="177" fontId="6" fillId="5" borderId="16" xfId="1" applyNumberFormat="1" applyFont="1" applyFill="1" applyBorder="1" applyAlignment="1">
      <alignment horizontal="right" vertical="center" wrapText="1"/>
    </xf>
    <xf numFmtId="41" fontId="6" fillId="0" borderId="3" xfId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right" vertical="center"/>
    </xf>
    <xf numFmtId="178" fontId="6" fillId="0" borderId="3" xfId="1" applyNumberFormat="1" applyFont="1" applyBorder="1" applyAlignment="1">
      <alignment horizontal="right" vertical="center"/>
    </xf>
    <xf numFmtId="3" fontId="6" fillId="11" borderId="3" xfId="0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176" fontId="6" fillId="11" borderId="3" xfId="1" applyNumberFormat="1" applyFont="1" applyFill="1" applyBorder="1" applyAlignment="1">
      <alignment horizontal="right" vertical="center"/>
    </xf>
    <xf numFmtId="3" fontId="6" fillId="11" borderId="3" xfId="0" applyNumberFormat="1" applyFont="1" applyFill="1" applyBorder="1" applyAlignment="1">
      <alignment horizontal="right"/>
    </xf>
    <xf numFmtId="176" fontId="6" fillId="0" borderId="3" xfId="1" applyNumberFormat="1" applyFont="1" applyBorder="1" applyAlignment="1">
      <alignment horizontal="right" vertical="center" shrinkToFit="1"/>
    </xf>
    <xf numFmtId="178" fontId="6" fillId="0" borderId="3" xfId="1" applyNumberFormat="1" applyFont="1" applyBorder="1" applyAlignment="1">
      <alignment horizontal="right" vertical="center" shrinkToFit="1"/>
    </xf>
    <xf numFmtId="176" fontId="6" fillId="11" borderId="3" xfId="1" applyNumberFormat="1" applyFont="1" applyFill="1" applyBorder="1" applyAlignment="1">
      <alignment horizontal="right" vertical="center" shrinkToFit="1"/>
    </xf>
    <xf numFmtId="177" fontId="6" fillId="0" borderId="3" xfId="1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7" fontId="6" fillId="11" borderId="3" xfId="0" applyNumberFormat="1" applyFont="1" applyFill="1" applyBorder="1" applyAlignment="1">
      <alignment horizontal="right" vertical="center"/>
    </xf>
    <xf numFmtId="178" fontId="6" fillId="0" borderId="3" xfId="1" applyNumberFormat="1" applyFont="1" applyFill="1" applyBorder="1" applyAlignment="1">
      <alignment horizontal="right" vertical="center"/>
    </xf>
    <xf numFmtId="177" fontId="6" fillId="11" borderId="3" xfId="1" applyNumberFormat="1" applyFont="1" applyFill="1" applyBorder="1" applyAlignment="1">
      <alignment horizontal="right" vertical="center"/>
    </xf>
    <xf numFmtId="41" fontId="6" fillId="0" borderId="3" xfId="1" applyFont="1" applyFill="1" applyBorder="1" applyAlignment="1">
      <alignment horizontal="right" vertical="center"/>
    </xf>
    <xf numFmtId="41" fontId="6" fillId="11" borderId="3" xfId="1" applyFont="1" applyFill="1" applyBorder="1" applyAlignment="1">
      <alignment horizontal="right" vertical="center"/>
    </xf>
    <xf numFmtId="177" fontId="6" fillId="0" borderId="3" xfId="1" applyNumberFormat="1" applyFont="1" applyBorder="1" applyAlignment="1">
      <alignment horizontal="right" vertical="center"/>
    </xf>
    <xf numFmtId="178" fontId="6" fillId="11" borderId="3" xfId="1" applyNumberFormat="1" applyFont="1" applyFill="1" applyBorder="1" applyAlignment="1">
      <alignment horizontal="right" vertical="center"/>
    </xf>
    <xf numFmtId="3" fontId="7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0" fontId="6" fillId="0" borderId="3" xfId="1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/>
    </xf>
    <xf numFmtId="41" fontId="6" fillId="0" borderId="3" xfId="1" applyNumberFormat="1" applyFont="1" applyBorder="1" applyAlignment="1">
      <alignment horizontal="right" vertical="center"/>
    </xf>
    <xf numFmtId="41" fontId="6" fillId="0" borderId="3" xfId="1" quotePrefix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41" fontId="7" fillId="0" borderId="3" xfId="1" applyFont="1" applyBorder="1" applyAlignment="1">
      <alignment horizontal="right" vertical="center"/>
    </xf>
    <xf numFmtId="3" fontId="7" fillId="11" borderId="3" xfId="0" applyNumberFormat="1" applyFont="1" applyFill="1" applyBorder="1" applyAlignment="1">
      <alignment horizontal="right"/>
    </xf>
    <xf numFmtId="41" fontId="6" fillId="0" borderId="3" xfId="0" applyNumberFormat="1" applyFont="1" applyBorder="1" applyAlignment="1">
      <alignment horizontal="right" vertical="center"/>
    </xf>
    <xf numFmtId="176" fontId="7" fillId="0" borderId="3" xfId="1" applyNumberFormat="1" applyFont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8" fontId="7" fillId="0" borderId="3" xfId="1" applyNumberFormat="1" applyFont="1" applyBorder="1" applyAlignment="1">
      <alignment horizontal="right" vertical="center"/>
    </xf>
    <xf numFmtId="41" fontId="7" fillId="11" borderId="3" xfId="1" applyFont="1" applyFill="1" applyBorder="1" applyAlignment="1">
      <alignment horizontal="right" vertical="center"/>
    </xf>
    <xf numFmtId="176" fontId="7" fillId="0" borderId="17" xfId="1" applyNumberFormat="1" applyFont="1" applyBorder="1" applyAlignment="1">
      <alignment horizontal="right" vertical="center"/>
    </xf>
    <xf numFmtId="178" fontId="7" fillId="0" borderId="17" xfId="1" applyNumberFormat="1" applyFont="1" applyBorder="1" applyAlignment="1">
      <alignment horizontal="right" vertical="center"/>
    </xf>
    <xf numFmtId="176" fontId="7" fillId="11" borderId="17" xfId="1" applyNumberFormat="1" applyFont="1" applyFill="1" applyBorder="1" applyAlignment="1">
      <alignment horizontal="right" vertical="center"/>
    </xf>
    <xf numFmtId="41" fontId="6" fillId="0" borderId="3" xfId="1" applyFont="1" applyBorder="1" applyAlignment="1">
      <alignment horizontal="right" vertical="center" shrinkToFit="1"/>
    </xf>
    <xf numFmtId="41" fontId="6" fillId="0" borderId="3" xfId="1" applyFont="1" applyFill="1" applyBorder="1" applyAlignment="1">
      <alignment horizontal="right" vertical="center" shrinkToFit="1"/>
    </xf>
    <xf numFmtId="41" fontId="6" fillId="11" borderId="3" xfId="1" applyFont="1" applyFill="1" applyBorder="1" applyAlignment="1">
      <alignment horizontal="right" vertical="center" shrinkToFit="1"/>
    </xf>
    <xf numFmtId="3" fontId="21" fillId="0" borderId="3" xfId="0" applyNumberFormat="1" applyFont="1" applyBorder="1"/>
    <xf numFmtId="3" fontId="21" fillId="0" borderId="3" xfId="0" applyNumberFormat="1" applyFont="1" applyBorder="1" applyAlignment="1">
      <alignment horizontal="right"/>
    </xf>
    <xf numFmtId="41" fontId="6" fillId="0" borderId="18" xfId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21" fillId="0" borderId="3" xfId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7" fillId="0" borderId="12" xfId="0" applyFont="1" applyBorder="1" applyAlignment="1">
      <alignment horizontal="distributed" vertical="distributed" wrapText="1"/>
    </xf>
    <xf numFmtId="0" fontId="7" fillId="0" borderId="13" xfId="0" applyFont="1" applyBorder="1" applyAlignment="1">
      <alignment horizontal="distributed" vertical="distributed"/>
    </xf>
    <xf numFmtId="0" fontId="7" fillId="11" borderId="15" xfId="0" applyFont="1" applyFill="1" applyBorder="1" applyAlignment="1">
      <alignment horizontal="center" vertical="center"/>
    </xf>
  </cellXfs>
  <cellStyles count="3">
    <cellStyle name="Normal" xfId="2"/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66FFFF"/>
      <color rgb="FFFF99FF"/>
      <color rgb="FFFF66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100" zoomScaleSheetLayoutView="100" workbookViewId="0">
      <selection activeCell="E12" sqref="E12"/>
    </sheetView>
  </sheetViews>
  <sheetFormatPr defaultRowHeight="13.5"/>
  <cols>
    <col min="1" max="1" width="3.88671875" customWidth="1"/>
    <col min="2" max="2" width="18.33203125" customWidth="1"/>
    <col min="3" max="5" width="11" customWidth="1"/>
    <col min="6" max="6" width="11.44140625" style="31" customWidth="1"/>
    <col min="7" max="7" width="9.5546875" style="31" customWidth="1"/>
    <col min="8" max="8" width="10.6640625" customWidth="1"/>
    <col min="9" max="9" width="10.77734375" customWidth="1"/>
  </cols>
  <sheetData>
    <row r="1" spans="1:11" ht="26.25" customHeight="1">
      <c r="A1" s="119" t="s">
        <v>101</v>
      </c>
      <c r="B1" s="119"/>
      <c r="C1" s="119"/>
      <c r="D1" s="119"/>
      <c r="E1" s="119"/>
      <c r="F1" s="119"/>
      <c r="G1" s="119"/>
      <c r="H1" s="119"/>
      <c r="I1" s="119"/>
    </row>
    <row r="2" spans="1:11" ht="19.5" customHeight="1" thickBot="1">
      <c r="A2" s="15"/>
      <c r="B2" s="123" t="s">
        <v>0</v>
      </c>
      <c r="C2" s="123"/>
      <c r="D2" s="123"/>
      <c r="E2" s="123"/>
      <c r="F2" s="123"/>
      <c r="G2" s="123"/>
      <c r="H2" s="123"/>
      <c r="I2" s="123"/>
    </row>
    <row r="3" spans="1:11" s="23" customFormat="1" ht="30" customHeight="1">
      <c r="A3" s="124" t="s">
        <v>1</v>
      </c>
      <c r="B3" s="125"/>
      <c r="C3" s="22" t="s">
        <v>102</v>
      </c>
      <c r="D3" s="22" t="s">
        <v>100</v>
      </c>
      <c r="E3" s="33" t="s">
        <v>98</v>
      </c>
      <c r="F3" s="32" t="s">
        <v>93</v>
      </c>
      <c r="G3" s="34" t="s">
        <v>92</v>
      </c>
      <c r="H3" s="21" t="s">
        <v>96</v>
      </c>
      <c r="I3" s="21" t="s">
        <v>59</v>
      </c>
    </row>
    <row r="4" spans="1:11" ht="23.25" customHeight="1">
      <c r="A4" s="126" t="s">
        <v>2</v>
      </c>
      <c r="B4" s="127"/>
      <c r="C4" s="35">
        <f t="shared" ref="C4" si="0">C5+C42</f>
        <v>411165</v>
      </c>
      <c r="D4" s="35">
        <f t="shared" ref="D4:E4" si="1">D5+D42</f>
        <v>342546</v>
      </c>
      <c r="E4" s="35">
        <f t="shared" si="1"/>
        <v>350401</v>
      </c>
      <c r="F4" s="36">
        <f>(E4-C4)</f>
        <v>-60764</v>
      </c>
      <c r="G4" s="37">
        <f>E4-D4</f>
        <v>7855</v>
      </c>
      <c r="H4" s="38"/>
      <c r="I4" s="38">
        <f>SUM(I5,I42)</f>
        <v>350401</v>
      </c>
    </row>
    <row r="5" spans="1:11" ht="23.25" customHeight="1">
      <c r="A5" s="120" t="s">
        <v>3</v>
      </c>
      <c r="B5" s="39" t="s">
        <v>4</v>
      </c>
      <c r="C5" s="40">
        <f t="shared" ref="C5" si="2">C6+C12+C27+C32+C37</f>
        <v>194905</v>
      </c>
      <c r="D5" s="40">
        <f t="shared" ref="D5" si="3">D6+D12+D27+D32+D37</f>
        <v>155885</v>
      </c>
      <c r="E5" s="40">
        <f>E6+E12+E27+E32+E37</f>
        <v>141440</v>
      </c>
      <c r="F5" s="41">
        <f>(E5-C5)</f>
        <v>-53465</v>
      </c>
      <c r="G5" s="42">
        <f t="shared" ref="G5:G42" si="4">E5-D5</f>
        <v>-14445</v>
      </c>
      <c r="H5" s="43"/>
      <c r="I5" s="43">
        <f>SUM(I6,I12,I27,I32,I37)</f>
        <v>141440</v>
      </c>
    </row>
    <row r="6" spans="1:11" ht="19.5" customHeight="1">
      <c r="A6" s="121"/>
      <c r="B6" s="44" t="s">
        <v>5</v>
      </c>
      <c r="C6" s="45">
        <f t="shared" ref="C6" si="5">SUM(C7:C11)</f>
        <v>90212</v>
      </c>
      <c r="D6" s="45">
        <f t="shared" ref="D6" si="6">SUM(D7:D11)</f>
        <v>57417</v>
      </c>
      <c r="E6" s="45">
        <f>SUM(E7:E11)</f>
        <v>51956</v>
      </c>
      <c r="F6" s="46">
        <f>(E6-C6)</f>
        <v>-38256</v>
      </c>
      <c r="G6" s="47">
        <f t="shared" si="4"/>
        <v>-5461</v>
      </c>
      <c r="H6" s="48"/>
      <c r="I6" s="48">
        <f>SUM(I7:I11)</f>
        <v>51956</v>
      </c>
    </row>
    <row r="7" spans="1:11" ht="19.5" customHeight="1">
      <c r="A7" s="121"/>
      <c r="B7" s="16" t="s">
        <v>6</v>
      </c>
      <c r="C7" s="28">
        <v>666</v>
      </c>
      <c r="D7" s="28">
        <v>810</v>
      </c>
      <c r="E7" s="28">
        <v>643</v>
      </c>
      <c r="F7" s="30">
        <f t="shared" ref="F7:F42" si="7">(E7-C7)</f>
        <v>-23</v>
      </c>
      <c r="G7" s="27">
        <f t="shared" si="4"/>
        <v>-167</v>
      </c>
      <c r="H7" s="20"/>
      <c r="I7" s="20">
        <f>SUM(H7,E7)</f>
        <v>643</v>
      </c>
      <c r="K7" s="10"/>
    </row>
    <row r="8" spans="1:11" ht="19.5" customHeight="1">
      <c r="A8" s="121"/>
      <c r="B8" s="16" t="s">
        <v>7</v>
      </c>
      <c r="C8" s="28">
        <v>7332</v>
      </c>
      <c r="D8" s="28">
        <v>6355</v>
      </c>
      <c r="E8" s="28">
        <v>7551</v>
      </c>
      <c r="F8" s="30">
        <f t="shared" si="7"/>
        <v>219</v>
      </c>
      <c r="G8" s="27">
        <f t="shared" si="4"/>
        <v>1196</v>
      </c>
      <c r="H8" s="20"/>
      <c r="I8" s="20">
        <f t="shared" ref="I8:I41" si="8">SUM(H8,E8)</f>
        <v>7551</v>
      </c>
    </row>
    <row r="9" spans="1:11" ht="27.75" customHeight="1">
      <c r="A9" s="121"/>
      <c r="B9" s="17" t="s">
        <v>36</v>
      </c>
      <c r="C9" s="28">
        <v>80485</v>
      </c>
      <c r="D9" s="28">
        <v>48391</v>
      </c>
      <c r="E9" s="28">
        <v>42099</v>
      </c>
      <c r="F9" s="30">
        <f t="shared" si="7"/>
        <v>-38386</v>
      </c>
      <c r="G9" s="27">
        <f t="shared" si="4"/>
        <v>-6292</v>
      </c>
      <c r="H9" s="20"/>
      <c r="I9" s="20">
        <f t="shared" si="8"/>
        <v>42099</v>
      </c>
    </row>
    <row r="10" spans="1:11" ht="19.5" customHeight="1">
      <c r="A10" s="121"/>
      <c r="B10" s="16" t="s">
        <v>32</v>
      </c>
      <c r="C10" s="28">
        <v>1702</v>
      </c>
      <c r="D10" s="28">
        <v>1815</v>
      </c>
      <c r="E10" s="28">
        <v>1635</v>
      </c>
      <c r="F10" s="30">
        <f t="shared" si="7"/>
        <v>-67</v>
      </c>
      <c r="G10" s="27">
        <f t="shared" si="4"/>
        <v>-180</v>
      </c>
      <c r="H10" s="20"/>
      <c r="I10" s="20">
        <f t="shared" si="8"/>
        <v>1635</v>
      </c>
    </row>
    <row r="11" spans="1:11" ht="19.5" customHeight="1">
      <c r="A11" s="121"/>
      <c r="B11" s="16" t="s">
        <v>8</v>
      </c>
      <c r="C11" s="28">
        <v>27</v>
      </c>
      <c r="D11" s="28">
        <v>46</v>
      </c>
      <c r="E11" s="28">
        <v>28</v>
      </c>
      <c r="F11" s="30">
        <f t="shared" si="7"/>
        <v>1</v>
      </c>
      <c r="G11" s="27">
        <f t="shared" si="4"/>
        <v>-18</v>
      </c>
      <c r="H11" s="20"/>
      <c r="I11" s="20">
        <f t="shared" si="8"/>
        <v>28</v>
      </c>
    </row>
    <row r="12" spans="1:11" ht="19.5" customHeight="1">
      <c r="A12" s="122"/>
      <c r="B12" s="49" t="s">
        <v>26</v>
      </c>
      <c r="C12" s="45">
        <f t="shared" ref="C12" si="9">SUM(C13:C26)</f>
        <v>22620</v>
      </c>
      <c r="D12" s="45">
        <f t="shared" ref="D12" si="10">SUM(D13:D26)</f>
        <v>27503</v>
      </c>
      <c r="E12" s="45">
        <f>SUM(E13:E26)</f>
        <v>23795</v>
      </c>
      <c r="F12" s="46">
        <f t="shared" si="7"/>
        <v>1175</v>
      </c>
      <c r="G12" s="47">
        <f t="shared" si="4"/>
        <v>-3708</v>
      </c>
      <c r="H12" s="48"/>
      <c r="I12" s="48">
        <f>SUM(I13:I26)</f>
        <v>23795</v>
      </c>
    </row>
    <row r="13" spans="1:11" ht="19.5" customHeight="1">
      <c r="A13" s="122"/>
      <c r="B13" s="16" t="s">
        <v>9</v>
      </c>
      <c r="C13" s="28">
        <v>2847</v>
      </c>
      <c r="D13" s="28">
        <v>3119</v>
      </c>
      <c r="E13" s="28">
        <v>1186</v>
      </c>
      <c r="F13" s="30">
        <f t="shared" si="7"/>
        <v>-1661</v>
      </c>
      <c r="G13" s="27">
        <f t="shared" si="4"/>
        <v>-1933</v>
      </c>
      <c r="H13" s="20"/>
      <c r="I13" s="20">
        <f>SUM(H13,E13)</f>
        <v>1186</v>
      </c>
    </row>
    <row r="14" spans="1:11" ht="19.5" customHeight="1">
      <c r="A14" s="122"/>
      <c r="B14" s="18" t="s">
        <v>35</v>
      </c>
      <c r="C14" s="28">
        <v>5697</v>
      </c>
      <c r="D14" s="28">
        <v>6615</v>
      </c>
      <c r="E14" s="28">
        <v>5918</v>
      </c>
      <c r="F14" s="30">
        <f t="shared" si="7"/>
        <v>221</v>
      </c>
      <c r="G14" s="27">
        <f t="shared" si="4"/>
        <v>-697</v>
      </c>
      <c r="H14" s="20"/>
      <c r="I14" s="20">
        <f t="shared" ref="I14:I25" si="11">SUM(H14,E14)</f>
        <v>5918</v>
      </c>
    </row>
    <row r="15" spans="1:11" ht="19.5" customHeight="1">
      <c r="A15" s="122"/>
      <c r="B15" s="16" t="s">
        <v>10</v>
      </c>
      <c r="C15" s="28">
        <v>592</v>
      </c>
      <c r="D15" s="28">
        <v>841</v>
      </c>
      <c r="E15" s="28">
        <v>887</v>
      </c>
      <c r="F15" s="30">
        <f t="shared" si="7"/>
        <v>295</v>
      </c>
      <c r="G15" s="27">
        <f t="shared" si="4"/>
        <v>46</v>
      </c>
      <c r="H15" s="20"/>
      <c r="I15" s="20">
        <f t="shared" si="11"/>
        <v>887</v>
      </c>
    </row>
    <row r="16" spans="1:11" ht="19.5" customHeight="1">
      <c r="A16" s="122"/>
      <c r="B16" s="16" t="s">
        <v>23</v>
      </c>
      <c r="C16" s="28">
        <v>847</v>
      </c>
      <c r="D16" s="28">
        <v>3235</v>
      </c>
      <c r="E16" s="28">
        <v>1028</v>
      </c>
      <c r="F16" s="30">
        <f t="shared" si="7"/>
        <v>181</v>
      </c>
      <c r="G16" s="27">
        <f t="shared" si="4"/>
        <v>-2207</v>
      </c>
      <c r="H16" s="20"/>
      <c r="I16" s="20">
        <f t="shared" si="11"/>
        <v>1028</v>
      </c>
    </row>
    <row r="17" spans="1:12" ht="19.5" customHeight="1">
      <c r="A17" s="122"/>
      <c r="B17" s="16" t="s">
        <v>89</v>
      </c>
      <c r="C17" s="28">
        <v>22</v>
      </c>
      <c r="D17" s="28">
        <v>19</v>
      </c>
      <c r="E17" s="28">
        <v>14</v>
      </c>
      <c r="F17" s="30">
        <f t="shared" si="7"/>
        <v>-8</v>
      </c>
      <c r="G17" s="27">
        <f t="shared" si="4"/>
        <v>-5</v>
      </c>
      <c r="H17" s="20"/>
      <c r="I17" s="20">
        <f t="shared" si="11"/>
        <v>14</v>
      </c>
      <c r="K17" s="1"/>
    </row>
    <row r="18" spans="1:12" ht="19.5" customHeight="1">
      <c r="A18" s="122"/>
      <c r="B18" s="16" t="s">
        <v>18</v>
      </c>
      <c r="C18" s="28">
        <v>4565</v>
      </c>
      <c r="D18" s="28">
        <v>7386</v>
      </c>
      <c r="E18" s="28">
        <v>7587</v>
      </c>
      <c r="F18" s="30">
        <f t="shared" si="7"/>
        <v>3022</v>
      </c>
      <c r="G18" s="27">
        <f t="shared" si="4"/>
        <v>201</v>
      </c>
      <c r="H18" s="20"/>
      <c r="I18" s="20">
        <f t="shared" si="11"/>
        <v>7587</v>
      </c>
      <c r="J18" s="12"/>
    </row>
    <row r="19" spans="1:12" ht="19.5" customHeight="1">
      <c r="A19" s="122"/>
      <c r="B19" s="16" t="s">
        <v>22</v>
      </c>
      <c r="C19" s="28">
        <v>1996</v>
      </c>
      <c r="D19" s="28">
        <v>1394</v>
      </c>
      <c r="E19" s="28">
        <v>1821</v>
      </c>
      <c r="F19" s="30">
        <f t="shared" si="7"/>
        <v>-175</v>
      </c>
      <c r="G19" s="27">
        <f t="shared" si="4"/>
        <v>427</v>
      </c>
      <c r="H19" s="20"/>
      <c r="I19" s="20">
        <f t="shared" si="11"/>
        <v>1821</v>
      </c>
      <c r="J19" s="12"/>
    </row>
    <row r="20" spans="1:12" ht="19.5" customHeight="1">
      <c r="A20" s="122"/>
      <c r="B20" s="16" t="s">
        <v>19</v>
      </c>
      <c r="C20" s="28">
        <v>2018</v>
      </c>
      <c r="D20" s="28">
        <v>1414</v>
      </c>
      <c r="E20" s="28">
        <v>2000</v>
      </c>
      <c r="F20" s="30">
        <f t="shared" si="7"/>
        <v>-18</v>
      </c>
      <c r="G20" s="27">
        <f t="shared" si="4"/>
        <v>586</v>
      </c>
      <c r="H20" s="20"/>
      <c r="I20" s="20">
        <f t="shared" si="11"/>
        <v>2000</v>
      </c>
      <c r="J20" s="12"/>
    </row>
    <row r="21" spans="1:12" ht="19.5" customHeight="1">
      <c r="A21" s="122"/>
      <c r="B21" s="16" t="s">
        <v>20</v>
      </c>
      <c r="C21" s="28">
        <v>45</v>
      </c>
      <c r="D21" s="28">
        <v>85</v>
      </c>
      <c r="E21" s="28">
        <v>48</v>
      </c>
      <c r="F21" s="30">
        <f t="shared" si="7"/>
        <v>3</v>
      </c>
      <c r="G21" s="27">
        <f t="shared" si="4"/>
        <v>-37</v>
      </c>
      <c r="H21" s="20"/>
      <c r="I21" s="20">
        <f t="shared" si="11"/>
        <v>48</v>
      </c>
      <c r="J21" s="12"/>
      <c r="K21" s="1"/>
      <c r="L21" s="1"/>
    </row>
    <row r="22" spans="1:12" ht="19.5" customHeight="1">
      <c r="A22" s="122"/>
      <c r="B22" s="16" t="s">
        <v>21</v>
      </c>
      <c r="C22" s="28">
        <v>2254</v>
      </c>
      <c r="D22" s="28">
        <v>2092</v>
      </c>
      <c r="E22" s="28">
        <v>1648</v>
      </c>
      <c r="F22" s="30">
        <f t="shared" si="7"/>
        <v>-606</v>
      </c>
      <c r="G22" s="27">
        <f t="shared" si="4"/>
        <v>-444</v>
      </c>
      <c r="H22" s="20"/>
      <c r="I22" s="20">
        <f t="shared" si="11"/>
        <v>1648</v>
      </c>
    </row>
    <row r="23" spans="1:12" ht="19.5" customHeight="1">
      <c r="A23" s="122"/>
      <c r="B23" s="16" t="s">
        <v>99</v>
      </c>
      <c r="C23" s="28">
        <v>1184</v>
      </c>
      <c r="D23" s="28">
        <v>1130</v>
      </c>
      <c r="E23" s="28">
        <v>1043</v>
      </c>
      <c r="F23" s="30">
        <f t="shared" si="7"/>
        <v>-141</v>
      </c>
      <c r="G23" s="27">
        <f t="shared" si="4"/>
        <v>-87</v>
      </c>
      <c r="H23" s="20"/>
      <c r="I23" s="20">
        <f t="shared" si="11"/>
        <v>1043</v>
      </c>
    </row>
    <row r="24" spans="1:12" ht="19.5" customHeight="1">
      <c r="A24" s="122"/>
      <c r="B24" s="18" t="s">
        <v>34</v>
      </c>
      <c r="C24" s="28">
        <v>240</v>
      </c>
      <c r="D24" s="28">
        <v>62</v>
      </c>
      <c r="E24" s="28">
        <v>339</v>
      </c>
      <c r="F24" s="30">
        <f t="shared" si="7"/>
        <v>99</v>
      </c>
      <c r="G24" s="27">
        <f t="shared" si="4"/>
        <v>277</v>
      </c>
      <c r="H24" s="20"/>
      <c r="I24" s="20">
        <f t="shared" si="11"/>
        <v>339</v>
      </c>
    </row>
    <row r="25" spans="1:12" ht="19.5" customHeight="1">
      <c r="A25" s="122"/>
      <c r="B25" s="18" t="s">
        <v>90</v>
      </c>
      <c r="C25" s="28">
        <v>68</v>
      </c>
      <c r="D25" s="28">
        <v>8</v>
      </c>
      <c r="E25" s="28">
        <v>56</v>
      </c>
      <c r="F25" s="30">
        <f t="shared" si="7"/>
        <v>-12</v>
      </c>
      <c r="G25" s="27">
        <f t="shared" si="4"/>
        <v>48</v>
      </c>
      <c r="H25" s="20"/>
      <c r="I25" s="20">
        <f t="shared" si="11"/>
        <v>56</v>
      </c>
    </row>
    <row r="26" spans="1:12" ht="19.5" customHeight="1">
      <c r="A26" s="122"/>
      <c r="B26" s="16" t="s">
        <v>11</v>
      </c>
      <c r="C26" s="28">
        <v>245</v>
      </c>
      <c r="D26" s="28">
        <v>103</v>
      </c>
      <c r="E26" s="28">
        <v>220</v>
      </c>
      <c r="F26" s="30">
        <f t="shared" si="7"/>
        <v>-25</v>
      </c>
      <c r="G26" s="27">
        <f t="shared" si="4"/>
        <v>117</v>
      </c>
      <c r="H26" s="20"/>
      <c r="I26" s="20">
        <f t="shared" si="8"/>
        <v>220</v>
      </c>
    </row>
    <row r="27" spans="1:12" ht="19.5" customHeight="1">
      <c r="A27" s="122"/>
      <c r="B27" s="44" t="s">
        <v>12</v>
      </c>
      <c r="C27" s="45">
        <f t="shared" ref="C27" si="12">SUM(C28:C31)</f>
        <v>3306</v>
      </c>
      <c r="D27" s="45">
        <f t="shared" ref="D27" si="13">SUM(D28:D31)</f>
        <v>4899</v>
      </c>
      <c r="E27" s="45">
        <f>SUM(E28:E31)</f>
        <v>3356</v>
      </c>
      <c r="F27" s="46">
        <f t="shared" si="7"/>
        <v>50</v>
      </c>
      <c r="G27" s="47">
        <f t="shared" si="4"/>
        <v>-1543</v>
      </c>
      <c r="H27" s="50"/>
      <c r="I27" s="50">
        <f>SUM(I28:I31)</f>
        <v>3356</v>
      </c>
    </row>
    <row r="28" spans="1:12" ht="19.5" customHeight="1">
      <c r="A28" s="122"/>
      <c r="B28" s="16" t="s">
        <v>27</v>
      </c>
      <c r="C28" s="28">
        <v>1078</v>
      </c>
      <c r="D28" s="28">
        <v>1379</v>
      </c>
      <c r="E28" s="28">
        <v>995</v>
      </c>
      <c r="F28" s="30">
        <f t="shared" si="7"/>
        <v>-83</v>
      </c>
      <c r="G28" s="27">
        <f t="shared" si="4"/>
        <v>-384</v>
      </c>
      <c r="H28" s="20"/>
      <c r="I28" s="20">
        <f t="shared" si="8"/>
        <v>995</v>
      </c>
    </row>
    <row r="29" spans="1:12" ht="19.5" customHeight="1">
      <c r="A29" s="122"/>
      <c r="B29" s="16" t="s">
        <v>30</v>
      </c>
      <c r="C29" s="28"/>
      <c r="D29" s="28"/>
      <c r="E29" s="28"/>
      <c r="F29" s="30">
        <f t="shared" si="7"/>
        <v>0</v>
      </c>
      <c r="G29" s="27">
        <f t="shared" si="4"/>
        <v>0</v>
      </c>
      <c r="H29" s="20"/>
      <c r="I29" s="20">
        <f t="shared" si="8"/>
        <v>0</v>
      </c>
    </row>
    <row r="30" spans="1:12" ht="19.5" customHeight="1">
      <c r="A30" s="122"/>
      <c r="B30" s="16" t="s">
        <v>88</v>
      </c>
      <c r="C30" s="28">
        <v>1800</v>
      </c>
      <c r="D30" s="28">
        <v>3063</v>
      </c>
      <c r="E30" s="28">
        <v>2143</v>
      </c>
      <c r="F30" s="30">
        <f t="shared" si="7"/>
        <v>343</v>
      </c>
      <c r="G30" s="27">
        <f t="shared" si="4"/>
        <v>-920</v>
      </c>
      <c r="H30" s="20"/>
      <c r="I30" s="20">
        <f t="shared" si="8"/>
        <v>2143</v>
      </c>
    </row>
    <row r="31" spans="1:12" ht="19.5" customHeight="1">
      <c r="A31" s="122"/>
      <c r="B31" s="16" t="s">
        <v>91</v>
      </c>
      <c r="C31" s="28">
        <v>428</v>
      </c>
      <c r="D31" s="28">
        <v>457</v>
      </c>
      <c r="E31" s="28">
        <v>218</v>
      </c>
      <c r="F31" s="30">
        <f t="shared" si="7"/>
        <v>-210</v>
      </c>
      <c r="G31" s="27">
        <f t="shared" si="4"/>
        <v>-239</v>
      </c>
      <c r="H31" s="20"/>
      <c r="I31" s="20">
        <f t="shared" si="8"/>
        <v>218</v>
      </c>
    </row>
    <row r="32" spans="1:12" ht="19.5" customHeight="1">
      <c r="A32" s="122"/>
      <c r="B32" s="44" t="s">
        <v>103</v>
      </c>
      <c r="C32" s="45">
        <f t="shared" ref="C32" si="14">SUM(C33:C36)</f>
        <v>655</v>
      </c>
      <c r="D32" s="45">
        <f t="shared" ref="D32" si="15">SUM(D33:D36)</f>
        <v>1085</v>
      </c>
      <c r="E32" s="45">
        <f>SUM(E33:E36)</f>
        <v>1323</v>
      </c>
      <c r="F32" s="46">
        <f t="shared" si="7"/>
        <v>668</v>
      </c>
      <c r="G32" s="47">
        <f t="shared" si="4"/>
        <v>238</v>
      </c>
      <c r="H32" s="50"/>
      <c r="I32" s="50">
        <f>SUM(I33:I36)</f>
        <v>1323</v>
      </c>
    </row>
    <row r="33" spans="1:10" ht="19.5" customHeight="1">
      <c r="A33" s="122"/>
      <c r="B33" s="16" t="s">
        <v>13</v>
      </c>
      <c r="C33" s="29">
        <v>25</v>
      </c>
      <c r="D33" s="29">
        <v>17</v>
      </c>
      <c r="E33" s="29">
        <v>32</v>
      </c>
      <c r="F33" s="30">
        <f t="shared" si="7"/>
        <v>7</v>
      </c>
      <c r="G33" s="27">
        <f t="shared" si="4"/>
        <v>15</v>
      </c>
      <c r="H33" s="20"/>
      <c r="I33" s="20">
        <f t="shared" si="8"/>
        <v>32</v>
      </c>
    </row>
    <row r="34" spans="1:10" ht="19.5" customHeight="1">
      <c r="A34" s="122"/>
      <c r="B34" s="16" t="s">
        <v>14</v>
      </c>
      <c r="C34" s="29">
        <v>66</v>
      </c>
      <c r="D34" s="29">
        <v>67</v>
      </c>
      <c r="E34" s="29">
        <v>66</v>
      </c>
      <c r="F34" s="30">
        <f t="shared" si="7"/>
        <v>0</v>
      </c>
      <c r="G34" s="27">
        <f t="shared" si="4"/>
        <v>-1</v>
      </c>
      <c r="H34" s="20"/>
      <c r="I34" s="20">
        <f t="shared" si="8"/>
        <v>66</v>
      </c>
    </row>
    <row r="35" spans="1:10" ht="19.5" customHeight="1">
      <c r="A35" s="122"/>
      <c r="B35" s="16" t="s">
        <v>15</v>
      </c>
      <c r="C35" s="29">
        <v>126</v>
      </c>
      <c r="D35" s="29">
        <v>174</v>
      </c>
      <c r="E35" s="29">
        <v>157</v>
      </c>
      <c r="F35" s="30">
        <f t="shared" si="7"/>
        <v>31</v>
      </c>
      <c r="G35" s="27">
        <f t="shared" si="4"/>
        <v>-17</v>
      </c>
      <c r="H35" s="20"/>
      <c r="I35" s="20">
        <f t="shared" si="8"/>
        <v>157</v>
      </c>
    </row>
    <row r="36" spans="1:10" ht="19.5" customHeight="1">
      <c r="A36" s="122"/>
      <c r="B36" s="16" t="s">
        <v>25</v>
      </c>
      <c r="C36" s="29">
        <v>438</v>
      </c>
      <c r="D36" s="29">
        <v>827</v>
      </c>
      <c r="E36" s="29">
        <f>1323-E33-E34-E35</f>
        <v>1068</v>
      </c>
      <c r="F36" s="30">
        <f t="shared" si="7"/>
        <v>630</v>
      </c>
      <c r="G36" s="27">
        <f t="shared" si="4"/>
        <v>241</v>
      </c>
      <c r="H36" s="20"/>
      <c r="I36" s="20">
        <f t="shared" si="8"/>
        <v>1068</v>
      </c>
    </row>
    <row r="37" spans="1:10" ht="19.5" customHeight="1">
      <c r="A37" s="122"/>
      <c r="B37" s="44" t="s">
        <v>104</v>
      </c>
      <c r="C37" s="45">
        <f t="shared" ref="C37" si="16">SUM(C38:C41)</f>
        <v>78112</v>
      </c>
      <c r="D37" s="45">
        <f t="shared" ref="D37" si="17">SUM(D38:D41)</f>
        <v>64981</v>
      </c>
      <c r="E37" s="45">
        <f>SUM(E38:E41)</f>
        <v>61010</v>
      </c>
      <c r="F37" s="46">
        <f t="shared" si="7"/>
        <v>-17102</v>
      </c>
      <c r="G37" s="47">
        <f t="shared" si="4"/>
        <v>-3971</v>
      </c>
      <c r="H37" s="48"/>
      <c r="I37" s="48">
        <f>SUM(I38:I41)</f>
        <v>61010</v>
      </c>
    </row>
    <row r="38" spans="1:10" ht="18.75" customHeight="1">
      <c r="A38" s="122"/>
      <c r="B38" s="16" t="s">
        <v>13</v>
      </c>
      <c r="C38" s="28">
        <v>2057</v>
      </c>
      <c r="D38" s="28">
        <v>1450</v>
      </c>
      <c r="E38" s="28">
        <v>1525</v>
      </c>
      <c r="F38" s="30">
        <f t="shared" si="7"/>
        <v>-532</v>
      </c>
      <c r="G38" s="27">
        <f t="shared" si="4"/>
        <v>75</v>
      </c>
      <c r="H38" s="20"/>
      <c r="I38" s="20">
        <f t="shared" si="8"/>
        <v>1525</v>
      </c>
    </row>
    <row r="39" spans="1:10" ht="18.75" customHeight="1">
      <c r="A39" s="122"/>
      <c r="B39" s="16" t="s">
        <v>14</v>
      </c>
      <c r="C39" s="28">
        <v>3582</v>
      </c>
      <c r="D39" s="28">
        <v>3298</v>
      </c>
      <c r="E39" s="28">
        <v>2854</v>
      </c>
      <c r="F39" s="30">
        <f t="shared" si="7"/>
        <v>-728</v>
      </c>
      <c r="G39" s="27">
        <f t="shared" si="4"/>
        <v>-444</v>
      </c>
      <c r="H39" s="20"/>
      <c r="I39" s="20">
        <f t="shared" si="8"/>
        <v>2854</v>
      </c>
    </row>
    <row r="40" spans="1:10" ht="18.75" customHeight="1">
      <c r="A40" s="122"/>
      <c r="B40" s="16" t="s">
        <v>15</v>
      </c>
      <c r="C40" s="28">
        <v>51846</v>
      </c>
      <c r="D40" s="28">
        <v>40423</v>
      </c>
      <c r="E40" s="28">
        <f>33536+83</f>
        <v>33619</v>
      </c>
      <c r="F40" s="30">
        <f t="shared" si="7"/>
        <v>-18227</v>
      </c>
      <c r="G40" s="27">
        <f t="shared" si="4"/>
        <v>-6804</v>
      </c>
      <c r="H40" s="20"/>
      <c r="I40" s="20">
        <f t="shared" si="8"/>
        <v>33619</v>
      </c>
      <c r="J40" s="12"/>
    </row>
    <row r="41" spans="1:10" ht="18.75" customHeight="1">
      <c r="A41" s="122"/>
      <c r="B41" s="16" t="s">
        <v>16</v>
      </c>
      <c r="C41" s="28">
        <v>20627</v>
      </c>
      <c r="D41" s="28">
        <v>19810</v>
      </c>
      <c r="E41" s="28">
        <v>23012</v>
      </c>
      <c r="F41" s="30">
        <f t="shared" si="7"/>
        <v>2385</v>
      </c>
      <c r="G41" s="27">
        <f t="shared" si="4"/>
        <v>3202</v>
      </c>
      <c r="H41" s="20"/>
      <c r="I41" s="20">
        <f t="shared" si="8"/>
        <v>23012</v>
      </c>
    </row>
    <row r="42" spans="1:10" ht="24" customHeight="1" thickBot="1">
      <c r="A42" s="19" t="s">
        <v>17</v>
      </c>
      <c r="B42" s="51" t="s">
        <v>24</v>
      </c>
      <c r="C42" s="52">
        <v>216260</v>
      </c>
      <c r="D42" s="52">
        <v>186661</v>
      </c>
      <c r="E42" s="52">
        <f>'읍면동민원 (1월)'!V4</f>
        <v>208961</v>
      </c>
      <c r="F42" s="41">
        <f t="shared" si="7"/>
        <v>-7299</v>
      </c>
      <c r="G42" s="42">
        <f t="shared" si="4"/>
        <v>22300</v>
      </c>
      <c r="H42" s="43"/>
      <c r="I42" s="43">
        <f>E42+H42</f>
        <v>208961</v>
      </c>
    </row>
    <row r="43" spans="1:10" ht="8.25" customHeight="1"/>
    <row r="44" spans="1:10">
      <c r="B44" s="2" t="s">
        <v>29</v>
      </c>
    </row>
    <row r="45" spans="1:10">
      <c r="B45" s="2" t="s">
        <v>31</v>
      </c>
    </row>
    <row r="46" spans="1:10">
      <c r="B46" s="2" t="s">
        <v>33</v>
      </c>
    </row>
  </sheetData>
  <mergeCells count="5">
    <mergeCell ref="A1:I1"/>
    <mergeCell ref="A5:A41"/>
    <mergeCell ref="B2:I2"/>
    <mergeCell ref="A3:B3"/>
    <mergeCell ref="A4:B4"/>
  </mergeCells>
  <phoneticPr fontId="2" type="noConversion"/>
  <printOptions horizontalCentered="1"/>
  <pageMargins left="0.25" right="0.25" top="0.75" bottom="0.75" header="0.3" footer="0.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workbookViewId="0">
      <pane xSplit="2" ySplit="6" topLeftCell="C28" activePane="bottomRight" state="frozen"/>
      <selection pane="topRight" activeCell="C1" sqref="C1"/>
      <selection pane="bottomLeft" activeCell="A7" sqref="A7"/>
      <selection pane="bottomRight" activeCell="C40" sqref="C40"/>
    </sheetView>
  </sheetViews>
  <sheetFormatPr defaultRowHeight="13.5"/>
  <cols>
    <col min="1" max="1" width="7" style="53" customWidth="1"/>
    <col min="2" max="2" width="7.109375" style="3" customWidth="1"/>
    <col min="3" max="3" width="8.21875" style="3" customWidth="1"/>
    <col min="4" max="4" width="8.77734375" style="3" customWidth="1"/>
    <col min="5" max="5" width="8.44140625" style="3" customWidth="1"/>
    <col min="6" max="6" width="9.21875" style="3" bestFit="1" customWidth="1"/>
    <col min="7" max="7" width="8.5546875" style="3" customWidth="1"/>
    <col min="8" max="8" width="7.77734375" style="3" customWidth="1"/>
    <col min="9" max="9" width="7.88671875" style="3" customWidth="1"/>
    <col min="10" max="10" width="8.44140625" style="3" customWidth="1"/>
    <col min="11" max="11" width="8.44140625" style="26" customWidth="1"/>
    <col min="12" max="12" width="8.6640625" style="3" customWidth="1"/>
    <col min="13" max="13" width="7.5546875" style="3" customWidth="1"/>
    <col min="14" max="14" width="7.77734375" style="8" customWidth="1"/>
    <col min="15" max="15" width="8.6640625" style="3" customWidth="1"/>
    <col min="16" max="16" width="7.77734375" style="3" customWidth="1"/>
    <col min="17" max="17" width="8" style="3" customWidth="1"/>
    <col min="18" max="18" width="7.6640625" style="3" customWidth="1"/>
    <col min="19" max="19" width="8.33203125" style="3" customWidth="1"/>
    <col min="20" max="20" width="8.21875" style="3" customWidth="1"/>
    <col min="21" max="21" width="10" style="3" customWidth="1"/>
    <col min="22" max="22" width="9.109375" style="3" customWidth="1"/>
  </cols>
  <sheetData>
    <row r="1" spans="1:23" ht="22.5">
      <c r="A1" s="131" t="s">
        <v>97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</row>
    <row r="2" spans="1:23" ht="15" customHeight="1" thickBo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23" ht="31.5" customHeight="1">
      <c r="A3" s="133" t="s">
        <v>38</v>
      </c>
      <c r="B3" s="134"/>
      <c r="C3" s="55" t="s">
        <v>39</v>
      </c>
      <c r="D3" s="56" t="s">
        <v>40</v>
      </c>
      <c r="E3" s="55" t="s">
        <v>41</v>
      </c>
      <c r="F3" s="55" t="s">
        <v>9</v>
      </c>
      <c r="G3" s="55" t="s">
        <v>42</v>
      </c>
      <c r="H3" s="55" t="s">
        <v>43</v>
      </c>
      <c r="I3" s="55" t="s">
        <v>44</v>
      </c>
      <c r="J3" s="55" t="s">
        <v>45</v>
      </c>
      <c r="K3" s="57" t="s">
        <v>46</v>
      </c>
      <c r="L3" s="55" t="s">
        <v>47</v>
      </c>
      <c r="M3" s="55" t="s">
        <v>48</v>
      </c>
      <c r="N3" s="58" t="s">
        <v>49</v>
      </c>
      <c r="O3" s="55" t="s">
        <v>50</v>
      </c>
      <c r="P3" s="55" t="s">
        <v>51</v>
      </c>
      <c r="Q3" s="55" t="s">
        <v>52</v>
      </c>
      <c r="R3" s="55" t="s">
        <v>53</v>
      </c>
      <c r="S3" s="55" t="s">
        <v>54</v>
      </c>
      <c r="T3" s="55" t="s">
        <v>55</v>
      </c>
      <c r="U3" s="55" t="s">
        <v>16</v>
      </c>
      <c r="V3" s="59" t="s">
        <v>37</v>
      </c>
    </row>
    <row r="4" spans="1:23" s="9" customFormat="1" ht="18" customHeight="1">
      <c r="A4" s="135" t="s">
        <v>56</v>
      </c>
      <c r="B4" s="60" t="s">
        <v>57</v>
      </c>
      <c r="C4" s="70">
        <f>SUM(C7+C10+C13+C16+C19+C22+C25+C28+C31+C34+C37+C40+C43+C46+C49+C52+C55+C58+C61+C67+C64+C73+C76+C79+C82+C85+C70+C88+C91)</f>
        <v>34045</v>
      </c>
      <c r="D4" s="70">
        <f t="shared" ref="D4:U4" si="0">SUM(D7+D10+D13+D16+D19+D22+D25+D28+D31+D34+D37+D40+D43+D46+D49+D52+D55+D58+D61+D67+D64+D73+D76+D79+D82+D85+D70+D88+D91)</f>
        <v>2944</v>
      </c>
      <c r="E4" s="70">
        <f t="shared" si="0"/>
        <v>21051</v>
      </c>
      <c r="F4" s="70">
        <f t="shared" si="0"/>
        <v>69558</v>
      </c>
      <c r="G4" s="70">
        <f t="shared" si="0"/>
        <v>37692</v>
      </c>
      <c r="H4" s="70">
        <f t="shared" si="0"/>
        <v>3426</v>
      </c>
      <c r="I4" s="70">
        <f t="shared" si="0"/>
        <v>1145</v>
      </c>
      <c r="J4" s="70">
        <f t="shared" si="0"/>
        <v>429</v>
      </c>
      <c r="K4" s="70">
        <f t="shared" si="0"/>
        <v>89</v>
      </c>
      <c r="L4" s="70">
        <f t="shared" si="0"/>
        <v>8222</v>
      </c>
      <c r="M4" s="70">
        <f t="shared" si="0"/>
        <v>5407</v>
      </c>
      <c r="N4" s="70">
        <f t="shared" si="0"/>
        <v>7618</v>
      </c>
      <c r="O4" s="70">
        <f t="shared" si="0"/>
        <v>2468</v>
      </c>
      <c r="P4" s="70">
        <f t="shared" si="0"/>
        <v>2733</v>
      </c>
      <c r="Q4" s="70">
        <f t="shared" si="0"/>
        <v>6194</v>
      </c>
      <c r="R4" s="70">
        <f t="shared" si="0"/>
        <v>1621</v>
      </c>
      <c r="S4" s="70">
        <f t="shared" si="0"/>
        <v>310</v>
      </c>
      <c r="T4" s="70">
        <f t="shared" si="0"/>
        <v>1477</v>
      </c>
      <c r="U4" s="70">
        <f t="shared" si="0"/>
        <v>2532</v>
      </c>
      <c r="V4" s="71">
        <f>SUM(V7+V10+V13+V16+V19+V22+V25+V28+V31+V34+V37+V40+V43+V46+V49+V52+V55+V58+V61+V67+V64+V73+V76+V79+V82+V85+V70+V88+V91)</f>
        <v>208961</v>
      </c>
    </row>
    <row r="5" spans="1:23" s="9" customFormat="1" ht="18" customHeight="1">
      <c r="A5" s="135"/>
      <c r="B5" s="60" t="s">
        <v>58</v>
      </c>
      <c r="C5" s="70">
        <f t="shared" ref="C5:V5" si="1">SUM(C8+C11+C14+C17+C20+C23+C26+C29+C32+C35+C38+C41+C44+C47+C50+C53+C56+C59+C62+C68+C65+C74+C77+C80+C83+C86+C71+C89+C92)</f>
        <v>0</v>
      </c>
      <c r="D5" s="70">
        <f t="shared" si="1"/>
        <v>0</v>
      </c>
      <c r="E5" s="70">
        <f t="shared" si="1"/>
        <v>0</v>
      </c>
      <c r="F5" s="70">
        <f t="shared" si="1"/>
        <v>0</v>
      </c>
      <c r="G5" s="70">
        <f t="shared" si="1"/>
        <v>0</v>
      </c>
      <c r="H5" s="70">
        <f t="shared" si="1"/>
        <v>0</v>
      </c>
      <c r="I5" s="70">
        <f t="shared" si="1"/>
        <v>0</v>
      </c>
      <c r="J5" s="70">
        <f t="shared" si="1"/>
        <v>0</v>
      </c>
      <c r="K5" s="70">
        <f t="shared" si="1"/>
        <v>0</v>
      </c>
      <c r="L5" s="70">
        <f t="shared" si="1"/>
        <v>0</v>
      </c>
      <c r="M5" s="70">
        <f t="shared" si="1"/>
        <v>0</v>
      </c>
      <c r="N5" s="70">
        <f t="shared" si="1"/>
        <v>0</v>
      </c>
      <c r="O5" s="70">
        <f t="shared" si="1"/>
        <v>0</v>
      </c>
      <c r="P5" s="70">
        <f t="shared" si="1"/>
        <v>0</v>
      </c>
      <c r="Q5" s="70">
        <f t="shared" si="1"/>
        <v>0</v>
      </c>
      <c r="R5" s="70">
        <f t="shared" si="1"/>
        <v>0</v>
      </c>
      <c r="S5" s="70">
        <f t="shared" si="1"/>
        <v>0</v>
      </c>
      <c r="T5" s="70">
        <f t="shared" si="1"/>
        <v>0</v>
      </c>
      <c r="U5" s="70">
        <f t="shared" si="1"/>
        <v>0</v>
      </c>
      <c r="V5" s="71">
        <f t="shared" si="1"/>
        <v>0</v>
      </c>
    </row>
    <row r="6" spans="1:23" s="9" customFormat="1" ht="18" customHeight="1">
      <c r="A6" s="135"/>
      <c r="B6" s="60" t="s">
        <v>59</v>
      </c>
      <c r="C6" s="70">
        <f t="shared" ref="C6:V6" si="2">SUM(C9+C12+C15+C18+C21+C24+C27+C30+C33+C36+C39+C42+C45+C48+C51+C54+C57+C60+C63+C69+C66+C75+C78+C81+C84+C87+C72+C90+C93)</f>
        <v>34045</v>
      </c>
      <c r="D6" s="70">
        <f t="shared" si="2"/>
        <v>2944</v>
      </c>
      <c r="E6" s="70">
        <f t="shared" si="2"/>
        <v>21051</v>
      </c>
      <c r="F6" s="70">
        <f t="shared" si="2"/>
        <v>69558</v>
      </c>
      <c r="G6" s="70">
        <f t="shared" si="2"/>
        <v>37692</v>
      </c>
      <c r="H6" s="70">
        <f t="shared" si="2"/>
        <v>3426</v>
      </c>
      <c r="I6" s="70">
        <f t="shared" si="2"/>
        <v>1145</v>
      </c>
      <c r="J6" s="70">
        <f t="shared" si="2"/>
        <v>429</v>
      </c>
      <c r="K6" s="70">
        <f t="shared" si="2"/>
        <v>89</v>
      </c>
      <c r="L6" s="70">
        <f t="shared" si="2"/>
        <v>8222</v>
      </c>
      <c r="M6" s="70">
        <f t="shared" si="2"/>
        <v>5407</v>
      </c>
      <c r="N6" s="70">
        <f t="shared" si="2"/>
        <v>7618</v>
      </c>
      <c r="O6" s="70">
        <f t="shared" si="2"/>
        <v>2468</v>
      </c>
      <c r="P6" s="70">
        <f t="shared" si="2"/>
        <v>2733</v>
      </c>
      <c r="Q6" s="70">
        <f t="shared" si="2"/>
        <v>6194</v>
      </c>
      <c r="R6" s="70">
        <f t="shared" si="2"/>
        <v>1621</v>
      </c>
      <c r="S6" s="70">
        <f t="shared" si="2"/>
        <v>310</v>
      </c>
      <c r="T6" s="70">
        <f t="shared" si="2"/>
        <v>1477</v>
      </c>
      <c r="U6" s="70">
        <f t="shared" si="2"/>
        <v>2532</v>
      </c>
      <c r="V6" s="71">
        <f t="shared" si="2"/>
        <v>208961</v>
      </c>
      <c r="W6" s="11"/>
    </row>
    <row r="7" spans="1:23" s="9" customFormat="1" ht="18" customHeight="1">
      <c r="A7" s="129" t="s">
        <v>60</v>
      </c>
      <c r="B7" s="61" t="s">
        <v>57</v>
      </c>
      <c r="C7" s="72">
        <v>1806</v>
      </c>
      <c r="D7" s="76">
        <v>73</v>
      </c>
      <c r="E7" s="76">
        <v>434</v>
      </c>
      <c r="F7" s="76">
        <v>3517</v>
      </c>
      <c r="G7" s="76">
        <v>2002</v>
      </c>
      <c r="H7" s="76">
        <v>242</v>
      </c>
      <c r="I7" s="76">
        <v>142</v>
      </c>
      <c r="J7" s="76">
        <v>75</v>
      </c>
      <c r="K7" s="76">
        <v>13</v>
      </c>
      <c r="L7" s="76">
        <v>846</v>
      </c>
      <c r="M7" s="76">
        <v>287</v>
      </c>
      <c r="N7" s="76">
        <v>508</v>
      </c>
      <c r="O7" s="76">
        <v>230</v>
      </c>
      <c r="P7" s="76">
        <v>185</v>
      </c>
      <c r="Q7" s="76">
        <v>253</v>
      </c>
      <c r="R7" s="76">
        <v>16</v>
      </c>
      <c r="S7" s="76">
        <v>54</v>
      </c>
      <c r="T7" s="76">
        <v>42</v>
      </c>
      <c r="U7" s="76">
        <v>0</v>
      </c>
      <c r="V7" s="63">
        <f t="shared" ref="V7:V70" si="3">SUM(C7:U7)</f>
        <v>10725</v>
      </c>
    </row>
    <row r="8" spans="1:23" s="9" customFormat="1" ht="18" customHeight="1">
      <c r="A8" s="129"/>
      <c r="B8" s="61" t="s">
        <v>58</v>
      </c>
      <c r="C8" s="73"/>
      <c r="D8" s="73"/>
      <c r="E8" s="73"/>
      <c r="F8" s="73"/>
      <c r="G8" s="73"/>
      <c r="H8" s="73"/>
      <c r="I8" s="73"/>
      <c r="J8" s="73"/>
      <c r="K8" s="74"/>
      <c r="L8" s="73"/>
      <c r="M8" s="73"/>
      <c r="N8" s="75"/>
      <c r="O8" s="76"/>
      <c r="P8" s="76"/>
      <c r="Q8" s="76"/>
      <c r="R8" s="76"/>
      <c r="S8" s="76"/>
      <c r="T8" s="76"/>
      <c r="U8" s="76"/>
      <c r="V8" s="63">
        <f t="shared" si="3"/>
        <v>0</v>
      </c>
    </row>
    <row r="9" spans="1:23" s="9" customFormat="1" ht="18" customHeight="1">
      <c r="A9" s="129"/>
      <c r="B9" s="61" t="s">
        <v>59</v>
      </c>
      <c r="C9" s="73">
        <f t="shared" ref="C9:U9" si="4">SUM(C7:C8)</f>
        <v>1806</v>
      </c>
      <c r="D9" s="73">
        <f t="shared" si="4"/>
        <v>73</v>
      </c>
      <c r="E9" s="73">
        <f t="shared" si="4"/>
        <v>434</v>
      </c>
      <c r="F9" s="73">
        <f t="shared" si="4"/>
        <v>3517</v>
      </c>
      <c r="G9" s="73">
        <f t="shared" si="4"/>
        <v>2002</v>
      </c>
      <c r="H9" s="73">
        <f t="shared" si="4"/>
        <v>242</v>
      </c>
      <c r="I9" s="73">
        <f t="shared" si="4"/>
        <v>142</v>
      </c>
      <c r="J9" s="73">
        <f t="shared" si="4"/>
        <v>75</v>
      </c>
      <c r="K9" s="74">
        <f t="shared" si="4"/>
        <v>13</v>
      </c>
      <c r="L9" s="73">
        <f t="shared" si="4"/>
        <v>846</v>
      </c>
      <c r="M9" s="73">
        <f t="shared" si="4"/>
        <v>287</v>
      </c>
      <c r="N9" s="77">
        <f t="shared" si="4"/>
        <v>508</v>
      </c>
      <c r="O9" s="73">
        <f t="shared" si="4"/>
        <v>230</v>
      </c>
      <c r="P9" s="73">
        <f t="shared" si="4"/>
        <v>185</v>
      </c>
      <c r="Q9" s="73">
        <f t="shared" si="4"/>
        <v>253</v>
      </c>
      <c r="R9" s="73">
        <f t="shared" si="4"/>
        <v>16</v>
      </c>
      <c r="S9" s="73">
        <f t="shared" si="4"/>
        <v>54</v>
      </c>
      <c r="T9" s="73">
        <f t="shared" si="4"/>
        <v>42</v>
      </c>
      <c r="U9" s="73">
        <f t="shared" si="4"/>
        <v>0</v>
      </c>
      <c r="V9" s="63">
        <f t="shared" si="3"/>
        <v>10725</v>
      </c>
    </row>
    <row r="10" spans="1:23" s="9" customFormat="1" ht="18" customHeight="1">
      <c r="A10" s="129" t="s">
        <v>61</v>
      </c>
      <c r="B10" s="61" t="s">
        <v>57</v>
      </c>
      <c r="C10" s="72">
        <v>2164</v>
      </c>
      <c r="D10" s="76">
        <v>87</v>
      </c>
      <c r="E10" s="76">
        <v>930</v>
      </c>
      <c r="F10" s="76">
        <v>6297</v>
      </c>
      <c r="G10" s="76">
        <v>2294</v>
      </c>
      <c r="H10" s="76">
        <v>458</v>
      </c>
      <c r="I10" s="76">
        <v>169</v>
      </c>
      <c r="J10" s="76">
        <v>39</v>
      </c>
      <c r="K10" s="76">
        <v>3</v>
      </c>
      <c r="L10" s="76">
        <v>929</v>
      </c>
      <c r="M10" s="76">
        <v>336</v>
      </c>
      <c r="N10" s="75">
        <v>748</v>
      </c>
      <c r="O10" s="76">
        <v>203</v>
      </c>
      <c r="P10" s="76">
        <v>419</v>
      </c>
      <c r="Q10" s="76">
        <v>436</v>
      </c>
      <c r="R10" s="76">
        <v>109</v>
      </c>
      <c r="S10" s="76">
        <v>101</v>
      </c>
      <c r="T10" s="76">
        <v>146</v>
      </c>
      <c r="U10" s="76"/>
      <c r="V10" s="63">
        <f t="shared" si="3"/>
        <v>15868</v>
      </c>
    </row>
    <row r="11" spans="1:23" s="9" customFormat="1" ht="18" customHeight="1">
      <c r="A11" s="129"/>
      <c r="B11" s="61" t="s">
        <v>58</v>
      </c>
      <c r="C11" s="72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5"/>
      <c r="O11" s="76"/>
      <c r="P11" s="76"/>
      <c r="Q11" s="76"/>
      <c r="R11" s="76"/>
      <c r="S11" s="76"/>
      <c r="T11" s="76"/>
      <c r="U11" s="76"/>
      <c r="V11" s="63">
        <f t="shared" si="3"/>
        <v>0</v>
      </c>
    </row>
    <row r="12" spans="1:23" s="9" customFormat="1" ht="18" customHeight="1">
      <c r="A12" s="129"/>
      <c r="B12" s="61" t="s">
        <v>59</v>
      </c>
      <c r="C12" s="73">
        <f t="shared" ref="C12:U12" si="5">SUM(C10:C11)</f>
        <v>2164</v>
      </c>
      <c r="D12" s="73">
        <f t="shared" si="5"/>
        <v>87</v>
      </c>
      <c r="E12" s="73">
        <f t="shared" si="5"/>
        <v>930</v>
      </c>
      <c r="F12" s="73">
        <f t="shared" si="5"/>
        <v>6297</v>
      </c>
      <c r="G12" s="73">
        <f t="shared" si="5"/>
        <v>2294</v>
      </c>
      <c r="H12" s="73">
        <f t="shared" si="5"/>
        <v>458</v>
      </c>
      <c r="I12" s="73">
        <f t="shared" si="5"/>
        <v>169</v>
      </c>
      <c r="J12" s="73">
        <f t="shared" si="5"/>
        <v>39</v>
      </c>
      <c r="K12" s="74">
        <f t="shared" si="5"/>
        <v>3</v>
      </c>
      <c r="L12" s="73">
        <f t="shared" si="5"/>
        <v>929</v>
      </c>
      <c r="M12" s="73">
        <f t="shared" si="5"/>
        <v>336</v>
      </c>
      <c r="N12" s="77">
        <f t="shared" si="5"/>
        <v>748</v>
      </c>
      <c r="O12" s="73">
        <f t="shared" si="5"/>
        <v>203</v>
      </c>
      <c r="P12" s="73">
        <f t="shared" si="5"/>
        <v>419</v>
      </c>
      <c r="Q12" s="73">
        <f t="shared" si="5"/>
        <v>436</v>
      </c>
      <c r="R12" s="73">
        <f t="shared" si="5"/>
        <v>109</v>
      </c>
      <c r="S12" s="73">
        <f t="shared" si="5"/>
        <v>101</v>
      </c>
      <c r="T12" s="73">
        <f t="shared" si="5"/>
        <v>146</v>
      </c>
      <c r="U12" s="73">
        <f t="shared" si="5"/>
        <v>0</v>
      </c>
      <c r="V12" s="63">
        <f t="shared" si="3"/>
        <v>15868</v>
      </c>
      <c r="W12" s="9">
        <v>0</v>
      </c>
    </row>
    <row r="13" spans="1:23" s="9" customFormat="1" ht="18" customHeight="1">
      <c r="A13" s="129" t="s">
        <v>62</v>
      </c>
      <c r="B13" s="61" t="s">
        <v>57</v>
      </c>
      <c r="C13" s="72">
        <v>1594</v>
      </c>
      <c r="D13" s="76">
        <v>311</v>
      </c>
      <c r="E13" s="76">
        <v>767</v>
      </c>
      <c r="F13" s="76">
        <v>3709</v>
      </c>
      <c r="G13" s="76">
        <v>1125</v>
      </c>
      <c r="H13" s="76">
        <v>280</v>
      </c>
      <c r="I13" s="76">
        <v>110</v>
      </c>
      <c r="J13" s="76">
        <v>21</v>
      </c>
      <c r="K13" s="76">
        <v>10</v>
      </c>
      <c r="L13" s="76">
        <v>1133</v>
      </c>
      <c r="M13" s="76">
        <v>244</v>
      </c>
      <c r="N13" s="75">
        <v>286</v>
      </c>
      <c r="O13" s="76">
        <v>132</v>
      </c>
      <c r="P13" s="76">
        <v>295</v>
      </c>
      <c r="Q13" s="76">
        <v>251</v>
      </c>
      <c r="R13" s="76">
        <v>265</v>
      </c>
      <c r="S13" s="76">
        <v>54</v>
      </c>
      <c r="T13" s="76">
        <v>47</v>
      </c>
      <c r="U13" s="76"/>
      <c r="V13" s="63">
        <f t="shared" si="3"/>
        <v>10634</v>
      </c>
    </row>
    <row r="14" spans="1:23" s="9" customFormat="1" ht="18" customHeight="1">
      <c r="A14" s="129"/>
      <c r="B14" s="61" t="s">
        <v>58</v>
      </c>
      <c r="C14" s="72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78"/>
      <c r="O14" s="68"/>
      <c r="P14" s="68"/>
      <c r="Q14" s="68"/>
      <c r="R14" s="68"/>
      <c r="S14" s="68"/>
      <c r="T14" s="68"/>
      <c r="U14" s="68"/>
      <c r="V14" s="63">
        <f t="shared" si="3"/>
        <v>0</v>
      </c>
    </row>
    <row r="15" spans="1:23" s="9" customFormat="1" ht="18" customHeight="1">
      <c r="A15" s="129"/>
      <c r="B15" s="61" t="s">
        <v>59</v>
      </c>
      <c r="C15" s="79">
        <f t="shared" ref="C15:U15" si="6">SUM(C13:C14)</f>
        <v>1594</v>
      </c>
      <c r="D15" s="79">
        <f t="shared" si="6"/>
        <v>311</v>
      </c>
      <c r="E15" s="79">
        <f t="shared" si="6"/>
        <v>767</v>
      </c>
      <c r="F15" s="79">
        <f t="shared" si="6"/>
        <v>3709</v>
      </c>
      <c r="G15" s="79">
        <f t="shared" si="6"/>
        <v>1125</v>
      </c>
      <c r="H15" s="79">
        <f t="shared" si="6"/>
        <v>280</v>
      </c>
      <c r="I15" s="79">
        <f t="shared" si="6"/>
        <v>110</v>
      </c>
      <c r="J15" s="79">
        <f t="shared" si="6"/>
        <v>21</v>
      </c>
      <c r="K15" s="80">
        <f t="shared" si="6"/>
        <v>10</v>
      </c>
      <c r="L15" s="79">
        <f t="shared" si="6"/>
        <v>1133</v>
      </c>
      <c r="M15" s="79">
        <f t="shared" si="6"/>
        <v>244</v>
      </c>
      <c r="N15" s="81">
        <f t="shared" si="6"/>
        <v>286</v>
      </c>
      <c r="O15" s="79">
        <f t="shared" si="6"/>
        <v>132</v>
      </c>
      <c r="P15" s="79">
        <f t="shared" si="6"/>
        <v>295</v>
      </c>
      <c r="Q15" s="79">
        <f t="shared" si="6"/>
        <v>251</v>
      </c>
      <c r="R15" s="79">
        <f t="shared" si="6"/>
        <v>265</v>
      </c>
      <c r="S15" s="79">
        <f t="shared" si="6"/>
        <v>54</v>
      </c>
      <c r="T15" s="79">
        <f t="shared" si="6"/>
        <v>47</v>
      </c>
      <c r="U15" s="79">
        <f t="shared" si="6"/>
        <v>0</v>
      </c>
      <c r="V15" s="63">
        <f t="shared" si="3"/>
        <v>10634</v>
      </c>
    </row>
    <row r="16" spans="1:23" s="14" customFormat="1" ht="18" customHeight="1">
      <c r="A16" s="129" t="s">
        <v>63</v>
      </c>
      <c r="B16" s="64" t="s">
        <v>57</v>
      </c>
      <c r="C16" s="72">
        <v>1703</v>
      </c>
      <c r="D16" s="68">
        <v>69</v>
      </c>
      <c r="E16" s="68">
        <v>855</v>
      </c>
      <c r="F16" s="68">
        <v>1863</v>
      </c>
      <c r="G16" s="68">
        <v>1547</v>
      </c>
      <c r="H16" s="68">
        <v>225</v>
      </c>
      <c r="I16" s="68">
        <v>102</v>
      </c>
      <c r="J16" s="68">
        <v>47</v>
      </c>
      <c r="K16" s="68">
        <v>1</v>
      </c>
      <c r="L16" s="68">
        <v>639</v>
      </c>
      <c r="M16" s="68">
        <v>96</v>
      </c>
      <c r="N16" s="68">
        <v>503</v>
      </c>
      <c r="O16" s="68">
        <v>184</v>
      </c>
      <c r="P16" s="68">
        <v>269</v>
      </c>
      <c r="Q16" s="68">
        <v>306</v>
      </c>
      <c r="R16" s="68">
        <v>82</v>
      </c>
      <c r="S16" s="68">
        <v>68</v>
      </c>
      <c r="T16" s="68">
        <v>83</v>
      </c>
      <c r="U16" s="68"/>
      <c r="V16" s="63">
        <f t="shared" si="3"/>
        <v>8642</v>
      </c>
    </row>
    <row r="17" spans="1:22" s="14" customFormat="1" ht="18" customHeight="1">
      <c r="A17" s="129"/>
      <c r="B17" s="64" t="s">
        <v>58</v>
      </c>
      <c r="C17" s="82"/>
      <c r="D17" s="83"/>
      <c r="E17" s="83"/>
      <c r="F17" s="83"/>
      <c r="G17" s="83"/>
      <c r="H17" s="83"/>
      <c r="I17" s="83"/>
      <c r="J17" s="83"/>
      <c r="K17" s="84"/>
      <c r="L17" s="83"/>
      <c r="M17" s="83"/>
      <c r="N17" s="85"/>
      <c r="O17" s="83"/>
      <c r="P17" s="83"/>
      <c r="Q17" s="83"/>
      <c r="R17" s="83"/>
      <c r="S17" s="83"/>
      <c r="T17" s="83"/>
      <c r="U17" s="83"/>
      <c r="V17" s="63">
        <f t="shared" si="3"/>
        <v>0</v>
      </c>
    </row>
    <row r="18" spans="1:22" s="14" customFormat="1" ht="18" customHeight="1">
      <c r="A18" s="129"/>
      <c r="B18" s="65" t="s">
        <v>59</v>
      </c>
      <c r="C18" s="82">
        <f t="shared" ref="C18:U18" si="7">SUM(C16:C17)</f>
        <v>1703</v>
      </c>
      <c r="D18" s="82">
        <f t="shared" si="7"/>
        <v>69</v>
      </c>
      <c r="E18" s="82">
        <f t="shared" si="7"/>
        <v>855</v>
      </c>
      <c r="F18" s="82">
        <f t="shared" si="7"/>
        <v>1863</v>
      </c>
      <c r="G18" s="82">
        <f t="shared" si="7"/>
        <v>1547</v>
      </c>
      <c r="H18" s="82">
        <f t="shared" si="7"/>
        <v>225</v>
      </c>
      <c r="I18" s="82">
        <f t="shared" si="7"/>
        <v>102</v>
      </c>
      <c r="J18" s="82">
        <f t="shared" si="7"/>
        <v>47</v>
      </c>
      <c r="K18" s="86">
        <f t="shared" si="7"/>
        <v>1</v>
      </c>
      <c r="L18" s="82">
        <f t="shared" si="7"/>
        <v>639</v>
      </c>
      <c r="M18" s="82">
        <f t="shared" si="7"/>
        <v>96</v>
      </c>
      <c r="N18" s="87">
        <f t="shared" si="7"/>
        <v>503</v>
      </c>
      <c r="O18" s="82">
        <f t="shared" si="7"/>
        <v>184</v>
      </c>
      <c r="P18" s="82">
        <f t="shared" si="7"/>
        <v>269</v>
      </c>
      <c r="Q18" s="82">
        <f t="shared" si="7"/>
        <v>306</v>
      </c>
      <c r="R18" s="82">
        <f t="shared" si="7"/>
        <v>82</v>
      </c>
      <c r="S18" s="82">
        <f t="shared" si="7"/>
        <v>68</v>
      </c>
      <c r="T18" s="82">
        <f t="shared" si="7"/>
        <v>83</v>
      </c>
      <c r="U18" s="82">
        <f t="shared" si="7"/>
        <v>0</v>
      </c>
      <c r="V18" s="63">
        <f t="shared" si="3"/>
        <v>8642</v>
      </c>
    </row>
    <row r="19" spans="1:22" s="9" customFormat="1" ht="18" customHeight="1">
      <c r="A19" s="129" t="s">
        <v>64</v>
      </c>
      <c r="B19" s="61" t="s">
        <v>57</v>
      </c>
      <c r="C19" s="72">
        <v>1417</v>
      </c>
      <c r="D19" s="76">
        <v>24</v>
      </c>
      <c r="E19" s="76">
        <v>432</v>
      </c>
      <c r="F19" s="76">
        <v>718</v>
      </c>
      <c r="G19" s="76">
        <v>575</v>
      </c>
      <c r="H19" s="76">
        <v>529</v>
      </c>
      <c r="I19" s="76">
        <v>86</v>
      </c>
      <c r="J19" s="76">
        <v>20</v>
      </c>
      <c r="K19" s="76">
        <v>0</v>
      </c>
      <c r="L19" s="76">
        <v>620</v>
      </c>
      <c r="M19" s="76">
        <v>159</v>
      </c>
      <c r="N19" s="75">
        <v>226</v>
      </c>
      <c r="O19" s="76">
        <v>86</v>
      </c>
      <c r="P19" s="76">
        <v>251</v>
      </c>
      <c r="Q19" s="76">
        <v>101</v>
      </c>
      <c r="R19" s="76">
        <v>30</v>
      </c>
      <c r="S19" s="76">
        <v>27</v>
      </c>
      <c r="T19" s="76">
        <v>1</v>
      </c>
      <c r="U19" s="76">
        <v>0</v>
      </c>
      <c r="V19" s="63">
        <f t="shared" si="3"/>
        <v>5302</v>
      </c>
    </row>
    <row r="20" spans="1:22" s="9" customFormat="1" ht="18" customHeight="1">
      <c r="A20" s="129"/>
      <c r="B20" s="61" t="s">
        <v>58</v>
      </c>
      <c r="C20" s="66"/>
      <c r="D20" s="72"/>
      <c r="E20" s="72"/>
      <c r="F20" s="72"/>
      <c r="G20" s="88"/>
      <c r="H20" s="88"/>
      <c r="I20" s="88"/>
      <c r="J20" s="88"/>
      <c r="K20" s="88"/>
      <c r="L20" s="88"/>
      <c r="M20" s="88"/>
      <c r="N20" s="89"/>
      <c r="O20" s="88"/>
      <c r="P20" s="88"/>
      <c r="Q20" s="88"/>
      <c r="R20" s="88"/>
      <c r="S20" s="88"/>
      <c r="T20" s="88"/>
      <c r="U20" s="72"/>
      <c r="V20" s="63">
        <f t="shared" si="3"/>
        <v>0</v>
      </c>
    </row>
    <row r="21" spans="1:22" s="9" customFormat="1" ht="18" customHeight="1">
      <c r="A21" s="129"/>
      <c r="B21" s="61" t="s">
        <v>59</v>
      </c>
      <c r="C21" s="90">
        <f t="shared" ref="C21:U21" si="8">SUM(C19:C20)</f>
        <v>1417</v>
      </c>
      <c r="D21" s="90">
        <f t="shared" si="8"/>
        <v>24</v>
      </c>
      <c r="E21" s="90">
        <f t="shared" si="8"/>
        <v>432</v>
      </c>
      <c r="F21" s="90">
        <f t="shared" si="8"/>
        <v>718</v>
      </c>
      <c r="G21" s="90">
        <f t="shared" si="8"/>
        <v>575</v>
      </c>
      <c r="H21" s="90">
        <f t="shared" si="8"/>
        <v>529</v>
      </c>
      <c r="I21" s="90">
        <f t="shared" si="8"/>
        <v>86</v>
      </c>
      <c r="J21" s="90">
        <f t="shared" si="8"/>
        <v>20</v>
      </c>
      <c r="K21" s="74">
        <f t="shared" si="8"/>
        <v>0</v>
      </c>
      <c r="L21" s="90">
        <f t="shared" si="8"/>
        <v>620</v>
      </c>
      <c r="M21" s="90">
        <f t="shared" si="8"/>
        <v>159</v>
      </c>
      <c r="N21" s="87">
        <f t="shared" si="8"/>
        <v>226</v>
      </c>
      <c r="O21" s="90">
        <f t="shared" si="8"/>
        <v>86</v>
      </c>
      <c r="P21" s="90">
        <f t="shared" si="8"/>
        <v>251</v>
      </c>
      <c r="Q21" s="90">
        <f t="shared" si="8"/>
        <v>101</v>
      </c>
      <c r="R21" s="90">
        <f t="shared" si="8"/>
        <v>30</v>
      </c>
      <c r="S21" s="90">
        <f t="shared" si="8"/>
        <v>27</v>
      </c>
      <c r="T21" s="90">
        <f t="shared" si="8"/>
        <v>1</v>
      </c>
      <c r="U21" s="90">
        <f t="shared" si="8"/>
        <v>0</v>
      </c>
      <c r="V21" s="63">
        <f t="shared" si="3"/>
        <v>5302</v>
      </c>
    </row>
    <row r="22" spans="1:22" s="9" customFormat="1" ht="18" customHeight="1">
      <c r="A22" s="129" t="s">
        <v>65</v>
      </c>
      <c r="B22" s="61" t="s">
        <v>57</v>
      </c>
      <c r="C22" s="75">
        <v>260</v>
      </c>
      <c r="D22" s="75">
        <v>5</v>
      </c>
      <c r="E22" s="75">
        <v>19</v>
      </c>
      <c r="F22" s="75">
        <v>92</v>
      </c>
      <c r="G22" s="75">
        <v>52</v>
      </c>
      <c r="H22" s="75">
        <v>5</v>
      </c>
      <c r="I22" s="75">
        <v>5</v>
      </c>
      <c r="J22" s="75">
        <v>4</v>
      </c>
      <c r="K22" s="75">
        <v>0</v>
      </c>
      <c r="L22" s="75">
        <v>17</v>
      </c>
      <c r="M22" s="75">
        <v>14</v>
      </c>
      <c r="N22" s="75">
        <v>11</v>
      </c>
      <c r="O22" s="76">
        <v>12</v>
      </c>
      <c r="P22" s="76">
        <v>1</v>
      </c>
      <c r="Q22" s="76">
        <v>6</v>
      </c>
      <c r="R22" s="76">
        <v>2</v>
      </c>
      <c r="S22" s="76">
        <v>1</v>
      </c>
      <c r="T22" s="75">
        <v>2</v>
      </c>
      <c r="U22" s="75">
        <v>4</v>
      </c>
      <c r="V22" s="63">
        <f t="shared" si="3"/>
        <v>512</v>
      </c>
    </row>
    <row r="23" spans="1:22" s="9" customFormat="1" ht="18" customHeight="1">
      <c r="A23" s="129"/>
      <c r="B23" s="61" t="s">
        <v>58</v>
      </c>
      <c r="C23" s="72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5"/>
      <c r="O23" s="76"/>
      <c r="P23" s="76"/>
      <c r="Q23" s="76"/>
      <c r="R23" s="76"/>
      <c r="S23" s="76"/>
      <c r="T23" s="76"/>
      <c r="U23" s="76"/>
      <c r="V23" s="63">
        <f t="shared" si="3"/>
        <v>0</v>
      </c>
    </row>
    <row r="24" spans="1:22" s="9" customFormat="1" ht="18" customHeight="1">
      <c r="A24" s="129"/>
      <c r="B24" s="61" t="s">
        <v>59</v>
      </c>
      <c r="C24" s="74">
        <f t="shared" ref="C24:U24" si="9">SUM(C22:C23)</f>
        <v>260</v>
      </c>
      <c r="D24" s="74">
        <f t="shared" si="9"/>
        <v>5</v>
      </c>
      <c r="E24" s="74">
        <f t="shared" si="9"/>
        <v>19</v>
      </c>
      <c r="F24" s="74">
        <f t="shared" si="9"/>
        <v>92</v>
      </c>
      <c r="G24" s="74">
        <f t="shared" si="9"/>
        <v>52</v>
      </c>
      <c r="H24" s="74">
        <f t="shared" si="9"/>
        <v>5</v>
      </c>
      <c r="I24" s="74">
        <f t="shared" si="9"/>
        <v>5</v>
      </c>
      <c r="J24" s="74">
        <f t="shared" si="9"/>
        <v>4</v>
      </c>
      <c r="K24" s="74">
        <f t="shared" si="9"/>
        <v>0</v>
      </c>
      <c r="L24" s="74">
        <f t="shared" si="9"/>
        <v>17</v>
      </c>
      <c r="M24" s="74">
        <f t="shared" si="9"/>
        <v>14</v>
      </c>
      <c r="N24" s="91">
        <f t="shared" si="9"/>
        <v>11</v>
      </c>
      <c r="O24" s="74">
        <f t="shared" si="9"/>
        <v>12</v>
      </c>
      <c r="P24" s="74">
        <f t="shared" si="9"/>
        <v>1</v>
      </c>
      <c r="Q24" s="74">
        <f t="shared" si="9"/>
        <v>6</v>
      </c>
      <c r="R24" s="74">
        <f t="shared" si="9"/>
        <v>2</v>
      </c>
      <c r="S24" s="74">
        <f t="shared" si="9"/>
        <v>1</v>
      </c>
      <c r="T24" s="74">
        <f t="shared" si="9"/>
        <v>2</v>
      </c>
      <c r="U24" s="74">
        <f t="shared" si="9"/>
        <v>4</v>
      </c>
      <c r="V24" s="63">
        <f t="shared" si="3"/>
        <v>512</v>
      </c>
    </row>
    <row r="25" spans="1:22" s="9" customFormat="1" ht="18" customHeight="1">
      <c r="A25" s="129" t="s">
        <v>66</v>
      </c>
      <c r="B25" s="61" t="s">
        <v>57</v>
      </c>
      <c r="C25" s="116">
        <v>249</v>
      </c>
      <c r="D25" s="62">
        <v>6</v>
      </c>
      <c r="E25" s="62">
        <f>31+3</f>
        <v>34</v>
      </c>
      <c r="F25" s="62">
        <v>301</v>
      </c>
      <c r="G25" s="62">
        <v>85</v>
      </c>
      <c r="H25" s="62">
        <v>5</v>
      </c>
      <c r="I25" s="62">
        <v>2</v>
      </c>
      <c r="J25" s="62">
        <v>0</v>
      </c>
      <c r="K25" s="62">
        <v>0</v>
      </c>
      <c r="L25" s="62">
        <v>7</v>
      </c>
      <c r="M25" s="62">
        <v>16</v>
      </c>
      <c r="N25" s="76">
        <v>48</v>
      </c>
      <c r="O25" s="117">
        <v>21</v>
      </c>
      <c r="P25" s="117">
        <v>19</v>
      </c>
      <c r="Q25" s="117">
        <v>28</v>
      </c>
      <c r="R25" s="117">
        <v>5</v>
      </c>
      <c r="S25" s="62">
        <v>5</v>
      </c>
      <c r="T25" s="117">
        <v>5</v>
      </c>
      <c r="U25" s="118">
        <v>0</v>
      </c>
      <c r="V25" s="63">
        <f t="shared" si="3"/>
        <v>836</v>
      </c>
    </row>
    <row r="26" spans="1:22" s="9" customFormat="1" ht="18" customHeight="1">
      <c r="A26" s="129"/>
      <c r="B26" s="61" t="s">
        <v>58</v>
      </c>
      <c r="C26" s="67"/>
      <c r="D26" s="92"/>
      <c r="E26" s="93"/>
      <c r="F26" s="93"/>
      <c r="G26" s="93"/>
      <c r="H26" s="68"/>
      <c r="I26" s="68"/>
      <c r="J26" s="68"/>
      <c r="K26" s="68"/>
      <c r="L26" s="68"/>
      <c r="M26" s="68"/>
      <c r="N26" s="78"/>
      <c r="O26" s="68"/>
      <c r="P26" s="68"/>
      <c r="Q26" s="92"/>
      <c r="R26" s="93"/>
      <c r="S26" s="93"/>
      <c r="T26" s="92"/>
      <c r="U26" s="68"/>
      <c r="V26" s="63">
        <f t="shared" si="3"/>
        <v>0</v>
      </c>
    </row>
    <row r="27" spans="1:22" s="9" customFormat="1" ht="18" customHeight="1">
      <c r="A27" s="129"/>
      <c r="B27" s="61" t="s">
        <v>59</v>
      </c>
      <c r="C27" s="90">
        <f>SUM(C25:C26)</f>
        <v>249</v>
      </c>
      <c r="D27" s="90">
        <f t="shared" ref="D27:U27" si="10">SUM(D25:D26)</f>
        <v>6</v>
      </c>
      <c r="E27" s="90">
        <f t="shared" si="10"/>
        <v>34</v>
      </c>
      <c r="F27" s="90">
        <f t="shared" si="10"/>
        <v>301</v>
      </c>
      <c r="G27" s="90">
        <f t="shared" si="10"/>
        <v>85</v>
      </c>
      <c r="H27" s="90">
        <f t="shared" si="10"/>
        <v>5</v>
      </c>
      <c r="I27" s="90">
        <f t="shared" si="10"/>
        <v>2</v>
      </c>
      <c r="J27" s="90">
        <f t="shared" si="10"/>
        <v>0</v>
      </c>
      <c r="K27" s="90">
        <f t="shared" si="10"/>
        <v>0</v>
      </c>
      <c r="L27" s="90">
        <f t="shared" si="10"/>
        <v>7</v>
      </c>
      <c r="M27" s="90">
        <f t="shared" si="10"/>
        <v>16</v>
      </c>
      <c r="N27" s="87">
        <f t="shared" si="10"/>
        <v>48</v>
      </c>
      <c r="O27" s="90">
        <f t="shared" si="10"/>
        <v>21</v>
      </c>
      <c r="P27" s="90">
        <f t="shared" si="10"/>
        <v>19</v>
      </c>
      <c r="Q27" s="90">
        <f t="shared" si="10"/>
        <v>28</v>
      </c>
      <c r="R27" s="90">
        <f t="shared" si="10"/>
        <v>5</v>
      </c>
      <c r="S27" s="90">
        <f t="shared" si="10"/>
        <v>5</v>
      </c>
      <c r="T27" s="90">
        <f t="shared" si="10"/>
        <v>5</v>
      </c>
      <c r="U27" s="90">
        <f t="shared" si="10"/>
        <v>0</v>
      </c>
      <c r="V27" s="63">
        <f t="shared" si="3"/>
        <v>836</v>
      </c>
    </row>
    <row r="28" spans="1:22" s="9" customFormat="1" ht="18" customHeight="1">
      <c r="A28" s="129" t="s">
        <v>67</v>
      </c>
      <c r="B28" s="61" t="s">
        <v>57</v>
      </c>
      <c r="C28" s="89">
        <v>23</v>
      </c>
      <c r="D28" s="78">
        <v>15</v>
      </c>
      <c r="E28" s="78">
        <v>180</v>
      </c>
      <c r="F28" s="78">
        <v>635</v>
      </c>
      <c r="G28" s="68">
        <v>445</v>
      </c>
      <c r="H28" s="78">
        <v>11</v>
      </c>
      <c r="I28" s="78">
        <v>4</v>
      </c>
      <c r="J28" s="78">
        <v>0</v>
      </c>
      <c r="K28" s="78">
        <v>0</v>
      </c>
      <c r="L28" s="78">
        <v>51</v>
      </c>
      <c r="M28" s="78">
        <v>57</v>
      </c>
      <c r="N28" s="78">
        <v>124</v>
      </c>
      <c r="O28" s="68">
        <v>2</v>
      </c>
      <c r="P28" s="68">
        <v>6</v>
      </c>
      <c r="Q28" s="68">
        <v>25</v>
      </c>
      <c r="R28" s="68">
        <v>7</v>
      </c>
      <c r="S28" s="68">
        <v>0</v>
      </c>
      <c r="T28" s="78">
        <v>6</v>
      </c>
      <c r="U28" s="68"/>
      <c r="V28" s="63">
        <f t="shared" si="3"/>
        <v>1591</v>
      </c>
    </row>
    <row r="29" spans="1:22" s="9" customFormat="1" ht="18" customHeight="1">
      <c r="A29" s="129"/>
      <c r="B29" s="61" t="s">
        <v>58</v>
      </c>
      <c r="C29" s="94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78"/>
      <c r="O29" s="68"/>
      <c r="P29" s="68"/>
      <c r="Q29" s="68"/>
      <c r="R29" s="68"/>
      <c r="S29" s="68"/>
      <c r="T29" s="68"/>
      <c r="U29" s="68"/>
      <c r="V29" s="63">
        <f t="shared" si="3"/>
        <v>0</v>
      </c>
    </row>
    <row r="30" spans="1:22" s="9" customFormat="1" ht="18" customHeight="1">
      <c r="A30" s="129"/>
      <c r="B30" s="61" t="s">
        <v>59</v>
      </c>
      <c r="C30" s="90">
        <f t="shared" ref="C30:U30" si="11">SUM(C28:C29)</f>
        <v>23</v>
      </c>
      <c r="D30" s="90">
        <f t="shared" si="11"/>
        <v>15</v>
      </c>
      <c r="E30" s="90">
        <f t="shared" si="11"/>
        <v>180</v>
      </c>
      <c r="F30" s="90">
        <f t="shared" si="11"/>
        <v>635</v>
      </c>
      <c r="G30" s="90">
        <f t="shared" si="11"/>
        <v>445</v>
      </c>
      <c r="H30" s="90">
        <f t="shared" si="11"/>
        <v>11</v>
      </c>
      <c r="I30" s="90">
        <f t="shared" si="11"/>
        <v>4</v>
      </c>
      <c r="J30" s="90">
        <f t="shared" si="11"/>
        <v>0</v>
      </c>
      <c r="K30" s="74">
        <f t="shared" si="11"/>
        <v>0</v>
      </c>
      <c r="L30" s="90">
        <f t="shared" si="11"/>
        <v>51</v>
      </c>
      <c r="M30" s="90">
        <f t="shared" si="11"/>
        <v>57</v>
      </c>
      <c r="N30" s="87">
        <f t="shared" si="11"/>
        <v>124</v>
      </c>
      <c r="O30" s="90">
        <f t="shared" si="11"/>
        <v>2</v>
      </c>
      <c r="P30" s="90">
        <f t="shared" si="11"/>
        <v>6</v>
      </c>
      <c r="Q30" s="90">
        <f t="shared" si="11"/>
        <v>25</v>
      </c>
      <c r="R30" s="90">
        <f t="shared" si="11"/>
        <v>7</v>
      </c>
      <c r="S30" s="90">
        <f t="shared" si="11"/>
        <v>0</v>
      </c>
      <c r="T30" s="90">
        <f t="shared" si="11"/>
        <v>6</v>
      </c>
      <c r="U30" s="90">
        <f t="shared" si="11"/>
        <v>0</v>
      </c>
      <c r="V30" s="63">
        <f t="shared" si="3"/>
        <v>1591</v>
      </c>
    </row>
    <row r="31" spans="1:22" s="9" customFormat="1" ht="18" customHeight="1">
      <c r="A31" s="129" t="s">
        <v>68</v>
      </c>
      <c r="B31" s="61" t="s">
        <v>57</v>
      </c>
      <c r="C31" s="111">
        <v>1361</v>
      </c>
      <c r="D31" s="112">
        <v>132</v>
      </c>
      <c r="E31" s="112">
        <v>1089</v>
      </c>
      <c r="F31" s="112">
        <v>6291</v>
      </c>
      <c r="G31" s="112">
        <f>1769+275</f>
        <v>2044</v>
      </c>
      <c r="H31" s="112">
        <v>45</v>
      </c>
      <c r="I31" s="112">
        <v>35</v>
      </c>
      <c r="J31" s="112">
        <v>2</v>
      </c>
      <c r="K31" s="112">
        <v>2</v>
      </c>
      <c r="L31" s="112">
        <v>180</v>
      </c>
      <c r="M31" s="112">
        <v>241</v>
      </c>
      <c r="N31" s="113">
        <v>227</v>
      </c>
      <c r="O31" s="112">
        <v>33</v>
      </c>
      <c r="P31" s="112">
        <v>129</v>
      </c>
      <c r="Q31" s="112">
        <v>288</v>
      </c>
      <c r="R31" s="112">
        <f>53+28</f>
        <v>81</v>
      </c>
      <c r="S31" s="112">
        <v>0</v>
      </c>
      <c r="T31" s="112">
        <v>72</v>
      </c>
      <c r="U31" s="111">
        <v>0</v>
      </c>
      <c r="V31" s="63">
        <f t="shared" si="3"/>
        <v>12252</v>
      </c>
    </row>
    <row r="32" spans="1:22" s="9" customFormat="1" ht="18" customHeight="1">
      <c r="A32" s="129"/>
      <c r="B32" s="61" t="s">
        <v>58</v>
      </c>
      <c r="C32" s="72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78"/>
      <c r="O32" s="68"/>
      <c r="P32" s="68"/>
      <c r="Q32" s="68"/>
      <c r="R32" s="68"/>
      <c r="S32" s="68"/>
      <c r="T32" s="68"/>
      <c r="U32" s="95"/>
      <c r="V32" s="63">
        <f t="shared" si="3"/>
        <v>0</v>
      </c>
    </row>
    <row r="33" spans="1:22" s="9" customFormat="1" ht="18" customHeight="1">
      <c r="A33" s="129"/>
      <c r="B33" s="61" t="s">
        <v>59</v>
      </c>
      <c r="C33" s="90">
        <f t="shared" ref="C33:R33" si="12">SUM(C31:C32)</f>
        <v>1361</v>
      </c>
      <c r="D33" s="90">
        <f t="shared" si="12"/>
        <v>132</v>
      </c>
      <c r="E33" s="90">
        <f t="shared" si="12"/>
        <v>1089</v>
      </c>
      <c r="F33" s="90">
        <f t="shared" si="12"/>
        <v>6291</v>
      </c>
      <c r="G33" s="90">
        <f t="shared" si="12"/>
        <v>2044</v>
      </c>
      <c r="H33" s="90">
        <f t="shared" si="12"/>
        <v>45</v>
      </c>
      <c r="I33" s="90">
        <f t="shared" si="12"/>
        <v>35</v>
      </c>
      <c r="J33" s="90">
        <f t="shared" si="12"/>
        <v>2</v>
      </c>
      <c r="K33" s="74">
        <f t="shared" si="12"/>
        <v>2</v>
      </c>
      <c r="L33" s="90">
        <f t="shared" si="12"/>
        <v>180</v>
      </c>
      <c r="M33" s="90">
        <f t="shared" si="12"/>
        <v>241</v>
      </c>
      <c r="N33" s="87">
        <f t="shared" si="12"/>
        <v>227</v>
      </c>
      <c r="O33" s="90">
        <f t="shared" si="12"/>
        <v>33</v>
      </c>
      <c r="P33" s="90">
        <f t="shared" si="12"/>
        <v>129</v>
      </c>
      <c r="Q33" s="90">
        <f t="shared" si="12"/>
        <v>288</v>
      </c>
      <c r="R33" s="90">
        <f t="shared" si="12"/>
        <v>81</v>
      </c>
      <c r="S33" s="90">
        <v>0</v>
      </c>
      <c r="T33" s="90">
        <f>SUM(T31:T32)</f>
        <v>72</v>
      </c>
      <c r="U33" s="90">
        <f>SUM(U31:U32)</f>
        <v>0</v>
      </c>
      <c r="V33" s="63">
        <f t="shared" si="3"/>
        <v>12252</v>
      </c>
    </row>
    <row r="34" spans="1:22" s="9" customFormat="1" ht="18" customHeight="1">
      <c r="A34" s="129" t="s">
        <v>69</v>
      </c>
      <c r="B34" s="61" t="s">
        <v>57</v>
      </c>
      <c r="C34" s="72">
        <v>84</v>
      </c>
      <c r="D34" s="68">
        <v>34</v>
      </c>
      <c r="E34" s="68">
        <v>285</v>
      </c>
      <c r="F34" s="68">
        <v>1063</v>
      </c>
      <c r="G34" s="68">
        <v>1025</v>
      </c>
      <c r="H34" s="68">
        <v>39</v>
      </c>
      <c r="I34" s="68">
        <v>16</v>
      </c>
      <c r="J34" s="68">
        <v>21</v>
      </c>
      <c r="K34" s="68">
        <v>0</v>
      </c>
      <c r="L34" s="68">
        <v>82</v>
      </c>
      <c r="M34" s="68">
        <v>88</v>
      </c>
      <c r="N34" s="78">
        <v>229</v>
      </c>
      <c r="O34" s="68">
        <v>36</v>
      </c>
      <c r="P34" s="68">
        <v>16</v>
      </c>
      <c r="Q34" s="68">
        <v>95</v>
      </c>
      <c r="R34" s="68">
        <v>36</v>
      </c>
      <c r="S34" s="68">
        <v>0</v>
      </c>
      <c r="T34" s="68">
        <v>49</v>
      </c>
      <c r="U34" s="68">
        <v>6</v>
      </c>
      <c r="V34" s="63">
        <f t="shared" si="3"/>
        <v>3204</v>
      </c>
    </row>
    <row r="35" spans="1:22" s="9" customFormat="1" ht="18" customHeight="1">
      <c r="A35" s="129"/>
      <c r="B35" s="61" t="s">
        <v>58</v>
      </c>
      <c r="C35" s="72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78"/>
      <c r="O35" s="68"/>
      <c r="P35" s="68"/>
      <c r="Q35" s="68"/>
      <c r="R35" s="68"/>
      <c r="S35" s="68"/>
      <c r="T35" s="68"/>
      <c r="U35" s="68"/>
      <c r="V35" s="63">
        <f t="shared" si="3"/>
        <v>0</v>
      </c>
    </row>
    <row r="36" spans="1:22" s="9" customFormat="1" ht="18" customHeight="1">
      <c r="A36" s="129"/>
      <c r="B36" s="61" t="s">
        <v>59</v>
      </c>
      <c r="C36" s="90">
        <f t="shared" ref="C36:U36" si="13">SUM(C34:C35)</f>
        <v>84</v>
      </c>
      <c r="D36" s="90">
        <f t="shared" si="13"/>
        <v>34</v>
      </c>
      <c r="E36" s="90">
        <f t="shared" si="13"/>
        <v>285</v>
      </c>
      <c r="F36" s="90">
        <f t="shared" si="13"/>
        <v>1063</v>
      </c>
      <c r="G36" s="90">
        <f t="shared" si="13"/>
        <v>1025</v>
      </c>
      <c r="H36" s="90">
        <f t="shared" si="13"/>
        <v>39</v>
      </c>
      <c r="I36" s="90">
        <f t="shared" si="13"/>
        <v>16</v>
      </c>
      <c r="J36" s="90">
        <f t="shared" si="13"/>
        <v>21</v>
      </c>
      <c r="K36" s="74">
        <f t="shared" si="13"/>
        <v>0</v>
      </c>
      <c r="L36" s="90">
        <f t="shared" si="13"/>
        <v>82</v>
      </c>
      <c r="M36" s="90">
        <f t="shared" si="13"/>
        <v>88</v>
      </c>
      <c r="N36" s="87">
        <f t="shared" si="13"/>
        <v>229</v>
      </c>
      <c r="O36" s="90">
        <f t="shared" si="13"/>
        <v>36</v>
      </c>
      <c r="P36" s="90">
        <f t="shared" si="13"/>
        <v>16</v>
      </c>
      <c r="Q36" s="90">
        <f t="shared" si="13"/>
        <v>95</v>
      </c>
      <c r="R36" s="90">
        <f t="shared" si="13"/>
        <v>36</v>
      </c>
      <c r="S36" s="90">
        <f t="shared" si="13"/>
        <v>0</v>
      </c>
      <c r="T36" s="90">
        <f t="shared" si="13"/>
        <v>49</v>
      </c>
      <c r="U36" s="90">
        <f t="shared" si="13"/>
        <v>6</v>
      </c>
      <c r="V36" s="63">
        <f t="shared" si="3"/>
        <v>3204</v>
      </c>
    </row>
    <row r="37" spans="1:22" s="9" customFormat="1" ht="18" customHeight="1">
      <c r="A37" s="129" t="s">
        <v>70</v>
      </c>
      <c r="B37" s="61" t="s">
        <v>57</v>
      </c>
      <c r="C37" s="72">
        <v>3422</v>
      </c>
      <c r="D37" s="72">
        <v>282</v>
      </c>
      <c r="E37" s="72">
        <v>1702</v>
      </c>
      <c r="F37" s="72">
        <v>4274</v>
      </c>
      <c r="G37" s="72">
        <v>3821</v>
      </c>
      <c r="H37" s="72">
        <v>306</v>
      </c>
      <c r="I37" s="72">
        <v>34</v>
      </c>
      <c r="J37" s="72">
        <v>18</v>
      </c>
      <c r="K37" s="72">
        <v>3</v>
      </c>
      <c r="L37" s="72">
        <v>572</v>
      </c>
      <c r="M37" s="72">
        <v>648</v>
      </c>
      <c r="N37" s="89">
        <v>377</v>
      </c>
      <c r="O37" s="72">
        <v>178</v>
      </c>
      <c r="P37" s="72">
        <v>167</v>
      </c>
      <c r="Q37" s="72">
        <v>693</v>
      </c>
      <c r="R37" s="72">
        <v>123</v>
      </c>
      <c r="S37" s="72"/>
      <c r="T37" s="72">
        <v>167</v>
      </c>
      <c r="U37" s="72"/>
      <c r="V37" s="63">
        <f t="shared" si="3"/>
        <v>16787</v>
      </c>
    </row>
    <row r="38" spans="1:22" s="9" customFormat="1" ht="18" customHeight="1">
      <c r="A38" s="129"/>
      <c r="B38" s="61" t="s">
        <v>58</v>
      </c>
      <c r="C38" s="72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5"/>
      <c r="O38" s="76"/>
      <c r="P38" s="76"/>
      <c r="Q38" s="76"/>
      <c r="R38" s="76"/>
      <c r="S38" s="76"/>
      <c r="T38" s="76"/>
      <c r="U38" s="76"/>
      <c r="V38" s="63">
        <f t="shared" si="3"/>
        <v>0</v>
      </c>
    </row>
    <row r="39" spans="1:22" s="9" customFormat="1" ht="18" customHeight="1">
      <c r="A39" s="129"/>
      <c r="B39" s="61" t="s">
        <v>59</v>
      </c>
      <c r="C39" s="90">
        <f t="shared" ref="C39:U39" si="14">SUM(C37:C38)</f>
        <v>3422</v>
      </c>
      <c r="D39" s="90">
        <f t="shared" si="14"/>
        <v>282</v>
      </c>
      <c r="E39" s="90">
        <f t="shared" si="14"/>
        <v>1702</v>
      </c>
      <c r="F39" s="90">
        <f t="shared" si="14"/>
        <v>4274</v>
      </c>
      <c r="G39" s="90">
        <f t="shared" si="14"/>
        <v>3821</v>
      </c>
      <c r="H39" s="90">
        <f t="shared" si="14"/>
        <v>306</v>
      </c>
      <c r="I39" s="90">
        <f t="shared" si="14"/>
        <v>34</v>
      </c>
      <c r="J39" s="90">
        <f t="shared" si="14"/>
        <v>18</v>
      </c>
      <c r="K39" s="74">
        <f t="shared" si="14"/>
        <v>3</v>
      </c>
      <c r="L39" s="90">
        <f t="shared" si="14"/>
        <v>572</v>
      </c>
      <c r="M39" s="90">
        <f t="shared" si="14"/>
        <v>648</v>
      </c>
      <c r="N39" s="87">
        <f t="shared" si="14"/>
        <v>377</v>
      </c>
      <c r="O39" s="90">
        <f t="shared" si="14"/>
        <v>178</v>
      </c>
      <c r="P39" s="90">
        <f t="shared" si="14"/>
        <v>167</v>
      </c>
      <c r="Q39" s="90">
        <f t="shared" si="14"/>
        <v>693</v>
      </c>
      <c r="R39" s="90">
        <f t="shared" si="14"/>
        <v>123</v>
      </c>
      <c r="S39" s="90">
        <f t="shared" si="14"/>
        <v>0</v>
      </c>
      <c r="T39" s="90">
        <f t="shared" si="14"/>
        <v>167</v>
      </c>
      <c r="U39" s="90">
        <f t="shared" si="14"/>
        <v>0</v>
      </c>
      <c r="V39" s="63">
        <f t="shared" si="3"/>
        <v>16787</v>
      </c>
    </row>
    <row r="40" spans="1:22" s="9" customFormat="1" ht="18" customHeight="1">
      <c r="A40" s="129" t="s">
        <v>71</v>
      </c>
      <c r="B40" s="61" t="s">
        <v>57</v>
      </c>
      <c r="C40" s="96">
        <v>922</v>
      </c>
      <c r="D40" s="95">
        <v>73</v>
      </c>
      <c r="E40" s="95">
        <v>476</v>
      </c>
      <c r="F40" s="95">
        <v>2316</v>
      </c>
      <c r="G40" s="95">
        <v>1138</v>
      </c>
      <c r="H40" s="95">
        <v>58</v>
      </c>
      <c r="I40" s="95">
        <v>24</v>
      </c>
      <c r="J40" s="95">
        <v>11</v>
      </c>
      <c r="K40" s="95">
        <v>2</v>
      </c>
      <c r="L40" s="95">
        <v>99</v>
      </c>
      <c r="M40" s="95">
        <v>67</v>
      </c>
      <c r="N40" s="78">
        <v>102</v>
      </c>
      <c r="O40" s="95">
        <v>41</v>
      </c>
      <c r="P40" s="95">
        <v>43</v>
      </c>
      <c r="Q40" s="95">
        <v>155</v>
      </c>
      <c r="R40" s="95">
        <v>28</v>
      </c>
      <c r="S40" s="68">
        <v>0</v>
      </c>
      <c r="T40" s="95">
        <v>46</v>
      </c>
      <c r="U40" s="95"/>
      <c r="V40" s="63">
        <f t="shared" si="3"/>
        <v>5601</v>
      </c>
    </row>
    <row r="41" spans="1:22" s="9" customFormat="1" ht="18" customHeight="1">
      <c r="A41" s="129"/>
      <c r="B41" s="61" t="s">
        <v>58</v>
      </c>
      <c r="C41" s="72"/>
      <c r="D41" s="76"/>
      <c r="E41" s="75"/>
      <c r="F41" s="76"/>
      <c r="G41" s="76"/>
      <c r="H41" s="76"/>
      <c r="I41" s="76"/>
      <c r="J41" s="76"/>
      <c r="K41" s="76"/>
      <c r="L41" s="76"/>
      <c r="M41" s="76"/>
      <c r="N41" s="75"/>
      <c r="O41" s="76"/>
      <c r="P41" s="76"/>
      <c r="Q41" s="76"/>
      <c r="R41" s="76"/>
      <c r="S41" s="76"/>
      <c r="T41" s="76"/>
      <c r="U41" s="76"/>
      <c r="V41" s="63">
        <f t="shared" si="3"/>
        <v>0</v>
      </c>
    </row>
    <row r="42" spans="1:22" s="9" customFormat="1" ht="18" customHeight="1">
      <c r="A42" s="129"/>
      <c r="B42" s="61" t="s">
        <v>59</v>
      </c>
      <c r="C42" s="90">
        <f t="shared" ref="C42:R42" si="15">SUM(C40:C41)</f>
        <v>922</v>
      </c>
      <c r="D42" s="90">
        <f t="shared" si="15"/>
        <v>73</v>
      </c>
      <c r="E42" s="90">
        <f t="shared" si="15"/>
        <v>476</v>
      </c>
      <c r="F42" s="90">
        <f t="shared" si="15"/>
        <v>2316</v>
      </c>
      <c r="G42" s="90">
        <f t="shared" si="15"/>
        <v>1138</v>
      </c>
      <c r="H42" s="90">
        <f t="shared" si="15"/>
        <v>58</v>
      </c>
      <c r="I42" s="90">
        <f t="shared" si="15"/>
        <v>24</v>
      </c>
      <c r="J42" s="90">
        <f t="shared" si="15"/>
        <v>11</v>
      </c>
      <c r="K42" s="74">
        <f t="shared" si="15"/>
        <v>2</v>
      </c>
      <c r="L42" s="90">
        <f t="shared" si="15"/>
        <v>99</v>
      </c>
      <c r="M42" s="90">
        <f t="shared" si="15"/>
        <v>67</v>
      </c>
      <c r="N42" s="87">
        <f t="shared" si="15"/>
        <v>102</v>
      </c>
      <c r="O42" s="90">
        <f t="shared" si="15"/>
        <v>41</v>
      </c>
      <c r="P42" s="90">
        <f t="shared" si="15"/>
        <v>43</v>
      </c>
      <c r="Q42" s="90">
        <f t="shared" si="15"/>
        <v>155</v>
      </c>
      <c r="R42" s="90">
        <f t="shared" si="15"/>
        <v>28</v>
      </c>
      <c r="S42" s="90">
        <v>0</v>
      </c>
      <c r="T42" s="90">
        <f>SUM(T40:T41)</f>
        <v>46</v>
      </c>
      <c r="U42" s="90">
        <f>SUM(U40:U41)</f>
        <v>0</v>
      </c>
      <c r="V42" s="63">
        <f t="shared" si="3"/>
        <v>5601</v>
      </c>
    </row>
    <row r="43" spans="1:22" s="9" customFormat="1" ht="18" customHeight="1">
      <c r="A43" s="129" t="s">
        <v>72</v>
      </c>
      <c r="B43" s="61" t="s">
        <v>57</v>
      </c>
      <c r="C43" s="72">
        <v>51</v>
      </c>
      <c r="D43" s="76">
        <v>40</v>
      </c>
      <c r="E43" s="76">
        <v>253</v>
      </c>
      <c r="F43" s="76">
        <v>932</v>
      </c>
      <c r="G43" s="76">
        <v>809</v>
      </c>
      <c r="H43" s="76">
        <v>29</v>
      </c>
      <c r="I43" s="76">
        <v>8</v>
      </c>
      <c r="J43" s="76">
        <v>7</v>
      </c>
      <c r="K43" s="76">
        <v>1</v>
      </c>
      <c r="L43" s="76">
        <v>102</v>
      </c>
      <c r="M43" s="76">
        <v>45</v>
      </c>
      <c r="N43" s="76">
        <v>185</v>
      </c>
      <c r="O43" s="76">
        <v>18</v>
      </c>
      <c r="P43" s="76">
        <v>8</v>
      </c>
      <c r="Q43" s="76">
        <v>153</v>
      </c>
      <c r="R43" s="76">
        <v>3</v>
      </c>
      <c r="S43" s="76">
        <v>0</v>
      </c>
      <c r="T43" s="76">
        <v>0</v>
      </c>
      <c r="U43" s="76">
        <v>0</v>
      </c>
      <c r="V43" s="63">
        <f t="shared" si="3"/>
        <v>2644</v>
      </c>
    </row>
    <row r="44" spans="1:22" s="9" customFormat="1" ht="18" customHeight="1">
      <c r="A44" s="129"/>
      <c r="B44" s="61" t="s">
        <v>58</v>
      </c>
      <c r="C44" s="72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78"/>
      <c r="O44" s="68"/>
      <c r="P44" s="68"/>
      <c r="Q44" s="68"/>
      <c r="R44" s="68"/>
      <c r="S44" s="68"/>
      <c r="T44" s="68"/>
      <c r="U44" s="68"/>
      <c r="V44" s="63">
        <f t="shared" si="3"/>
        <v>0</v>
      </c>
    </row>
    <row r="45" spans="1:22" s="9" customFormat="1" ht="18" customHeight="1">
      <c r="A45" s="129"/>
      <c r="B45" s="61" t="s">
        <v>59</v>
      </c>
      <c r="C45" s="72">
        <f t="shared" ref="C45:R45" si="16">C44+C43</f>
        <v>51</v>
      </c>
      <c r="D45" s="72">
        <f t="shared" si="16"/>
        <v>40</v>
      </c>
      <c r="E45" s="72">
        <f t="shared" si="16"/>
        <v>253</v>
      </c>
      <c r="F45" s="72">
        <f t="shared" si="16"/>
        <v>932</v>
      </c>
      <c r="G45" s="72">
        <f t="shared" si="16"/>
        <v>809</v>
      </c>
      <c r="H45" s="72">
        <f t="shared" si="16"/>
        <v>29</v>
      </c>
      <c r="I45" s="72">
        <f t="shared" si="16"/>
        <v>8</v>
      </c>
      <c r="J45" s="72">
        <f t="shared" si="16"/>
        <v>7</v>
      </c>
      <c r="K45" s="72">
        <f t="shared" si="16"/>
        <v>1</v>
      </c>
      <c r="L45" s="72">
        <f t="shared" si="16"/>
        <v>102</v>
      </c>
      <c r="M45" s="72">
        <f t="shared" si="16"/>
        <v>45</v>
      </c>
      <c r="N45" s="89">
        <f t="shared" si="16"/>
        <v>185</v>
      </c>
      <c r="O45" s="72">
        <f t="shared" si="16"/>
        <v>18</v>
      </c>
      <c r="P45" s="72">
        <f t="shared" si="16"/>
        <v>8</v>
      </c>
      <c r="Q45" s="72">
        <f t="shared" si="16"/>
        <v>153</v>
      </c>
      <c r="R45" s="72">
        <f t="shared" si="16"/>
        <v>3</v>
      </c>
      <c r="S45" s="72">
        <v>0</v>
      </c>
      <c r="T45" s="72">
        <f>T44+T43</f>
        <v>0</v>
      </c>
      <c r="U45" s="72">
        <v>0</v>
      </c>
      <c r="V45" s="63">
        <f t="shared" si="3"/>
        <v>2644</v>
      </c>
    </row>
    <row r="46" spans="1:22" s="9" customFormat="1" ht="18" customHeight="1">
      <c r="A46" s="129" t="s">
        <v>73</v>
      </c>
      <c r="B46" s="61" t="s">
        <v>57</v>
      </c>
      <c r="C46" s="72">
        <v>408</v>
      </c>
      <c r="D46" s="68">
        <v>22</v>
      </c>
      <c r="E46" s="68">
        <v>151</v>
      </c>
      <c r="F46" s="68">
        <v>673</v>
      </c>
      <c r="G46" s="68">
        <v>464</v>
      </c>
      <c r="H46" s="68">
        <v>6</v>
      </c>
      <c r="I46" s="68">
        <v>3</v>
      </c>
      <c r="J46" s="68">
        <v>1</v>
      </c>
      <c r="K46" s="68">
        <v>1</v>
      </c>
      <c r="L46" s="68">
        <v>70</v>
      </c>
      <c r="M46" s="68">
        <v>52</v>
      </c>
      <c r="N46" s="78">
        <v>65</v>
      </c>
      <c r="O46" s="68">
        <v>9</v>
      </c>
      <c r="P46" s="68">
        <v>13</v>
      </c>
      <c r="Q46" s="68">
        <v>61</v>
      </c>
      <c r="R46" s="68">
        <v>7</v>
      </c>
      <c r="S46" s="68">
        <v>0</v>
      </c>
      <c r="T46" s="68">
        <v>24</v>
      </c>
      <c r="U46" s="68"/>
      <c r="V46" s="63">
        <f t="shared" si="3"/>
        <v>2030</v>
      </c>
    </row>
    <row r="47" spans="1:22" s="9" customFormat="1" ht="18" customHeight="1">
      <c r="A47" s="129"/>
      <c r="B47" s="61" t="s">
        <v>58</v>
      </c>
      <c r="C47" s="72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78"/>
      <c r="O47" s="68"/>
      <c r="P47" s="68"/>
      <c r="Q47" s="68"/>
      <c r="R47" s="68"/>
      <c r="S47" s="68"/>
      <c r="T47" s="68"/>
      <c r="U47" s="68"/>
      <c r="V47" s="63">
        <f t="shared" si="3"/>
        <v>0</v>
      </c>
    </row>
    <row r="48" spans="1:22" s="9" customFormat="1" ht="18" customHeight="1">
      <c r="A48" s="129"/>
      <c r="B48" s="61" t="s">
        <v>59</v>
      </c>
      <c r="C48" s="90">
        <f t="shared" ref="C48:T48" si="17">SUM(C46:C47)</f>
        <v>408</v>
      </c>
      <c r="D48" s="90">
        <f t="shared" si="17"/>
        <v>22</v>
      </c>
      <c r="E48" s="90">
        <f t="shared" si="17"/>
        <v>151</v>
      </c>
      <c r="F48" s="90">
        <f t="shared" si="17"/>
        <v>673</v>
      </c>
      <c r="G48" s="90">
        <f t="shared" si="17"/>
        <v>464</v>
      </c>
      <c r="H48" s="90">
        <f t="shared" si="17"/>
        <v>6</v>
      </c>
      <c r="I48" s="90">
        <f t="shared" si="17"/>
        <v>3</v>
      </c>
      <c r="J48" s="90">
        <f t="shared" si="17"/>
        <v>1</v>
      </c>
      <c r="K48" s="74">
        <f t="shared" si="17"/>
        <v>1</v>
      </c>
      <c r="L48" s="90">
        <f t="shared" si="17"/>
        <v>70</v>
      </c>
      <c r="M48" s="90">
        <f t="shared" si="17"/>
        <v>52</v>
      </c>
      <c r="N48" s="87">
        <f t="shared" si="17"/>
        <v>65</v>
      </c>
      <c r="O48" s="90">
        <f t="shared" si="17"/>
        <v>9</v>
      </c>
      <c r="P48" s="90">
        <f t="shared" si="17"/>
        <v>13</v>
      </c>
      <c r="Q48" s="90">
        <f t="shared" si="17"/>
        <v>61</v>
      </c>
      <c r="R48" s="90">
        <f t="shared" si="17"/>
        <v>7</v>
      </c>
      <c r="S48" s="90">
        <f t="shared" si="17"/>
        <v>0</v>
      </c>
      <c r="T48" s="90">
        <f t="shared" si="17"/>
        <v>24</v>
      </c>
      <c r="U48" s="90">
        <v>0</v>
      </c>
      <c r="V48" s="63">
        <f t="shared" si="3"/>
        <v>2030</v>
      </c>
    </row>
    <row r="49" spans="1:23" s="9" customFormat="1" ht="18" customHeight="1">
      <c r="A49" s="129" t="s">
        <v>74</v>
      </c>
      <c r="B49" s="61" t="s">
        <v>57</v>
      </c>
      <c r="C49" s="72">
        <v>777</v>
      </c>
      <c r="D49" s="76">
        <v>499</v>
      </c>
      <c r="E49" s="76">
        <v>518</v>
      </c>
      <c r="F49" s="76">
        <v>934</v>
      </c>
      <c r="G49" s="76">
        <v>975</v>
      </c>
      <c r="H49" s="76">
        <v>97</v>
      </c>
      <c r="I49" s="76">
        <v>13</v>
      </c>
      <c r="J49" s="76">
        <v>1</v>
      </c>
      <c r="K49" s="76">
        <v>1</v>
      </c>
      <c r="L49" s="76">
        <v>88</v>
      </c>
      <c r="M49" s="76">
        <v>140</v>
      </c>
      <c r="N49" s="75">
        <v>75</v>
      </c>
      <c r="O49" s="76">
        <v>143</v>
      </c>
      <c r="P49" s="76">
        <v>23</v>
      </c>
      <c r="Q49" s="76">
        <v>136</v>
      </c>
      <c r="R49" s="76">
        <v>71</v>
      </c>
      <c r="S49" s="76">
        <v>0</v>
      </c>
      <c r="T49" s="76">
        <v>57</v>
      </c>
      <c r="U49" s="76">
        <v>13</v>
      </c>
      <c r="V49" s="63">
        <f t="shared" si="3"/>
        <v>4561</v>
      </c>
    </row>
    <row r="50" spans="1:23" s="9" customFormat="1" ht="18" customHeight="1">
      <c r="A50" s="129"/>
      <c r="B50" s="61" t="s">
        <v>58</v>
      </c>
      <c r="C50" s="90"/>
      <c r="D50" s="90"/>
      <c r="E50" s="90"/>
      <c r="F50" s="90"/>
      <c r="G50" s="90"/>
      <c r="H50" s="90"/>
      <c r="I50" s="90"/>
      <c r="J50" s="90"/>
      <c r="K50" s="74"/>
      <c r="L50" s="90"/>
      <c r="M50" s="90"/>
      <c r="N50" s="87"/>
      <c r="O50" s="90"/>
      <c r="P50" s="90"/>
      <c r="Q50" s="90"/>
      <c r="R50" s="90"/>
      <c r="S50" s="90"/>
      <c r="T50" s="90"/>
      <c r="U50" s="90"/>
      <c r="V50" s="63">
        <f t="shared" si="3"/>
        <v>0</v>
      </c>
    </row>
    <row r="51" spans="1:23" s="9" customFormat="1" ht="18" customHeight="1">
      <c r="A51" s="129"/>
      <c r="B51" s="61" t="s">
        <v>59</v>
      </c>
      <c r="C51" s="90">
        <f>SUM(C49:C50)</f>
        <v>777</v>
      </c>
      <c r="D51" s="90">
        <f t="shared" ref="D51:U51" si="18">SUM(D49:D50)</f>
        <v>499</v>
      </c>
      <c r="E51" s="90">
        <f t="shared" si="18"/>
        <v>518</v>
      </c>
      <c r="F51" s="90">
        <f t="shared" si="18"/>
        <v>934</v>
      </c>
      <c r="G51" s="90">
        <f t="shared" si="18"/>
        <v>975</v>
      </c>
      <c r="H51" s="90">
        <f t="shared" si="18"/>
        <v>97</v>
      </c>
      <c r="I51" s="90">
        <f t="shared" si="18"/>
        <v>13</v>
      </c>
      <c r="J51" s="90">
        <f t="shared" si="18"/>
        <v>1</v>
      </c>
      <c r="K51" s="90">
        <f t="shared" si="18"/>
        <v>1</v>
      </c>
      <c r="L51" s="90">
        <f t="shared" si="18"/>
        <v>88</v>
      </c>
      <c r="M51" s="90">
        <f t="shared" si="18"/>
        <v>140</v>
      </c>
      <c r="N51" s="90">
        <f t="shared" si="18"/>
        <v>75</v>
      </c>
      <c r="O51" s="90">
        <f t="shared" si="18"/>
        <v>143</v>
      </c>
      <c r="P51" s="90">
        <f t="shared" si="18"/>
        <v>23</v>
      </c>
      <c r="Q51" s="90">
        <f t="shared" si="18"/>
        <v>136</v>
      </c>
      <c r="R51" s="90">
        <f t="shared" si="18"/>
        <v>71</v>
      </c>
      <c r="S51" s="90">
        <f t="shared" si="18"/>
        <v>0</v>
      </c>
      <c r="T51" s="90">
        <f t="shared" si="18"/>
        <v>57</v>
      </c>
      <c r="U51" s="90">
        <f t="shared" si="18"/>
        <v>13</v>
      </c>
      <c r="V51" s="63">
        <f t="shared" si="3"/>
        <v>4561</v>
      </c>
    </row>
    <row r="52" spans="1:23" s="9" customFormat="1" ht="18" customHeight="1">
      <c r="A52" s="129" t="s">
        <v>75</v>
      </c>
      <c r="B52" s="61" t="s">
        <v>57</v>
      </c>
      <c r="C52" s="72">
        <v>79</v>
      </c>
      <c r="D52" s="68">
        <v>43</v>
      </c>
      <c r="E52" s="68">
        <v>379</v>
      </c>
      <c r="F52" s="68">
        <v>1754</v>
      </c>
      <c r="G52" s="68">
        <v>1078</v>
      </c>
      <c r="H52" s="68">
        <v>33</v>
      </c>
      <c r="I52" s="68">
        <v>13</v>
      </c>
      <c r="J52" s="68">
        <v>1</v>
      </c>
      <c r="K52" s="68"/>
      <c r="L52" s="68">
        <v>111</v>
      </c>
      <c r="M52" s="68">
        <v>102</v>
      </c>
      <c r="N52" s="78">
        <v>252</v>
      </c>
      <c r="O52" s="68">
        <v>47</v>
      </c>
      <c r="P52" s="68">
        <v>20</v>
      </c>
      <c r="Q52" s="68">
        <v>55</v>
      </c>
      <c r="R52" s="68">
        <v>13</v>
      </c>
      <c r="S52" s="68">
        <v>0</v>
      </c>
      <c r="T52" s="68">
        <v>22</v>
      </c>
      <c r="U52" s="68">
        <v>2</v>
      </c>
      <c r="V52" s="63">
        <f t="shared" si="3"/>
        <v>4004</v>
      </c>
    </row>
    <row r="53" spans="1:23" s="9" customFormat="1" ht="18" customHeight="1">
      <c r="A53" s="129"/>
      <c r="B53" s="61" t="s">
        <v>58</v>
      </c>
      <c r="C53" s="72"/>
      <c r="D53" s="72"/>
      <c r="E53" s="72"/>
      <c r="F53" s="72"/>
      <c r="G53" s="72"/>
      <c r="H53" s="72"/>
      <c r="I53" s="72"/>
      <c r="J53" s="72"/>
      <c r="K53" s="97"/>
      <c r="L53" s="72"/>
      <c r="M53" s="72"/>
      <c r="N53" s="89"/>
      <c r="O53" s="72"/>
      <c r="P53" s="72"/>
      <c r="Q53" s="72"/>
      <c r="R53" s="72"/>
      <c r="S53" s="72"/>
      <c r="T53" s="72"/>
      <c r="U53" s="97"/>
      <c r="V53" s="63">
        <f t="shared" si="3"/>
        <v>0</v>
      </c>
    </row>
    <row r="54" spans="1:23" s="9" customFormat="1" ht="18" customHeight="1">
      <c r="A54" s="129"/>
      <c r="B54" s="61" t="s">
        <v>59</v>
      </c>
      <c r="C54" s="90">
        <f t="shared" ref="C54:U54" si="19">SUM(C52:C53)</f>
        <v>79</v>
      </c>
      <c r="D54" s="90">
        <f t="shared" si="19"/>
        <v>43</v>
      </c>
      <c r="E54" s="90">
        <f t="shared" si="19"/>
        <v>379</v>
      </c>
      <c r="F54" s="90">
        <f t="shared" si="19"/>
        <v>1754</v>
      </c>
      <c r="G54" s="90">
        <f t="shared" si="19"/>
        <v>1078</v>
      </c>
      <c r="H54" s="90">
        <f t="shared" si="19"/>
        <v>33</v>
      </c>
      <c r="I54" s="90">
        <f t="shared" si="19"/>
        <v>13</v>
      </c>
      <c r="J54" s="90">
        <f t="shared" si="19"/>
        <v>1</v>
      </c>
      <c r="K54" s="74">
        <f t="shared" si="19"/>
        <v>0</v>
      </c>
      <c r="L54" s="90">
        <f t="shared" si="19"/>
        <v>111</v>
      </c>
      <c r="M54" s="90">
        <f t="shared" si="19"/>
        <v>102</v>
      </c>
      <c r="N54" s="87">
        <f t="shared" si="19"/>
        <v>252</v>
      </c>
      <c r="O54" s="90">
        <f t="shared" si="19"/>
        <v>47</v>
      </c>
      <c r="P54" s="90">
        <f t="shared" si="19"/>
        <v>20</v>
      </c>
      <c r="Q54" s="90">
        <f t="shared" si="19"/>
        <v>55</v>
      </c>
      <c r="R54" s="90">
        <f t="shared" si="19"/>
        <v>13</v>
      </c>
      <c r="S54" s="90">
        <f t="shared" si="19"/>
        <v>0</v>
      </c>
      <c r="T54" s="90">
        <f t="shared" si="19"/>
        <v>22</v>
      </c>
      <c r="U54" s="90">
        <f t="shared" si="19"/>
        <v>2</v>
      </c>
      <c r="V54" s="63">
        <f t="shared" si="3"/>
        <v>4004</v>
      </c>
    </row>
    <row r="55" spans="1:23" s="9" customFormat="1" ht="18" customHeight="1">
      <c r="A55" s="129" t="s">
        <v>76</v>
      </c>
      <c r="B55" s="61" t="s">
        <v>57</v>
      </c>
      <c r="C55" s="72">
        <v>1334</v>
      </c>
      <c r="D55" s="68">
        <v>100</v>
      </c>
      <c r="E55" s="68">
        <v>636</v>
      </c>
      <c r="F55" s="68">
        <v>1541</v>
      </c>
      <c r="G55" s="68">
        <v>1574</v>
      </c>
      <c r="H55" s="68">
        <v>118</v>
      </c>
      <c r="I55" s="68">
        <v>58</v>
      </c>
      <c r="J55" s="68">
        <v>10</v>
      </c>
      <c r="K55" s="68">
        <v>0</v>
      </c>
      <c r="L55" s="68">
        <v>186</v>
      </c>
      <c r="M55" s="68">
        <v>248</v>
      </c>
      <c r="N55" s="78">
        <v>338</v>
      </c>
      <c r="O55" s="68">
        <v>37</v>
      </c>
      <c r="P55" s="68">
        <v>80</v>
      </c>
      <c r="Q55" s="68">
        <v>190</v>
      </c>
      <c r="R55" s="68">
        <v>51</v>
      </c>
      <c r="S55" s="68">
        <v>0</v>
      </c>
      <c r="T55" s="68">
        <v>51</v>
      </c>
      <c r="U55" s="68"/>
      <c r="V55" s="63">
        <f t="shared" si="3"/>
        <v>6552</v>
      </c>
    </row>
    <row r="56" spans="1:23" s="9" customFormat="1" ht="18" customHeight="1">
      <c r="A56" s="129"/>
      <c r="B56" s="61" t="s">
        <v>58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9"/>
      <c r="O56" s="88"/>
      <c r="P56" s="88"/>
      <c r="Q56" s="88"/>
      <c r="R56" s="88"/>
      <c r="S56" s="88"/>
      <c r="T56" s="88"/>
      <c r="U56" s="88"/>
      <c r="V56" s="63">
        <f t="shared" si="3"/>
        <v>0</v>
      </c>
    </row>
    <row r="57" spans="1:23" s="9" customFormat="1" ht="18" customHeight="1">
      <c r="A57" s="129"/>
      <c r="B57" s="61" t="s">
        <v>59</v>
      </c>
      <c r="C57" s="90">
        <f t="shared" ref="C57:T57" si="20">SUM(C55:C56)</f>
        <v>1334</v>
      </c>
      <c r="D57" s="90">
        <f t="shared" si="20"/>
        <v>100</v>
      </c>
      <c r="E57" s="90">
        <f t="shared" si="20"/>
        <v>636</v>
      </c>
      <c r="F57" s="90">
        <f t="shared" si="20"/>
        <v>1541</v>
      </c>
      <c r="G57" s="90">
        <f t="shared" si="20"/>
        <v>1574</v>
      </c>
      <c r="H57" s="90">
        <f t="shared" si="20"/>
        <v>118</v>
      </c>
      <c r="I57" s="90">
        <f t="shared" si="20"/>
        <v>58</v>
      </c>
      <c r="J57" s="90">
        <f t="shared" si="20"/>
        <v>10</v>
      </c>
      <c r="K57" s="74">
        <f t="shared" si="20"/>
        <v>0</v>
      </c>
      <c r="L57" s="90">
        <f t="shared" si="20"/>
        <v>186</v>
      </c>
      <c r="M57" s="90">
        <f t="shared" si="20"/>
        <v>248</v>
      </c>
      <c r="N57" s="87">
        <f t="shared" si="20"/>
        <v>338</v>
      </c>
      <c r="O57" s="90">
        <f t="shared" si="20"/>
        <v>37</v>
      </c>
      <c r="P57" s="90">
        <f t="shared" si="20"/>
        <v>80</v>
      </c>
      <c r="Q57" s="90">
        <f t="shared" si="20"/>
        <v>190</v>
      </c>
      <c r="R57" s="90">
        <f t="shared" si="20"/>
        <v>51</v>
      </c>
      <c r="S57" s="90">
        <f t="shared" si="20"/>
        <v>0</v>
      </c>
      <c r="T57" s="90">
        <f t="shared" si="20"/>
        <v>51</v>
      </c>
      <c r="U57" s="90">
        <v>0</v>
      </c>
      <c r="V57" s="63">
        <f t="shared" si="3"/>
        <v>6552</v>
      </c>
    </row>
    <row r="58" spans="1:23" s="9" customFormat="1" ht="18" customHeight="1">
      <c r="A58" s="129" t="s">
        <v>77</v>
      </c>
      <c r="B58" s="61" t="s">
        <v>57</v>
      </c>
      <c r="C58" s="72">
        <v>1948</v>
      </c>
      <c r="D58" s="72">
        <v>120</v>
      </c>
      <c r="E58" s="72">
        <v>1110</v>
      </c>
      <c r="F58" s="72">
        <v>5824</v>
      </c>
      <c r="G58" s="72">
        <v>1807</v>
      </c>
      <c r="H58" s="72">
        <v>77</v>
      </c>
      <c r="I58" s="72">
        <v>32</v>
      </c>
      <c r="J58" s="72">
        <v>6</v>
      </c>
      <c r="K58" s="72">
        <v>4</v>
      </c>
      <c r="L58" s="72">
        <v>262</v>
      </c>
      <c r="M58" s="72">
        <v>305</v>
      </c>
      <c r="N58" s="89">
        <v>286</v>
      </c>
      <c r="O58" s="72">
        <v>73</v>
      </c>
      <c r="P58" s="72">
        <v>81</v>
      </c>
      <c r="Q58" s="72">
        <v>172</v>
      </c>
      <c r="R58" s="72">
        <v>47</v>
      </c>
      <c r="S58" s="72">
        <v>0</v>
      </c>
      <c r="T58" s="72">
        <v>85</v>
      </c>
      <c r="U58" s="72">
        <v>116</v>
      </c>
      <c r="V58" s="63">
        <f t="shared" si="3"/>
        <v>12355</v>
      </c>
    </row>
    <row r="59" spans="1:23" s="13" customFormat="1" ht="18" customHeight="1">
      <c r="A59" s="129"/>
      <c r="B59" s="61" t="s">
        <v>58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89"/>
      <c r="O59" s="72"/>
      <c r="P59" s="72"/>
      <c r="Q59" s="72"/>
      <c r="R59" s="72"/>
      <c r="S59" s="72"/>
      <c r="T59" s="72"/>
      <c r="U59" s="72"/>
      <c r="V59" s="63">
        <f t="shared" si="3"/>
        <v>0</v>
      </c>
    </row>
    <row r="60" spans="1:23" s="13" customFormat="1" ht="18" customHeight="1">
      <c r="A60" s="129"/>
      <c r="B60" s="62" t="s">
        <v>59</v>
      </c>
      <c r="C60" s="74">
        <f t="shared" ref="C60:U60" si="21">C58+C59</f>
        <v>1948</v>
      </c>
      <c r="D60" s="74">
        <f t="shared" si="21"/>
        <v>120</v>
      </c>
      <c r="E60" s="74">
        <f t="shared" si="21"/>
        <v>1110</v>
      </c>
      <c r="F60" s="74">
        <f t="shared" si="21"/>
        <v>5824</v>
      </c>
      <c r="G60" s="74">
        <f t="shared" si="21"/>
        <v>1807</v>
      </c>
      <c r="H60" s="74">
        <f t="shared" si="21"/>
        <v>77</v>
      </c>
      <c r="I60" s="74">
        <f t="shared" si="21"/>
        <v>32</v>
      </c>
      <c r="J60" s="74">
        <f t="shared" si="21"/>
        <v>6</v>
      </c>
      <c r="K60" s="74">
        <f t="shared" si="21"/>
        <v>4</v>
      </c>
      <c r="L60" s="74">
        <f t="shared" si="21"/>
        <v>262</v>
      </c>
      <c r="M60" s="74">
        <f t="shared" si="21"/>
        <v>305</v>
      </c>
      <c r="N60" s="74">
        <f t="shared" si="21"/>
        <v>286</v>
      </c>
      <c r="O60" s="74">
        <f t="shared" si="21"/>
        <v>73</v>
      </c>
      <c r="P60" s="74">
        <f t="shared" si="21"/>
        <v>81</v>
      </c>
      <c r="Q60" s="74">
        <f t="shared" si="21"/>
        <v>172</v>
      </c>
      <c r="R60" s="74">
        <f t="shared" si="21"/>
        <v>47</v>
      </c>
      <c r="S60" s="74">
        <f t="shared" si="21"/>
        <v>0</v>
      </c>
      <c r="T60" s="74">
        <f t="shared" si="21"/>
        <v>85</v>
      </c>
      <c r="U60" s="74">
        <f t="shared" si="21"/>
        <v>116</v>
      </c>
      <c r="V60" s="63">
        <f t="shared" si="3"/>
        <v>12355</v>
      </c>
    </row>
    <row r="61" spans="1:23" s="9" customFormat="1" ht="18" customHeight="1">
      <c r="A61" s="129" t="s">
        <v>78</v>
      </c>
      <c r="B61" s="61" t="s">
        <v>57</v>
      </c>
      <c r="C61" s="76">
        <v>49</v>
      </c>
      <c r="D61" s="76">
        <v>37</v>
      </c>
      <c r="E61" s="76">
        <v>492</v>
      </c>
      <c r="F61" s="76">
        <v>774</v>
      </c>
      <c r="G61" s="76">
        <v>579</v>
      </c>
      <c r="H61" s="76">
        <f>46+2+7</f>
        <v>55</v>
      </c>
      <c r="I61" s="76">
        <v>19</v>
      </c>
      <c r="J61" s="76">
        <v>11</v>
      </c>
      <c r="K61" s="76">
        <v>1</v>
      </c>
      <c r="L61" s="76">
        <v>156</v>
      </c>
      <c r="M61" s="76">
        <v>113</v>
      </c>
      <c r="N61" s="75">
        <v>211</v>
      </c>
      <c r="O61" s="76">
        <v>27</v>
      </c>
      <c r="P61" s="76">
        <v>67</v>
      </c>
      <c r="Q61" s="76">
        <v>105</v>
      </c>
      <c r="R61" s="76">
        <v>119</v>
      </c>
      <c r="S61" s="76">
        <v>0</v>
      </c>
      <c r="T61" s="76">
        <v>34</v>
      </c>
      <c r="U61" s="76"/>
      <c r="V61" s="63">
        <f t="shared" si="3"/>
        <v>2849</v>
      </c>
    </row>
    <row r="62" spans="1:23" s="9" customFormat="1" ht="18" customHeight="1">
      <c r="A62" s="129"/>
      <c r="B62" s="61" t="s">
        <v>58</v>
      </c>
      <c r="C62" s="72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78"/>
      <c r="O62" s="68"/>
      <c r="P62" s="68"/>
      <c r="Q62" s="68"/>
      <c r="R62" s="68"/>
      <c r="S62" s="68"/>
      <c r="T62" s="68"/>
      <c r="U62" s="68"/>
      <c r="V62" s="63">
        <f t="shared" si="3"/>
        <v>0</v>
      </c>
    </row>
    <row r="63" spans="1:23" s="9" customFormat="1" ht="18" customHeight="1">
      <c r="A63" s="129"/>
      <c r="B63" s="61" t="s">
        <v>59</v>
      </c>
      <c r="C63" s="90">
        <f t="shared" ref="C63:U63" si="22">SUM(C61:C62)</f>
        <v>49</v>
      </c>
      <c r="D63" s="90">
        <f t="shared" si="22"/>
        <v>37</v>
      </c>
      <c r="E63" s="90">
        <f t="shared" si="22"/>
        <v>492</v>
      </c>
      <c r="F63" s="90">
        <f t="shared" si="22"/>
        <v>774</v>
      </c>
      <c r="G63" s="90">
        <f t="shared" si="22"/>
        <v>579</v>
      </c>
      <c r="H63" s="90">
        <f t="shared" si="22"/>
        <v>55</v>
      </c>
      <c r="I63" s="90">
        <f t="shared" si="22"/>
        <v>19</v>
      </c>
      <c r="J63" s="90">
        <f t="shared" si="22"/>
        <v>11</v>
      </c>
      <c r="K63" s="74">
        <f t="shared" si="22"/>
        <v>1</v>
      </c>
      <c r="L63" s="90">
        <f t="shared" si="22"/>
        <v>156</v>
      </c>
      <c r="M63" s="90">
        <f t="shared" si="22"/>
        <v>113</v>
      </c>
      <c r="N63" s="87">
        <f t="shared" si="22"/>
        <v>211</v>
      </c>
      <c r="O63" s="90">
        <f t="shared" si="22"/>
        <v>27</v>
      </c>
      <c r="P63" s="90">
        <f t="shared" si="22"/>
        <v>67</v>
      </c>
      <c r="Q63" s="90">
        <f t="shared" si="22"/>
        <v>105</v>
      </c>
      <c r="R63" s="90">
        <f t="shared" si="22"/>
        <v>119</v>
      </c>
      <c r="S63" s="90">
        <f t="shared" si="22"/>
        <v>0</v>
      </c>
      <c r="T63" s="90">
        <f t="shared" si="22"/>
        <v>34</v>
      </c>
      <c r="U63" s="90">
        <f t="shared" si="22"/>
        <v>0</v>
      </c>
      <c r="V63" s="63">
        <f t="shared" si="3"/>
        <v>2849</v>
      </c>
    </row>
    <row r="64" spans="1:23" s="9" customFormat="1" ht="18" customHeight="1">
      <c r="A64" s="129" t="s">
        <v>79</v>
      </c>
      <c r="B64" s="61" t="s">
        <v>57</v>
      </c>
      <c r="C64" s="72">
        <v>2760</v>
      </c>
      <c r="D64" s="76">
        <v>192</v>
      </c>
      <c r="E64" s="76">
        <v>1253</v>
      </c>
      <c r="F64" s="76">
        <v>2229</v>
      </c>
      <c r="G64" s="76">
        <v>2180</v>
      </c>
      <c r="H64" s="76">
        <v>125</v>
      </c>
      <c r="I64" s="76">
        <v>32</v>
      </c>
      <c r="J64" s="76">
        <v>11</v>
      </c>
      <c r="K64" s="76">
        <v>15</v>
      </c>
      <c r="L64" s="76">
        <v>397</v>
      </c>
      <c r="M64" s="76">
        <v>259</v>
      </c>
      <c r="N64" s="75">
        <v>351</v>
      </c>
      <c r="O64" s="76">
        <v>57</v>
      </c>
      <c r="P64" s="76">
        <v>149</v>
      </c>
      <c r="Q64" s="76">
        <v>691</v>
      </c>
      <c r="R64" s="76">
        <v>30</v>
      </c>
      <c r="S64" s="76">
        <v>0</v>
      </c>
      <c r="T64" s="76">
        <v>32</v>
      </c>
      <c r="U64" s="76">
        <v>10</v>
      </c>
      <c r="V64" s="63">
        <f t="shared" si="3"/>
        <v>10773</v>
      </c>
      <c r="W64" s="54"/>
    </row>
    <row r="65" spans="1:22" s="9" customFormat="1" ht="18" customHeight="1">
      <c r="A65" s="129"/>
      <c r="B65" s="61" t="s">
        <v>58</v>
      </c>
      <c r="C65" s="72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5"/>
      <c r="O65" s="76"/>
      <c r="P65" s="76"/>
      <c r="Q65" s="76"/>
      <c r="R65" s="76"/>
      <c r="S65" s="76"/>
      <c r="T65" s="76"/>
      <c r="U65" s="76"/>
      <c r="V65" s="63">
        <f t="shared" si="3"/>
        <v>0</v>
      </c>
    </row>
    <row r="66" spans="1:22" s="9" customFormat="1" ht="18" customHeight="1">
      <c r="A66" s="129"/>
      <c r="B66" s="61" t="s">
        <v>59</v>
      </c>
      <c r="C66" s="90">
        <f t="shared" ref="C66:U66" si="23">SUM(C64:C65)</f>
        <v>2760</v>
      </c>
      <c r="D66" s="90">
        <f t="shared" si="23"/>
        <v>192</v>
      </c>
      <c r="E66" s="90">
        <f t="shared" si="23"/>
        <v>1253</v>
      </c>
      <c r="F66" s="90">
        <f t="shared" si="23"/>
        <v>2229</v>
      </c>
      <c r="G66" s="90">
        <f t="shared" si="23"/>
        <v>2180</v>
      </c>
      <c r="H66" s="90">
        <f t="shared" si="23"/>
        <v>125</v>
      </c>
      <c r="I66" s="90">
        <f t="shared" si="23"/>
        <v>32</v>
      </c>
      <c r="J66" s="90">
        <f t="shared" si="23"/>
        <v>11</v>
      </c>
      <c r="K66" s="74">
        <f t="shared" si="23"/>
        <v>15</v>
      </c>
      <c r="L66" s="90">
        <f t="shared" si="23"/>
        <v>397</v>
      </c>
      <c r="M66" s="90">
        <f t="shared" si="23"/>
        <v>259</v>
      </c>
      <c r="N66" s="87">
        <f t="shared" si="23"/>
        <v>351</v>
      </c>
      <c r="O66" s="90">
        <f t="shared" si="23"/>
        <v>57</v>
      </c>
      <c r="P66" s="90">
        <f t="shared" si="23"/>
        <v>149</v>
      </c>
      <c r="Q66" s="90">
        <f t="shared" si="23"/>
        <v>691</v>
      </c>
      <c r="R66" s="90">
        <f t="shared" si="23"/>
        <v>30</v>
      </c>
      <c r="S66" s="90">
        <f t="shared" si="23"/>
        <v>0</v>
      </c>
      <c r="T66" s="90">
        <f t="shared" si="23"/>
        <v>32</v>
      </c>
      <c r="U66" s="90">
        <f t="shared" si="23"/>
        <v>10</v>
      </c>
      <c r="V66" s="63">
        <f t="shared" si="3"/>
        <v>10773</v>
      </c>
    </row>
    <row r="67" spans="1:22" s="9" customFormat="1" ht="18" customHeight="1">
      <c r="A67" s="129" t="s">
        <v>80</v>
      </c>
      <c r="B67" s="61" t="s">
        <v>57</v>
      </c>
      <c r="C67" s="72">
        <v>1125</v>
      </c>
      <c r="D67" s="68">
        <v>38</v>
      </c>
      <c r="E67" s="68">
        <v>1256</v>
      </c>
      <c r="F67" s="68">
        <v>4016</v>
      </c>
      <c r="G67" s="68">
        <v>1357</v>
      </c>
      <c r="H67" s="68">
        <v>75</v>
      </c>
      <c r="I67" s="68">
        <v>16</v>
      </c>
      <c r="J67" s="68">
        <v>5</v>
      </c>
      <c r="K67" s="68">
        <v>0</v>
      </c>
      <c r="L67" s="68">
        <v>227</v>
      </c>
      <c r="M67" s="68">
        <v>243</v>
      </c>
      <c r="N67" s="78">
        <v>168</v>
      </c>
      <c r="O67" s="68">
        <v>62</v>
      </c>
      <c r="P67" s="68">
        <v>56</v>
      </c>
      <c r="Q67" s="68">
        <v>184</v>
      </c>
      <c r="R67" s="68">
        <v>29</v>
      </c>
      <c r="S67" s="68">
        <v>0</v>
      </c>
      <c r="T67" s="68">
        <v>75</v>
      </c>
      <c r="U67" s="68">
        <v>0</v>
      </c>
      <c r="V67" s="63">
        <f t="shared" si="3"/>
        <v>8932</v>
      </c>
    </row>
    <row r="68" spans="1:22" s="9" customFormat="1" ht="18" customHeight="1">
      <c r="A68" s="129"/>
      <c r="B68" s="61" t="s">
        <v>58</v>
      </c>
      <c r="C68" s="90"/>
      <c r="D68" s="98"/>
      <c r="E68" s="98"/>
      <c r="F68" s="98"/>
      <c r="G68" s="98"/>
      <c r="H68" s="98"/>
      <c r="I68" s="98"/>
      <c r="J68" s="98"/>
      <c r="K68" s="99"/>
      <c r="L68" s="98"/>
      <c r="M68" s="98"/>
      <c r="N68" s="85"/>
      <c r="O68" s="98"/>
      <c r="P68" s="98"/>
      <c r="Q68" s="98"/>
      <c r="R68" s="98"/>
      <c r="S68" s="98"/>
      <c r="T68" s="98"/>
      <c r="U68" s="98"/>
      <c r="V68" s="63">
        <f t="shared" si="3"/>
        <v>0</v>
      </c>
    </row>
    <row r="69" spans="1:22" s="9" customFormat="1" ht="18" customHeight="1">
      <c r="A69" s="129"/>
      <c r="B69" s="61" t="s">
        <v>59</v>
      </c>
      <c r="C69" s="90">
        <f t="shared" ref="C69:U69" si="24">SUM(C67:C68)</f>
        <v>1125</v>
      </c>
      <c r="D69" s="90">
        <f t="shared" si="24"/>
        <v>38</v>
      </c>
      <c r="E69" s="90">
        <f t="shared" si="24"/>
        <v>1256</v>
      </c>
      <c r="F69" s="90">
        <f t="shared" si="24"/>
        <v>4016</v>
      </c>
      <c r="G69" s="90">
        <f t="shared" si="24"/>
        <v>1357</v>
      </c>
      <c r="H69" s="90">
        <f t="shared" si="24"/>
        <v>75</v>
      </c>
      <c r="I69" s="90">
        <f t="shared" si="24"/>
        <v>16</v>
      </c>
      <c r="J69" s="90">
        <f t="shared" si="24"/>
        <v>5</v>
      </c>
      <c r="K69" s="74">
        <f t="shared" si="24"/>
        <v>0</v>
      </c>
      <c r="L69" s="90">
        <f t="shared" si="24"/>
        <v>227</v>
      </c>
      <c r="M69" s="90">
        <f t="shared" si="24"/>
        <v>243</v>
      </c>
      <c r="N69" s="87">
        <f t="shared" si="24"/>
        <v>168</v>
      </c>
      <c r="O69" s="90">
        <f t="shared" si="24"/>
        <v>62</v>
      </c>
      <c r="P69" s="90">
        <f t="shared" si="24"/>
        <v>56</v>
      </c>
      <c r="Q69" s="90">
        <f t="shared" si="24"/>
        <v>184</v>
      </c>
      <c r="R69" s="90">
        <f t="shared" si="24"/>
        <v>29</v>
      </c>
      <c r="S69" s="90">
        <f t="shared" si="24"/>
        <v>0</v>
      </c>
      <c r="T69" s="90">
        <f t="shared" si="24"/>
        <v>75</v>
      </c>
      <c r="U69" s="90">
        <f t="shared" si="24"/>
        <v>0</v>
      </c>
      <c r="V69" s="63">
        <f t="shared" si="3"/>
        <v>8932</v>
      </c>
    </row>
    <row r="70" spans="1:22" s="9" customFormat="1" ht="18" customHeight="1">
      <c r="A70" s="129" t="s">
        <v>81</v>
      </c>
      <c r="B70" s="61" t="s">
        <v>57</v>
      </c>
      <c r="C70" s="72">
        <v>3718</v>
      </c>
      <c r="D70" s="76">
        <v>293</v>
      </c>
      <c r="E70" s="76">
        <v>2958</v>
      </c>
      <c r="F70" s="76">
        <v>1082</v>
      </c>
      <c r="G70" s="76">
        <v>2791</v>
      </c>
      <c r="H70" s="76">
        <v>275</v>
      </c>
      <c r="I70" s="76">
        <v>125</v>
      </c>
      <c r="J70" s="76">
        <v>84</v>
      </c>
      <c r="K70" s="76">
        <v>19</v>
      </c>
      <c r="L70" s="76">
        <v>463</v>
      </c>
      <c r="M70" s="76">
        <v>578</v>
      </c>
      <c r="N70" s="75">
        <v>434</v>
      </c>
      <c r="O70" s="76">
        <v>620</v>
      </c>
      <c r="P70" s="76">
        <v>125</v>
      </c>
      <c r="Q70" s="76">
        <v>731</v>
      </c>
      <c r="R70" s="76">
        <v>54</v>
      </c>
      <c r="S70" s="76">
        <v>0</v>
      </c>
      <c r="T70" s="76">
        <v>248</v>
      </c>
      <c r="U70" s="76">
        <v>790</v>
      </c>
      <c r="V70" s="63">
        <f t="shared" si="3"/>
        <v>15388</v>
      </c>
    </row>
    <row r="71" spans="1:22" s="9" customFormat="1" ht="18" customHeight="1">
      <c r="A71" s="129"/>
      <c r="B71" s="61" t="s">
        <v>58</v>
      </c>
      <c r="C71" s="72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78"/>
      <c r="O71" s="68"/>
      <c r="P71" s="68"/>
      <c r="Q71" s="68"/>
      <c r="R71" s="68"/>
      <c r="S71" s="68"/>
      <c r="T71" s="68"/>
      <c r="U71" s="68"/>
      <c r="V71" s="63">
        <f t="shared" ref="V71:V92" si="25">SUM(C71:U71)</f>
        <v>0</v>
      </c>
    </row>
    <row r="72" spans="1:22" s="9" customFormat="1" ht="18" customHeight="1">
      <c r="A72" s="129"/>
      <c r="B72" s="61" t="s">
        <v>59</v>
      </c>
      <c r="C72" s="90">
        <f t="shared" ref="C72:U72" si="26">SUM(C70:C71)</f>
        <v>3718</v>
      </c>
      <c r="D72" s="90">
        <f t="shared" si="26"/>
        <v>293</v>
      </c>
      <c r="E72" s="90">
        <f t="shared" si="26"/>
        <v>2958</v>
      </c>
      <c r="F72" s="90">
        <f t="shared" si="26"/>
        <v>1082</v>
      </c>
      <c r="G72" s="90">
        <f t="shared" si="26"/>
        <v>2791</v>
      </c>
      <c r="H72" s="90">
        <f t="shared" si="26"/>
        <v>275</v>
      </c>
      <c r="I72" s="90">
        <f t="shared" si="26"/>
        <v>125</v>
      </c>
      <c r="J72" s="90">
        <f t="shared" si="26"/>
        <v>84</v>
      </c>
      <c r="K72" s="74">
        <f t="shared" si="26"/>
        <v>19</v>
      </c>
      <c r="L72" s="90">
        <f t="shared" si="26"/>
        <v>463</v>
      </c>
      <c r="M72" s="90">
        <f t="shared" si="26"/>
        <v>578</v>
      </c>
      <c r="N72" s="87">
        <f t="shared" si="26"/>
        <v>434</v>
      </c>
      <c r="O72" s="90">
        <f t="shared" si="26"/>
        <v>620</v>
      </c>
      <c r="P72" s="90">
        <f t="shared" si="26"/>
        <v>125</v>
      </c>
      <c r="Q72" s="90">
        <f t="shared" si="26"/>
        <v>731</v>
      </c>
      <c r="R72" s="90">
        <f t="shared" si="26"/>
        <v>54</v>
      </c>
      <c r="S72" s="90">
        <f t="shared" si="26"/>
        <v>0</v>
      </c>
      <c r="T72" s="90">
        <f t="shared" si="26"/>
        <v>248</v>
      </c>
      <c r="U72" s="90">
        <f t="shared" si="26"/>
        <v>790</v>
      </c>
      <c r="V72" s="63">
        <f t="shared" si="25"/>
        <v>15388</v>
      </c>
    </row>
    <row r="73" spans="1:22" s="9" customFormat="1" ht="18" customHeight="1">
      <c r="A73" s="129" t="s">
        <v>82</v>
      </c>
      <c r="B73" s="61" t="s">
        <v>57</v>
      </c>
      <c r="C73" s="72">
        <v>4894</v>
      </c>
      <c r="D73" s="68">
        <v>326</v>
      </c>
      <c r="E73" s="68">
        <v>3732</v>
      </c>
      <c r="F73" s="68">
        <v>15515</v>
      </c>
      <c r="G73" s="68">
        <v>5504</v>
      </c>
      <c r="H73" s="68">
        <v>175</v>
      </c>
      <c r="I73" s="68">
        <v>64</v>
      </c>
      <c r="J73" s="68">
        <v>20</v>
      </c>
      <c r="K73" s="68">
        <v>7</v>
      </c>
      <c r="L73" s="68">
        <v>723</v>
      </c>
      <c r="M73" s="68">
        <v>879</v>
      </c>
      <c r="N73" s="78">
        <v>1172</v>
      </c>
      <c r="O73" s="68">
        <v>92</v>
      </c>
      <c r="P73" s="68">
        <v>248</v>
      </c>
      <c r="Q73" s="68">
        <v>742</v>
      </c>
      <c r="R73" s="68">
        <v>173</v>
      </c>
      <c r="S73" s="68">
        <v>0</v>
      </c>
      <c r="T73" s="68">
        <v>112</v>
      </c>
      <c r="U73" s="68">
        <v>1591</v>
      </c>
      <c r="V73" s="63">
        <f t="shared" si="25"/>
        <v>35969</v>
      </c>
    </row>
    <row r="74" spans="1:22" s="9" customFormat="1" ht="18" customHeight="1">
      <c r="A74" s="129"/>
      <c r="B74" s="61" t="s">
        <v>58</v>
      </c>
      <c r="C74" s="100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101"/>
      <c r="O74" s="92"/>
      <c r="P74" s="92"/>
      <c r="Q74" s="92"/>
      <c r="R74" s="92"/>
      <c r="S74" s="92"/>
      <c r="T74" s="92"/>
      <c r="U74" s="92"/>
      <c r="V74" s="63">
        <f t="shared" si="25"/>
        <v>0</v>
      </c>
    </row>
    <row r="75" spans="1:22" s="9" customFormat="1" ht="18" customHeight="1">
      <c r="A75" s="129"/>
      <c r="B75" s="61" t="s">
        <v>59</v>
      </c>
      <c r="C75" s="90">
        <f t="shared" ref="C75:U75" si="27">SUM(C73:C74)</f>
        <v>4894</v>
      </c>
      <c r="D75" s="90">
        <f t="shared" si="27"/>
        <v>326</v>
      </c>
      <c r="E75" s="90">
        <f t="shared" si="27"/>
        <v>3732</v>
      </c>
      <c r="F75" s="90">
        <f t="shared" si="27"/>
        <v>15515</v>
      </c>
      <c r="G75" s="90">
        <f t="shared" si="27"/>
        <v>5504</v>
      </c>
      <c r="H75" s="90">
        <f t="shared" si="27"/>
        <v>175</v>
      </c>
      <c r="I75" s="90">
        <f t="shared" si="27"/>
        <v>64</v>
      </c>
      <c r="J75" s="90">
        <f t="shared" si="27"/>
        <v>20</v>
      </c>
      <c r="K75" s="74">
        <f t="shared" si="27"/>
        <v>7</v>
      </c>
      <c r="L75" s="90">
        <f t="shared" si="27"/>
        <v>723</v>
      </c>
      <c r="M75" s="90">
        <f t="shared" si="27"/>
        <v>879</v>
      </c>
      <c r="N75" s="87">
        <f t="shared" si="27"/>
        <v>1172</v>
      </c>
      <c r="O75" s="90">
        <f t="shared" si="27"/>
        <v>92</v>
      </c>
      <c r="P75" s="90">
        <f t="shared" si="27"/>
        <v>248</v>
      </c>
      <c r="Q75" s="90">
        <f t="shared" si="27"/>
        <v>742</v>
      </c>
      <c r="R75" s="90">
        <f t="shared" si="27"/>
        <v>173</v>
      </c>
      <c r="S75" s="90">
        <f t="shared" si="27"/>
        <v>0</v>
      </c>
      <c r="T75" s="90">
        <f t="shared" si="27"/>
        <v>112</v>
      </c>
      <c r="U75" s="90">
        <f t="shared" si="27"/>
        <v>1591</v>
      </c>
      <c r="V75" s="63">
        <f t="shared" si="25"/>
        <v>35969</v>
      </c>
    </row>
    <row r="76" spans="1:22" s="9" customFormat="1" ht="18" customHeight="1">
      <c r="A76" s="129" t="s">
        <v>83</v>
      </c>
      <c r="B76" s="61" t="s">
        <v>57</v>
      </c>
      <c r="C76" s="72">
        <v>1668</v>
      </c>
      <c r="D76" s="68">
        <v>98</v>
      </c>
      <c r="E76" s="68">
        <v>772</v>
      </c>
      <c r="F76" s="68">
        <v>1879</v>
      </c>
      <c r="G76" s="68">
        <v>1605</v>
      </c>
      <c r="H76" s="68">
        <v>48</v>
      </c>
      <c r="I76" s="68">
        <v>25</v>
      </c>
      <c r="J76" s="68">
        <v>10</v>
      </c>
      <c r="K76" s="68">
        <v>6</v>
      </c>
      <c r="L76" s="68">
        <v>150</v>
      </c>
      <c r="M76" s="68">
        <v>138</v>
      </c>
      <c r="N76" s="78">
        <v>506</v>
      </c>
      <c r="O76" s="68">
        <v>89</v>
      </c>
      <c r="P76" s="68">
        <v>45</v>
      </c>
      <c r="Q76" s="68">
        <v>240</v>
      </c>
      <c r="R76" s="68">
        <v>42</v>
      </c>
      <c r="S76" s="68">
        <v>0</v>
      </c>
      <c r="T76" s="68">
        <v>53</v>
      </c>
      <c r="U76" s="100">
        <v>0</v>
      </c>
      <c r="V76" s="63">
        <f t="shared" si="25"/>
        <v>7374</v>
      </c>
    </row>
    <row r="77" spans="1:22" s="9" customFormat="1" ht="18" customHeight="1">
      <c r="A77" s="129"/>
      <c r="B77" s="61" t="s">
        <v>58</v>
      </c>
      <c r="C77" s="72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5"/>
      <c r="O77" s="76"/>
      <c r="P77" s="76"/>
      <c r="Q77" s="76"/>
      <c r="R77" s="76"/>
      <c r="S77" s="76"/>
      <c r="T77" s="76"/>
      <c r="U77" s="76"/>
      <c r="V77" s="63">
        <f t="shared" si="25"/>
        <v>0</v>
      </c>
    </row>
    <row r="78" spans="1:22" s="9" customFormat="1" ht="18" customHeight="1">
      <c r="A78" s="129"/>
      <c r="B78" s="61" t="s">
        <v>59</v>
      </c>
      <c r="C78" s="73">
        <f t="shared" ref="C78:T78" si="28">SUM(C76:C77)</f>
        <v>1668</v>
      </c>
      <c r="D78" s="73">
        <f t="shared" si="28"/>
        <v>98</v>
      </c>
      <c r="E78" s="73">
        <f t="shared" si="28"/>
        <v>772</v>
      </c>
      <c r="F78" s="73">
        <f t="shared" si="28"/>
        <v>1879</v>
      </c>
      <c r="G78" s="73">
        <f t="shared" si="28"/>
        <v>1605</v>
      </c>
      <c r="H78" s="73">
        <f t="shared" si="28"/>
        <v>48</v>
      </c>
      <c r="I78" s="73">
        <f t="shared" si="28"/>
        <v>25</v>
      </c>
      <c r="J78" s="73">
        <f t="shared" si="28"/>
        <v>10</v>
      </c>
      <c r="K78" s="74">
        <f t="shared" si="28"/>
        <v>6</v>
      </c>
      <c r="L78" s="73">
        <f t="shared" si="28"/>
        <v>150</v>
      </c>
      <c r="M78" s="73">
        <f t="shared" si="28"/>
        <v>138</v>
      </c>
      <c r="N78" s="77">
        <f t="shared" si="28"/>
        <v>506</v>
      </c>
      <c r="O78" s="73">
        <f t="shared" si="28"/>
        <v>89</v>
      </c>
      <c r="P78" s="73">
        <f t="shared" si="28"/>
        <v>45</v>
      </c>
      <c r="Q78" s="73">
        <f t="shared" si="28"/>
        <v>240</v>
      </c>
      <c r="R78" s="73">
        <f t="shared" si="28"/>
        <v>42</v>
      </c>
      <c r="S78" s="73">
        <f t="shared" si="28"/>
        <v>0</v>
      </c>
      <c r="T78" s="73">
        <f t="shared" si="28"/>
        <v>53</v>
      </c>
      <c r="U78" s="73">
        <v>0</v>
      </c>
      <c r="V78" s="63">
        <f t="shared" si="25"/>
        <v>7374</v>
      </c>
    </row>
    <row r="79" spans="1:22" s="9" customFormat="1" ht="18" customHeight="1">
      <c r="A79" s="129" t="s">
        <v>84</v>
      </c>
      <c r="B79" s="61" t="s">
        <v>57</v>
      </c>
      <c r="C79" s="72">
        <v>40</v>
      </c>
      <c r="D79" s="68">
        <v>15</v>
      </c>
      <c r="E79" s="68">
        <v>196</v>
      </c>
      <c r="F79" s="68">
        <v>914</v>
      </c>
      <c r="G79" s="68">
        <v>520</v>
      </c>
      <c r="H79" s="68">
        <v>102</v>
      </c>
      <c r="I79" s="68">
        <v>7</v>
      </c>
      <c r="J79" s="68">
        <v>3</v>
      </c>
      <c r="K79" s="102">
        <v>0</v>
      </c>
      <c r="L79" s="68">
        <v>61</v>
      </c>
      <c r="M79" s="68">
        <v>45</v>
      </c>
      <c r="N79" s="78">
        <v>115</v>
      </c>
      <c r="O79" s="68">
        <v>23</v>
      </c>
      <c r="P79" s="68">
        <v>13</v>
      </c>
      <c r="Q79" s="68">
        <v>53</v>
      </c>
      <c r="R79" s="68">
        <v>196</v>
      </c>
      <c r="S79" s="68">
        <v>0</v>
      </c>
      <c r="T79" s="68">
        <v>14</v>
      </c>
      <c r="U79" s="102">
        <v>0</v>
      </c>
      <c r="V79" s="63">
        <f t="shared" si="25"/>
        <v>2317</v>
      </c>
    </row>
    <row r="80" spans="1:22" s="9" customFormat="1" ht="18" customHeight="1">
      <c r="A80" s="129"/>
      <c r="B80" s="61" t="s">
        <v>58</v>
      </c>
      <c r="C80" s="72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78"/>
      <c r="O80" s="68"/>
      <c r="P80" s="68"/>
      <c r="Q80" s="68"/>
      <c r="R80" s="68"/>
      <c r="S80" s="68"/>
      <c r="T80" s="68"/>
      <c r="U80" s="68"/>
      <c r="V80" s="63">
        <f t="shared" si="25"/>
        <v>0</v>
      </c>
    </row>
    <row r="81" spans="1:22" s="9" customFormat="1" ht="18" customHeight="1">
      <c r="A81" s="129"/>
      <c r="B81" s="61" t="s">
        <v>59</v>
      </c>
      <c r="C81" s="90">
        <f t="shared" ref="C81:T81" si="29">SUM(C79:C80)</f>
        <v>40</v>
      </c>
      <c r="D81" s="90">
        <f t="shared" si="29"/>
        <v>15</v>
      </c>
      <c r="E81" s="90">
        <f t="shared" si="29"/>
        <v>196</v>
      </c>
      <c r="F81" s="90">
        <f t="shared" si="29"/>
        <v>914</v>
      </c>
      <c r="G81" s="90">
        <f t="shared" si="29"/>
        <v>520</v>
      </c>
      <c r="H81" s="90">
        <f t="shared" si="29"/>
        <v>102</v>
      </c>
      <c r="I81" s="90">
        <f t="shared" si="29"/>
        <v>7</v>
      </c>
      <c r="J81" s="90">
        <f t="shared" si="29"/>
        <v>3</v>
      </c>
      <c r="K81" s="74">
        <f t="shared" si="29"/>
        <v>0</v>
      </c>
      <c r="L81" s="90">
        <f t="shared" si="29"/>
        <v>61</v>
      </c>
      <c r="M81" s="90">
        <f t="shared" si="29"/>
        <v>45</v>
      </c>
      <c r="N81" s="87">
        <f t="shared" si="29"/>
        <v>115</v>
      </c>
      <c r="O81" s="90">
        <f t="shared" si="29"/>
        <v>23</v>
      </c>
      <c r="P81" s="90">
        <f t="shared" si="29"/>
        <v>13</v>
      </c>
      <c r="Q81" s="90">
        <f t="shared" si="29"/>
        <v>53</v>
      </c>
      <c r="R81" s="90">
        <f t="shared" si="29"/>
        <v>196</v>
      </c>
      <c r="S81" s="90">
        <f t="shared" si="29"/>
        <v>0</v>
      </c>
      <c r="T81" s="90">
        <f t="shared" si="29"/>
        <v>14</v>
      </c>
      <c r="U81" s="90">
        <v>0</v>
      </c>
      <c r="V81" s="63">
        <f t="shared" si="25"/>
        <v>2317</v>
      </c>
    </row>
    <row r="82" spans="1:22" s="9" customFormat="1" ht="18" customHeight="1">
      <c r="A82" s="129" t="s">
        <v>85</v>
      </c>
      <c r="B82" s="61" t="s">
        <v>57</v>
      </c>
      <c r="C82" s="62">
        <v>38</v>
      </c>
      <c r="D82" s="114">
        <v>10</v>
      </c>
      <c r="E82" s="114">
        <v>142</v>
      </c>
      <c r="F82" s="114">
        <v>415</v>
      </c>
      <c r="G82" s="114">
        <v>296</v>
      </c>
      <c r="H82" s="114">
        <v>8</v>
      </c>
      <c r="I82" s="114">
        <v>1</v>
      </c>
      <c r="J82" s="114">
        <v>1</v>
      </c>
      <c r="K82" s="114">
        <v>0</v>
      </c>
      <c r="L82" s="114">
        <v>51</v>
      </c>
      <c r="M82" s="114">
        <v>7</v>
      </c>
      <c r="N82" s="114">
        <v>71</v>
      </c>
      <c r="O82" s="114">
        <v>13</v>
      </c>
      <c r="P82" s="114">
        <v>5</v>
      </c>
      <c r="Q82" s="114">
        <v>44</v>
      </c>
      <c r="R82" s="114">
        <v>2</v>
      </c>
      <c r="S82" s="115">
        <v>0</v>
      </c>
      <c r="T82" s="114">
        <v>4</v>
      </c>
      <c r="U82" s="114">
        <v>0</v>
      </c>
      <c r="V82" s="63">
        <f t="shared" si="25"/>
        <v>1108</v>
      </c>
    </row>
    <row r="83" spans="1:22" s="9" customFormat="1" ht="18" customHeight="1">
      <c r="A83" s="129"/>
      <c r="B83" s="61" t="s">
        <v>58</v>
      </c>
      <c r="C83" s="90"/>
      <c r="D83" s="90"/>
      <c r="E83" s="90"/>
      <c r="F83" s="90"/>
      <c r="G83" s="90"/>
      <c r="H83" s="90"/>
      <c r="I83" s="90"/>
      <c r="J83" s="90"/>
      <c r="K83" s="74"/>
      <c r="L83" s="90"/>
      <c r="M83" s="90"/>
      <c r="N83" s="87"/>
      <c r="O83" s="90"/>
      <c r="P83" s="90"/>
      <c r="Q83" s="90"/>
      <c r="R83" s="90"/>
      <c r="S83" s="90"/>
      <c r="T83" s="90"/>
      <c r="U83" s="90"/>
      <c r="V83" s="63">
        <f t="shared" si="25"/>
        <v>0</v>
      </c>
    </row>
    <row r="84" spans="1:22" s="9" customFormat="1" ht="18" customHeight="1">
      <c r="A84" s="129"/>
      <c r="B84" s="61" t="s">
        <v>59</v>
      </c>
      <c r="C84" s="90">
        <f t="shared" ref="C84:U84" si="30">SUM(C82:C83)</f>
        <v>38</v>
      </c>
      <c r="D84" s="90">
        <f t="shared" si="30"/>
        <v>10</v>
      </c>
      <c r="E84" s="90">
        <f t="shared" si="30"/>
        <v>142</v>
      </c>
      <c r="F84" s="90">
        <f t="shared" si="30"/>
        <v>415</v>
      </c>
      <c r="G84" s="90">
        <f t="shared" si="30"/>
        <v>296</v>
      </c>
      <c r="H84" s="90">
        <f t="shared" si="30"/>
        <v>8</v>
      </c>
      <c r="I84" s="90">
        <f t="shared" si="30"/>
        <v>1</v>
      </c>
      <c r="J84" s="90">
        <f t="shared" si="30"/>
        <v>1</v>
      </c>
      <c r="K84" s="74">
        <f t="shared" si="30"/>
        <v>0</v>
      </c>
      <c r="L84" s="90">
        <f t="shared" si="30"/>
        <v>51</v>
      </c>
      <c r="M84" s="90">
        <f t="shared" si="30"/>
        <v>7</v>
      </c>
      <c r="N84" s="87">
        <f t="shared" si="30"/>
        <v>71</v>
      </c>
      <c r="O84" s="90">
        <f t="shared" si="30"/>
        <v>13</v>
      </c>
      <c r="P84" s="90">
        <f t="shared" si="30"/>
        <v>5</v>
      </c>
      <c r="Q84" s="90">
        <f t="shared" si="30"/>
        <v>44</v>
      </c>
      <c r="R84" s="90">
        <f t="shared" si="30"/>
        <v>2</v>
      </c>
      <c r="S84" s="90">
        <v>0</v>
      </c>
      <c r="T84" s="90">
        <f t="shared" si="30"/>
        <v>4</v>
      </c>
      <c r="U84" s="90">
        <f t="shared" si="30"/>
        <v>0</v>
      </c>
      <c r="V84" s="63">
        <f t="shared" si="25"/>
        <v>1108</v>
      </c>
    </row>
    <row r="85" spans="1:22" s="9" customFormat="1" ht="18" customHeight="1">
      <c r="A85" s="128" t="s">
        <v>94</v>
      </c>
      <c r="B85" s="61" t="s">
        <v>57</v>
      </c>
      <c r="C85" s="72">
        <v>136</v>
      </c>
      <c r="D85" s="68">
        <v>0</v>
      </c>
      <c r="E85" s="68">
        <v>0</v>
      </c>
      <c r="F85" s="68">
        <v>0</v>
      </c>
      <c r="G85" s="68">
        <v>0</v>
      </c>
      <c r="H85" s="68">
        <v>0</v>
      </c>
      <c r="I85" s="68">
        <v>0</v>
      </c>
      <c r="J85" s="68">
        <v>0</v>
      </c>
      <c r="K85" s="68">
        <v>0</v>
      </c>
      <c r="L85" s="68">
        <v>0</v>
      </c>
      <c r="M85" s="68">
        <v>0</v>
      </c>
      <c r="N85" s="78">
        <v>0</v>
      </c>
      <c r="O85" s="68">
        <v>0</v>
      </c>
      <c r="P85" s="68">
        <v>0</v>
      </c>
      <c r="Q85" s="68">
        <v>0</v>
      </c>
      <c r="R85" s="68">
        <v>0</v>
      </c>
      <c r="S85" s="68">
        <v>0</v>
      </c>
      <c r="T85" s="68">
        <v>0</v>
      </c>
      <c r="U85" s="68">
        <v>0</v>
      </c>
      <c r="V85" s="63">
        <f t="shared" si="25"/>
        <v>136</v>
      </c>
    </row>
    <row r="86" spans="1:22" s="9" customFormat="1" ht="18" customHeight="1">
      <c r="A86" s="128"/>
      <c r="B86" s="61" t="s">
        <v>28</v>
      </c>
      <c r="C86" s="103"/>
      <c r="D86" s="104"/>
      <c r="E86" s="73"/>
      <c r="F86" s="73"/>
      <c r="G86" s="73"/>
      <c r="H86" s="73"/>
      <c r="I86" s="73"/>
      <c r="J86" s="73"/>
      <c r="K86" s="74"/>
      <c r="L86" s="73"/>
      <c r="M86" s="73"/>
      <c r="N86" s="77"/>
      <c r="O86" s="73"/>
      <c r="P86" s="73"/>
      <c r="Q86" s="73"/>
      <c r="R86" s="73"/>
      <c r="S86" s="73"/>
      <c r="T86" s="73"/>
      <c r="U86" s="73"/>
      <c r="V86" s="63">
        <f t="shared" si="25"/>
        <v>0</v>
      </c>
    </row>
    <row r="87" spans="1:22" s="9" customFormat="1" ht="18" customHeight="1">
      <c r="A87" s="129"/>
      <c r="B87" s="61" t="s">
        <v>59</v>
      </c>
      <c r="C87" s="103">
        <f>SUM(C85:C86)</f>
        <v>136</v>
      </c>
      <c r="D87" s="104"/>
      <c r="E87" s="73"/>
      <c r="F87" s="73"/>
      <c r="G87" s="73"/>
      <c r="H87" s="73"/>
      <c r="I87" s="73"/>
      <c r="J87" s="73"/>
      <c r="K87" s="74"/>
      <c r="L87" s="73"/>
      <c r="M87" s="73"/>
      <c r="N87" s="77"/>
      <c r="O87" s="73"/>
      <c r="P87" s="73"/>
      <c r="Q87" s="73"/>
      <c r="R87" s="73"/>
      <c r="S87" s="73"/>
      <c r="T87" s="73"/>
      <c r="U87" s="73"/>
      <c r="V87" s="63">
        <f t="shared" si="25"/>
        <v>136</v>
      </c>
    </row>
    <row r="88" spans="1:22" s="9" customFormat="1" ht="18" customHeight="1">
      <c r="A88" s="128" t="s">
        <v>86</v>
      </c>
      <c r="B88" s="61" t="s">
        <v>57</v>
      </c>
      <c r="C88" s="72">
        <v>10</v>
      </c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78">
        <v>0</v>
      </c>
      <c r="O88" s="68"/>
      <c r="P88" s="68"/>
      <c r="Q88" s="68"/>
      <c r="R88" s="68"/>
      <c r="S88" s="68"/>
      <c r="T88" s="68"/>
      <c r="U88" s="68"/>
      <c r="V88" s="63">
        <f t="shared" si="25"/>
        <v>10</v>
      </c>
    </row>
    <row r="89" spans="1:22" s="9" customFormat="1" ht="18" customHeight="1">
      <c r="A89" s="128"/>
      <c r="B89" s="61" t="s">
        <v>58</v>
      </c>
      <c r="C89" s="103"/>
      <c r="D89" s="104"/>
      <c r="E89" s="73"/>
      <c r="F89" s="73"/>
      <c r="G89" s="73"/>
      <c r="H89" s="73"/>
      <c r="I89" s="73"/>
      <c r="J89" s="73"/>
      <c r="K89" s="74"/>
      <c r="L89" s="73"/>
      <c r="M89" s="73"/>
      <c r="N89" s="77"/>
      <c r="O89" s="73"/>
      <c r="P89" s="73"/>
      <c r="Q89" s="73"/>
      <c r="R89" s="73"/>
      <c r="S89" s="73"/>
      <c r="T89" s="73"/>
      <c r="U89" s="73"/>
      <c r="V89" s="63">
        <f t="shared" si="25"/>
        <v>0</v>
      </c>
    </row>
    <row r="90" spans="1:22" s="9" customFormat="1" ht="18" customHeight="1">
      <c r="A90" s="129"/>
      <c r="B90" s="61" t="s">
        <v>59</v>
      </c>
      <c r="C90" s="103">
        <f>SUM(C88:C89)</f>
        <v>10</v>
      </c>
      <c r="D90" s="104"/>
      <c r="E90" s="73"/>
      <c r="F90" s="73"/>
      <c r="G90" s="73"/>
      <c r="H90" s="73"/>
      <c r="I90" s="73"/>
      <c r="J90" s="73"/>
      <c r="K90" s="74"/>
      <c r="L90" s="73"/>
      <c r="M90" s="73"/>
      <c r="N90" s="77"/>
      <c r="O90" s="73"/>
      <c r="P90" s="73"/>
      <c r="Q90" s="73"/>
      <c r="R90" s="73"/>
      <c r="S90" s="73"/>
      <c r="T90" s="73"/>
      <c r="U90" s="73"/>
      <c r="V90" s="63">
        <f t="shared" si="25"/>
        <v>10</v>
      </c>
    </row>
    <row r="91" spans="1:22" s="9" customFormat="1" ht="18" customHeight="1">
      <c r="A91" s="128" t="s">
        <v>87</v>
      </c>
      <c r="B91" s="61" t="s">
        <v>57</v>
      </c>
      <c r="C91" s="72">
        <v>5</v>
      </c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78">
        <v>0</v>
      </c>
      <c r="O91" s="68"/>
      <c r="P91" s="68"/>
      <c r="Q91" s="68"/>
      <c r="R91" s="68"/>
      <c r="S91" s="68"/>
      <c r="T91" s="68"/>
      <c r="U91" s="68"/>
      <c r="V91" s="63">
        <f t="shared" si="25"/>
        <v>5</v>
      </c>
    </row>
    <row r="92" spans="1:22" s="9" customFormat="1" ht="18" customHeight="1">
      <c r="A92" s="128"/>
      <c r="B92" s="61" t="s">
        <v>58</v>
      </c>
      <c r="C92" s="100"/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0">
        <v>0</v>
      </c>
      <c r="J92" s="100">
        <v>0</v>
      </c>
      <c r="K92" s="106">
        <v>0</v>
      </c>
      <c r="L92" s="105">
        <v>0</v>
      </c>
      <c r="M92" s="105">
        <v>0</v>
      </c>
      <c r="N92" s="107">
        <v>0</v>
      </c>
      <c r="O92" s="105">
        <v>0</v>
      </c>
      <c r="P92" s="105">
        <v>0</v>
      </c>
      <c r="Q92" s="105">
        <v>0</v>
      </c>
      <c r="R92" s="105">
        <v>0</v>
      </c>
      <c r="S92" s="73">
        <v>0</v>
      </c>
      <c r="T92" s="73">
        <v>0</v>
      </c>
      <c r="U92" s="73">
        <v>0</v>
      </c>
      <c r="V92" s="63">
        <f t="shared" si="25"/>
        <v>0</v>
      </c>
    </row>
    <row r="93" spans="1:22" s="9" customFormat="1" ht="18" customHeight="1" thickBot="1">
      <c r="A93" s="130"/>
      <c r="B93" s="69" t="s">
        <v>59</v>
      </c>
      <c r="C93" s="108">
        <f t="shared" ref="C93:U93" si="31">SUM(C91:C92)</f>
        <v>5</v>
      </c>
      <c r="D93" s="108">
        <f t="shared" si="31"/>
        <v>0</v>
      </c>
      <c r="E93" s="108">
        <f t="shared" si="31"/>
        <v>0</v>
      </c>
      <c r="F93" s="108">
        <f t="shared" si="31"/>
        <v>0</v>
      </c>
      <c r="G93" s="108">
        <f t="shared" si="31"/>
        <v>0</v>
      </c>
      <c r="H93" s="108">
        <f t="shared" si="31"/>
        <v>0</v>
      </c>
      <c r="I93" s="108">
        <f t="shared" si="31"/>
        <v>0</v>
      </c>
      <c r="J93" s="108">
        <f t="shared" si="31"/>
        <v>0</v>
      </c>
      <c r="K93" s="109">
        <f t="shared" si="31"/>
        <v>0</v>
      </c>
      <c r="L93" s="108">
        <f t="shared" si="31"/>
        <v>0</v>
      </c>
      <c r="M93" s="108">
        <f t="shared" si="31"/>
        <v>0</v>
      </c>
      <c r="N93" s="110">
        <f t="shared" si="31"/>
        <v>0</v>
      </c>
      <c r="O93" s="108">
        <f t="shared" si="31"/>
        <v>0</v>
      </c>
      <c r="P93" s="108">
        <f t="shared" si="31"/>
        <v>0</v>
      </c>
      <c r="Q93" s="108">
        <f t="shared" si="31"/>
        <v>0</v>
      </c>
      <c r="R93" s="108">
        <f t="shared" si="31"/>
        <v>0</v>
      </c>
      <c r="S93" s="108">
        <f t="shared" si="31"/>
        <v>0</v>
      </c>
      <c r="T93" s="108">
        <f t="shared" si="31"/>
        <v>0</v>
      </c>
      <c r="U93" s="108">
        <f t="shared" si="31"/>
        <v>0</v>
      </c>
      <c r="V93" s="63">
        <f t="shared" ref="V72:V93" si="32">SUM(C93:U93)</f>
        <v>5</v>
      </c>
    </row>
    <row r="94" spans="1:22">
      <c r="C94" s="4"/>
      <c r="D94" s="4"/>
      <c r="E94" s="4"/>
      <c r="F94" s="4"/>
      <c r="G94" s="4"/>
      <c r="H94" s="4"/>
      <c r="I94" s="4"/>
      <c r="J94" s="4"/>
      <c r="K94" s="24"/>
      <c r="L94" s="4"/>
      <c r="M94" s="4"/>
      <c r="N94" s="5"/>
      <c r="O94" s="4"/>
      <c r="P94" s="4"/>
      <c r="Q94" s="4"/>
      <c r="R94" s="4"/>
      <c r="S94" s="4"/>
      <c r="T94" s="4"/>
      <c r="U94" s="4"/>
      <c r="V94" s="4"/>
    </row>
    <row r="95" spans="1:22">
      <c r="C95" s="4"/>
      <c r="D95" s="4"/>
      <c r="E95" s="4"/>
      <c r="F95" s="4"/>
      <c r="G95" s="4"/>
      <c r="H95" s="4"/>
      <c r="I95" s="4"/>
      <c r="J95" s="4"/>
      <c r="K95" s="24"/>
      <c r="L95" s="4"/>
      <c r="M95" s="4"/>
      <c r="N95" s="5"/>
      <c r="O95" s="4"/>
      <c r="P95" s="4"/>
      <c r="Q95" s="4"/>
      <c r="R95" s="4"/>
      <c r="S95" s="4"/>
      <c r="T95" s="4"/>
      <c r="U95" s="4"/>
      <c r="V95" s="4"/>
    </row>
    <row r="98" spans="3:22">
      <c r="C98" s="4"/>
      <c r="D98" s="4"/>
      <c r="E98" s="4"/>
      <c r="F98" s="4"/>
      <c r="G98" s="4"/>
      <c r="H98" s="4"/>
      <c r="I98" s="4"/>
      <c r="J98" s="4"/>
      <c r="K98" s="24"/>
      <c r="L98" s="4"/>
      <c r="M98" s="4"/>
      <c r="N98" s="5"/>
      <c r="O98" s="4"/>
      <c r="P98" s="4"/>
      <c r="Q98" s="4"/>
      <c r="R98" s="4"/>
      <c r="S98" s="4"/>
      <c r="T98" s="4"/>
      <c r="U98" s="4"/>
      <c r="V98" s="4"/>
    </row>
    <row r="99" spans="3:22">
      <c r="C99" s="6"/>
      <c r="D99" s="6"/>
      <c r="E99" s="6"/>
      <c r="F99" s="6"/>
      <c r="G99" s="6"/>
      <c r="H99" s="6"/>
      <c r="I99" s="6"/>
      <c r="J99" s="6"/>
      <c r="K99" s="25"/>
      <c r="L99" s="6"/>
      <c r="M99" s="6"/>
      <c r="N99" s="7"/>
      <c r="O99" s="6"/>
      <c r="P99" s="6"/>
      <c r="Q99" s="6"/>
      <c r="R99" s="6"/>
      <c r="S99" s="6"/>
      <c r="T99" s="6"/>
      <c r="U99" s="6"/>
      <c r="V99" s="6"/>
    </row>
    <row r="100" spans="3:22">
      <c r="C100" s="6"/>
      <c r="D100" s="6"/>
      <c r="E100" s="6"/>
      <c r="F100" s="6"/>
      <c r="G100" s="6"/>
      <c r="H100" s="6"/>
      <c r="I100" s="6"/>
      <c r="J100" s="6" t="s">
        <v>95</v>
      </c>
      <c r="K100" s="25"/>
      <c r="L100" s="6"/>
      <c r="M100" s="6"/>
      <c r="N100" s="7"/>
      <c r="O100" s="6"/>
      <c r="P100" s="6"/>
      <c r="Q100" s="6"/>
      <c r="R100" s="6"/>
      <c r="S100" s="6"/>
      <c r="T100" s="6"/>
      <c r="U100" s="6"/>
      <c r="V100" s="6"/>
    </row>
    <row r="101" spans="3:22">
      <c r="C101" s="6"/>
      <c r="D101" s="6"/>
      <c r="E101" s="6"/>
      <c r="F101" s="6"/>
      <c r="G101" s="6"/>
      <c r="H101" s="6"/>
      <c r="I101" s="6"/>
      <c r="J101" s="6"/>
      <c r="K101" s="25"/>
      <c r="L101" s="6"/>
      <c r="M101" s="6"/>
      <c r="N101" s="7"/>
      <c r="O101" s="6"/>
      <c r="P101" s="6"/>
      <c r="Q101" s="6"/>
      <c r="R101" s="6"/>
      <c r="S101" s="6"/>
      <c r="T101" s="6"/>
      <c r="U101" s="6"/>
      <c r="V101" s="6"/>
    </row>
    <row r="102" spans="3:22">
      <c r="C102" s="6"/>
      <c r="D102" s="6"/>
      <c r="E102" s="6"/>
      <c r="F102" s="6"/>
      <c r="G102" s="6"/>
      <c r="H102" s="6"/>
      <c r="I102" s="6"/>
      <c r="J102" s="6"/>
      <c r="K102" s="25"/>
      <c r="L102" s="6"/>
      <c r="M102" s="6"/>
      <c r="N102" s="7"/>
      <c r="O102" s="6"/>
      <c r="P102" s="6"/>
      <c r="Q102" s="6"/>
      <c r="R102" s="6"/>
      <c r="S102" s="6"/>
      <c r="T102" s="6"/>
      <c r="U102" s="6"/>
      <c r="V102" s="6"/>
    </row>
    <row r="103" spans="3:22">
      <c r="C103" s="6"/>
      <c r="D103" s="6"/>
      <c r="E103" s="6"/>
      <c r="F103" s="6"/>
      <c r="G103" s="6"/>
      <c r="H103" s="6"/>
      <c r="I103" s="6"/>
      <c r="J103" s="6"/>
      <c r="K103" s="25"/>
      <c r="L103" s="6"/>
      <c r="M103" s="6"/>
      <c r="N103" s="7"/>
      <c r="O103" s="6"/>
      <c r="P103" s="6"/>
      <c r="Q103" s="6"/>
      <c r="R103" s="6"/>
      <c r="S103" s="6"/>
      <c r="T103" s="6"/>
      <c r="U103" s="6"/>
      <c r="V103" s="6"/>
    </row>
    <row r="104" spans="3:22">
      <c r="C104" s="6"/>
      <c r="D104" s="6"/>
      <c r="E104" s="6"/>
      <c r="F104" s="6"/>
      <c r="G104" s="6"/>
      <c r="H104" s="6"/>
      <c r="I104" s="6"/>
      <c r="J104" s="6"/>
      <c r="K104" s="25"/>
      <c r="L104" s="6"/>
      <c r="M104" s="6"/>
      <c r="N104" s="7"/>
      <c r="O104" s="6"/>
      <c r="P104" s="6"/>
      <c r="Q104" s="6"/>
      <c r="R104" s="6"/>
      <c r="S104" s="6"/>
      <c r="T104" s="6"/>
      <c r="U104" s="6"/>
      <c r="V104" s="6"/>
    </row>
    <row r="105" spans="3:22">
      <c r="C105" s="6"/>
      <c r="D105" s="6"/>
      <c r="E105" s="6"/>
      <c r="F105" s="6"/>
      <c r="G105" s="6"/>
      <c r="H105" s="6"/>
      <c r="I105" s="6"/>
      <c r="J105" s="6"/>
      <c r="K105" s="25"/>
      <c r="L105" s="6"/>
      <c r="M105" s="6"/>
      <c r="N105" s="7"/>
      <c r="O105" s="6"/>
      <c r="P105" s="6"/>
      <c r="Q105" s="6"/>
      <c r="R105" s="6"/>
      <c r="S105" s="6"/>
      <c r="T105" s="6"/>
      <c r="U105" s="6"/>
      <c r="V105" s="6"/>
    </row>
    <row r="106" spans="3:22">
      <c r="C106" s="6"/>
      <c r="D106" s="6"/>
      <c r="E106" s="6"/>
      <c r="F106" s="6"/>
      <c r="G106" s="6"/>
      <c r="H106" s="6"/>
      <c r="I106" s="6"/>
      <c r="J106" s="6"/>
      <c r="K106" s="25"/>
      <c r="L106" s="6"/>
      <c r="M106" s="6"/>
      <c r="N106" s="7"/>
      <c r="O106" s="6"/>
      <c r="P106" s="6"/>
      <c r="Q106" s="6"/>
      <c r="R106" s="6"/>
      <c r="S106" s="6"/>
      <c r="T106" s="6"/>
      <c r="U106" s="6"/>
      <c r="V106" s="6"/>
    </row>
    <row r="107" spans="3:22">
      <c r="C107" s="6"/>
      <c r="D107" s="6"/>
      <c r="E107" s="6"/>
      <c r="F107" s="6"/>
      <c r="G107" s="6"/>
      <c r="H107" s="6"/>
      <c r="I107" s="6"/>
      <c r="J107" s="6"/>
      <c r="K107" s="25"/>
      <c r="L107" s="6"/>
      <c r="M107" s="6"/>
      <c r="N107" s="7"/>
      <c r="O107" s="6"/>
      <c r="P107" s="6"/>
      <c r="Q107" s="6"/>
      <c r="R107" s="6"/>
      <c r="S107" s="6"/>
      <c r="T107" s="6"/>
      <c r="U107" s="6"/>
      <c r="V107" s="6"/>
    </row>
    <row r="108" spans="3:22">
      <c r="C108" s="6"/>
      <c r="D108" s="6"/>
      <c r="E108" s="6"/>
      <c r="F108" s="6"/>
      <c r="G108" s="6"/>
      <c r="H108" s="6"/>
      <c r="I108" s="6"/>
      <c r="J108" s="6"/>
      <c r="K108" s="25"/>
      <c r="L108" s="6"/>
      <c r="M108" s="6"/>
      <c r="N108" s="7"/>
      <c r="O108" s="6"/>
      <c r="P108" s="6"/>
      <c r="Q108" s="6"/>
      <c r="R108" s="6"/>
      <c r="S108" s="6"/>
      <c r="T108" s="6"/>
      <c r="U108" s="6"/>
      <c r="V108" s="6"/>
    </row>
    <row r="109" spans="3:22">
      <c r="C109" s="6"/>
      <c r="D109" s="6"/>
      <c r="E109" s="6"/>
      <c r="F109" s="6"/>
      <c r="G109" s="6"/>
      <c r="H109" s="6"/>
      <c r="I109" s="6"/>
      <c r="J109" s="6"/>
      <c r="K109" s="25"/>
      <c r="L109" s="6"/>
      <c r="M109" s="6"/>
      <c r="N109" s="7"/>
      <c r="O109" s="6"/>
      <c r="P109" s="6"/>
      <c r="Q109" s="6"/>
      <c r="R109" s="6"/>
      <c r="S109" s="6"/>
      <c r="T109" s="6"/>
      <c r="U109" s="6"/>
      <c r="V109" s="6"/>
    </row>
    <row r="110" spans="3:22">
      <c r="C110" s="6"/>
      <c r="D110" s="6"/>
      <c r="E110" s="6"/>
      <c r="F110" s="6"/>
      <c r="G110" s="6"/>
      <c r="H110" s="6"/>
      <c r="I110" s="6"/>
      <c r="J110" s="6"/>
      <c r="K110" s="25"/>
      <c r="L110" s="6"/>
      <c r="M110" s="6"/>
      <c r="N110" s="7"/>
      <c r="O110" s="6"/>
      <c r="P110" s="6"/>
      <c r="Q110" s="6"/>
      <c r="R110" s="6"/>
      <c r="S110" s="6"/>
      <c r="T110" s="6"/>
      <c r="U110" s="6"/>
      <c r="V110" s="6"/>
    </row>
    <row r="111" spans="3:22">
      <c r="C111" s="6"/>
      <c r="D111" s="6"/>
      <c r="E111" s="6"/>
      <c r="F111" s="6"/>
      <c r="G111" s="6"/>
      <c r="H111" s="6"/>
      <c r="I111" s="6"/>
      <c r="J111" s="6"/>
      <c r="K111" s="25"/>
      <c r="L111" s="6"/>
      <c r="M111" s="6"/>
      <c r="N111" s="7"/>
      <c r="O111" s="6"/>
      <c r="P111" s="6"/>
      <c r="Q111" s="6"/>
      <c r="R111" s="6"/>
      <c r="S111" s="6"/>
      <c r="T111" s="6"/>
      <c r="U111" s="6"/>
      <c r="V111" s="6"/>
    </row>
    <row r="112" spans="3:22">
      <c r="C112" s="6"/>
      <c r="D112" s="6"/>
      <c r="E112" s="6"/>
      <c r="F112" s="6"/>
      <c r="G112" s="6"/>
      <c r="H112" s="6"/>
      <c r="I112" s="6"/>
      <c r="J112" s="6"/>
      <c r="K112" s="25"/>
      <c r="L112" s="6"/>
      <c r="M112" s="6"/>
      <c r="N112" s="7"/>
      <c r="O112" s="6"/>
      <c r="P112" s="6"/>
      <c r="Q112" s="6"/>
      <c r="R112" s="6"/>
      <c r="S112" s="6"/>
      <c r="T112" s="6"/>
      <c r="U112" s="6"/>
      <c r="V112" s="6"/>
    </row>
    <row r="113" spans="3:22">
      <c r="C113" s="6"/>
      <c r="D113" s="6"/>
      <c r="E113" s="6"/>
      <c r="F113" s="6"/>
      <c r="G113" s="6"/>
      <c r="H113" s="6"/>
      <c r="I113" s="6"/>
      <c r="J113" s="6"/>
      <c r="K113" s="25"/>
      <c r="L113" s="6"/>
      <c r="M113" s="6"/>
      <c r="N113" s="7"/>
      <c r="O113" s="6"/>
      <c r="P113" s="6"/>
      <c r="Q113" s="6"/>
      <c r="R113" s="6"/>
      <c r="S113" s="6"/>
      <c r="T113" s="6"/>
      <c r="U113" s="6"/>
      <c r="V113" s="6"/>
    </row>
    <row r="114" spans="3:22">
      <c r="C114" s="6"/>
      <c r="D114" s="6"/>
      <c r="E114" s="6"/>
      <c r="F114" s="6"/>
      <c r="G114" s="6"/>
      <c r="H114" s="6"/>
      <c r="I114" s="6"/>
      <c r="J114" s="6"/>
      <c r="K114" s="25"/>
      <c r="L114" s="6"/>
      <c r="M114" s="6"/>
      <c r="N114" s="7"/>
      <c r="O114" s="6"/>
      <c r="P114" s="6"/>
      <c r="Q114" s="6"/>
      <c r="R114" s="6"/>
      <c r="S114" s="6"/>
      <c r="T114" s="6"/>
      <c r="U114" s="6"/>
      <c r="V114" s="6"/>
    </row>
    <row r="115" spans="3:22">
      <c r="C115" s="6"/>
      <c r="D115" s="6"/>
      <c r="E115" s="6"/>
      <c r="F115" s="6"/>
      <c r="G115" s="6"/>
      <c r="H115" s="6"/>
      <c r="I115" s="6"/>
      <c r="J115" s="6"/>
      <c r="K115" s="25"/>
      <c r="L115" s="6"/>
      <c r="M115" s="6"/>
      <c r="N115" s="7"/>
      <c r="O115" s="6"/>
      <c r="P115" s="6"/>
      <c r="Q115" s="6"/>
      <c r="R115" s="6"/>
      <c r="S115" s="6"/>
      <c r="T115" s="6"/>
      <c r="U115" s="6"/>
      <c r="V115" s="6"/>
    </row>
    <row r="116" spans="3:22">
      <c r="C116" s="6"/>
      <c r="D116" s="6"/>
      <c r="E116" s="6"/>
      <c r="F116" s="6"/>
      <c r="G116" s="6"/>
      <c r="H116" s="6"/>
      <c r="I116" s="6"/>
      <c r="J116" s="6"/>
      <c r="K116" s="25"/>
      <c r="L116" s="6"/>
      <c r="M116" s="6"/>
      <c r="N116" s="7"/>
      <c r="O116" s="6"/>
      <c r="P116" s="6"/>
      <c r="Q116" s="6"/>
      <c r="R116" s="6"/>
      <c r="S116" s="6"/>
      <c r="T116" s="6"/>
      <c r="U116" s="6"/>
      <c r="V116" s="6"/>
    </row>
  </sheetData>
  <mergeCells count="33">
    <mergeCell ref="A1:V1"/>
    <mergeCell ref="A2:V2"/>
    <mergeCell ref="A3:B3"/>
    <mergeCell ref="A40:A4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6:A48"/>
    <mergeCell ref="A43:A45"/>
    <mergeCell ref="A49:A51"/>
    <mergeCell ref="A52:A54"/>
    <mergeCell ref="A55:A57"/>
    <mergeCell ref="A58:A60"/>
    <mergeCell ref="A61:A63"/>
    <mergeCell ref="A64:A66"/>
    <mergeCell ref="A67:A69"/>
    <mergeCell ref="A82:A84"/>
    <mergeCell ref="A88:A90"/>
    <mergeCell ref="A91:A93"/>
    <mergeCell ref="A70:A72"/>
    <mergeCell ref="A73:A75"/>
    <mergeCell ref="A76:A78"/>
    <mergeCell ref="A79:A81"/>
    <mergeCell ref="A85:A87"/>
  </mergeCells>
  <phoneticPr fontId="2" type="noConversion"/>
  <printOptions horizontalCentered="1"/>
  <pageMargins left="0.19685039370078741" right="0.15748031496062992" top="0.27559055118110237" bottom="0.27559055118110237" header="0" footer="0"/>
  <pageSetup paperSize="9" scale="66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민원처리실적</vt:lpstr>
      <vt:lpstr>읍면동민원 (1월)</vt:lpstr>
      <vt:lpstr>민원처리실적!Print_Area</vt:lpstr>
      <vt:lpstr>'읍면동민원 (1월)'!Print_Titles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2021-09-13T06:55:10Z</cp:lastPrinted>
  <dcterms:created xsi:type="dcterms:W3CDTF">2007-01-11T06:52:22Z</dcterms:created>
  <dcterms:modified xsi:type="dcterms:W3CDTF">2021-09-13T07:00:10Z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TU4IiwibG9nVGltZSI6IjIwMjEtMDktMTNUMDY6Mzc6MTBaIiwicElEIjoxLCJ0cmFjZUlkIjoiQzk0QkIxRTJFN0Q4NDIwNjlGQjc5MDYxRUNCNjFFOEUiLCJ1c2VyQ29kZSI6IkpTTTc3NzMifSwibm9kZTIiOnsiZHNkIjoiMDEwMDAwMDAwMDAwMjU1OCIsImxvZ1RpbWUiOiIyMDIxLTA5LTEzVDA2OjM3OjEwWiIsInBJRCI6MSwidHJhY2VJZCI6IkM5NEJCMUUyRTdEODQyMDY5RkI3OTA2MUVDQjYxRThFIiwidXNlckNvZGUiOiJKU003NzczIn0sIm5vZGUzIjp7ImRzZCI6IjAxMDAwMDAwMDAwMDI1NTgiLCJsb2dUaW1lIjoiMjAyMS0wOS0xM1QwNjozNzoxMFoiLCJwSUQiOjEsInRyYWNlSWQiOiJDOTRCQjFFMkU3RDg0MjA2OUZCNzkwNjFFQ0I2MUU4RSIsInVzZXJDb2RlIjoiSlNNNzc3MyJ9LCJub2RlNCI6eyJkc2QiOiIwMTAwMDAwMDAwMDAyNTU4IiwibG9nVGltZSI6IjIwMjEtMDktMTNUMDY6Mzc6MTBaIiwicElEIjoxLCJ0cmFjZUlkIjoiQzk0QkIxRTJFN0Q4NDIwNjlGQjc5MDYxRUNCNjFFOEUiLCJ1c2VyQ29kZSI6IkpTTTc3NzMifSwibm9kZTUiOnsiZHNkIjoiMDAwMDAwMDAwMDAwMDAwMCIsImxvZ1RpbWUiOiIyMDIxLTA5LTEzVDA4OjE1OjEwWiIsInBJRCI6MjA0OCwidHJhY2VJZCI6IjlFNTA0QTFBNDRGNTQ2RDc4RDQxODkyMzkzQjU5NTdGIiwidXNlckNvZGUiOiJKU003NzczIn0sIm5vZGVDb3VudCI6Mn0=</vt:lpwstr>
  </property>
</Properties>
</file>