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12120" windowHeight="9000" tabRatio="895" activeTab="0"/>
  </bookViews>
  <sheets>
    <sheet name="1.발전현황" sheetId="1" r:id="rId1"/>
    <sheet name="2.용도별전력사용량" sheetId="2" r:id="rId2"/>
    <sheet name="3.제조업중분류별전력사용량(1)" sheetId="3" r:id="rId3"/>
    <sheet name="3.제조업중분류별전력사용량(2)" sheetId="4" r:id="rId4"/>
    <sheet name="4.가스공급량" sheetId="5" r:id="rId5"/>
    <sheet name="5.도시가스 이용현황" sheetId="6" r:id="rId6"/>
    <sheet name="6. 도시가스보급률" sheetId="7" r:id="rId7"/>
    <sheet name="7.고압가스 시설현황" sheetId="8" r:id="rId8"/>
    <sheet name="8.상수도 " sheetId="9" r:id="rId9"/>
    <sheet name="9.상수도관 " sheetId="10" r:id="rId10"/>
    <sheet name="10.급수사용량" sheetId="11" r:id="rId11"/>
    <sheet name="11.급수사용료부과" sheetId="12" r:id="rId12"/>
    <sheet name="12.하수도인구및보급률 " sheetId="13" r:id="rId13"/>
    <sheet name="13.하수사용료부과 " sheetId="14" r:id="rId14"/>
    <sheet name="14.하수관거 " sheetId="15" r:id="rId15"/>
    <sheet name="XXXXXXXX" sheetId="16" state="veryHidden" r:id="rId16"/>
    <sheet name="VXXXXXXX" sheetId="17" state="veryHidden" r:id="rId17"/>
  </sheets>
  <definedNames>
    <definedName name="_xlnm.Print_Area" localSheetId="0">'1.발전현황'!$A$1:$F$2</definedName>
    <definedName name="_xlnm.Print_Area" localSheetId="10">'10.급수사용량'!#REF!</definedName>
    <definedName name="_xlnm.Print_Area" localSheetId="11">'11.급수사용료부과'!$A$1:$J$2</definedName>
    <definedName name="_xlnm.Print_Area" localSheetId="12">'12.하수도인구및보급률 '!$A$1:$T$1</definedName>
    <definedName name="_xlnm.Print_Area" localSheetId="13">'13.하수사용료부과 '!#REF!</definedName>
    <definedName name="_xlnm.Print_Area" localSheetId="14">'14.하수관거 '!#REF!</definedName>
    <definedName name="_xlnm.Print_Area" localSheetId="1">'2.용도별전력사용량'!$A$1:$R$2</definedName>
    <definedName name="_xlnm.Print_Area" localSheetId="2">'3.제조업중분류별전력사용량(1)'!$A$1:$M$1</definedName>
    <definedName name="_xlnm.Print_Area" localSheetId="6">'6. 도시가스보급률'!#REF!</definedName>
    <definedName name="_xlnm.Print_Area" localSheetId="7">'7.고압가스 시설현황'!#REF!</definedName>
    <definedName name="_xlnm.Print_Area" localSheetId="8">'8.상수도 '!$A$1:$I$2</definedName>
    <definedName name="_xlnm.Print_Area" localSheetId="9">'9.상수도관 '!$A$1:$V$2</definedName>
  </definedNames>
  <calcPr fullCalcOnLoad="1"/>
</workbook>
</file>

<file path=xl/sharedStrings.xml><?xml version="1.0" encoding="utf-8"?>
<sst xmlns="http://schemas.openxmlformats.org/spreadsheetml/2006/main" count="1060" uniqueCount="557">
  <si>
    <r>
      <rPr>
        <sz val="10"/>
        <rFont val="한양신명조,한컴돋움"/>
        <family val="3"/>
      </rPr>
      <t>하수도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처리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비용분석</t>
    </r>
    <r>
      <rPr>
        <sz val="10"/>
        <rFont val="Arial"/>
        <family val="2"/>
      </rPr>
      <t xml:space="preserve"> Cost of Sewage Disposal</t>
    </r>
  </si>
  <si>
    <r>
      <rPr>
        <sz val="10"/>
        <rFont val="굴림"/>
        <family val="3"/>
      </rPr>
      <t>합류식</t>
    </r>
    <r>
      <rPr>
        <sz val="10"/>
        <rFont val="Arial"/>
        <family val="2"/>
      </rPr>
      <t>(m) Unclassified pipe</t>
    </r>
  </si>
  <si>
    <r>
      <rPr>
        <sz val="10"/>
        <rFont val="굴림"/>
        <family val="3"/>
      </rPr>
      <t>계획</t>
    </r>
  </si>
  <si>
    <r>
      <rPr>
        <sz val="10"/>
        <rFont val="굴림"/>
        <family val="3"/>
      </rPr>
      <t>시설</t>
    </r>
  </si>
  <si>
    <r>
      <rPr>
        <sz val="10"/>
        <rFont val="굴림"/>
        <family val="3"/>
      </rPr>
      <t>암거</t>
    </r>
  </si>
  <si>
    <r>
      <rPr>
        <sz val="10"/>
        <rFont val="굴림"/>
        <family val="3"/>
      </rPr>
      <t>개거</t>
    </r>
  </si>
  <si>
    <r>
      <rPr>
        <sz val="10"/>
        <rFont val="굴림"/>
        <family val="3"/>
      </rPr>
      <t>측구</t>
    </r>
  </si>
  <si>
    <r>
      <rPr>
        <sz val="10"/>
        <rFont val="굴림"/>
        <family val="3"/>
      </rPr>
      <t>사각형</t>
    </r>
  </si>
  <si>
    <r>
      <rPr>
        <sz val="10"/>
        <rFont val="굴림"/>
        <family val="3"/>
      </rPr>
      <t>원형</t>
    </r>
  </si>
  <si>
    <r>
      <rPr>
        <sz val="10"/>
        <rFont val="굴림"/>
        <family val="3"/>
      </rPr>
      <t>분류식</t>
    </r>
    <r>
      <rPr>
        <sz val="10"/>
        <rFont val="Arial"/>
        <family val="2"/>
      </rPr>
      <t>(m) Classified pipe</t>
    </r>
  </si>
  <si>
    <r>
      <rPr>
        <sz val="10"/>
        <rFont val="굴림"/>
        <family val="3"/>
      </rPr>
      <t>맨홀</t>
    </r>
  </si>
  <si>
    <r>
      <rPr>
        <sz val="10"/>
        <rFont val="굴림"/>
        <family val="3"/>
      </rPr>
      <t>토실</t>
    </r>
    <r>
      <rPr>
        <sz val="10"/>
        <rFont val="Arial"/>
        <family val="2"/>
      </rPr>
      <t>·</t>
    </r>
  </si>
  <si>
    <r>
      <rPr>
        <sz val="10"/>
        <rFont val="굴림"/>
        <family val="3"/>
      </rPr>
      <t>토구</t>
    </r>
  </si>
  <si>
    <r>
      <rPr>
        <sz val="10"/>
        <rFont val="굴림"/>
        <family val="3"/>
      </rPr>
      <t>우수관거</t>
    </r>
  </si>
  <si>
    <r>
      <rPr>
        <sz val="10"/>
        <rFont val="굴림"/>
        <family val="3"/>
      </rPr>
      <t>계획연장</t>
    </r>
  </si>
  <si>
    <t>-</t>
  </si>
  <si>
    <t>(Unit : MWh)</t>
  </si>
  <si>
    <t>Urban</t>
  </si>
  <si>
    <t>Rural</t>
  </si>
  <si>
    <t>(1000 tons)</t>
  </si>
  <si>
    <t>(B)</t>
  </si>
  <si>
    <t>(Million won)</t>
  </si>
  <si>
    <t>C=(B/A*1000)</t>
  </si>
  <si>
    <t xml:space="preserve">Average of Amounts </t>
  </si>
  <si>
    <t>(won/ton)</t>
  </si>
  <si>
    <t>(D)</t>
  </si>
  <si>
    <t xml:space="preserve">Expense of Sewage Treatment </t>
  </si>
  <si>
    <t>E=(D/A*1000)</t>
  </si>
  <si>
    <t xml:space="preserve">Cost of Sewage Treatment </t>
  </si>
  <si>
    <t>Actual rate of benefit &amp; cost</t>
  </si>
  <si>
    <t>(A)</t>
  </si>
  <si>
    <t>(m)</t>
  </si>
  <si>
    <t>Planned length</t>
  </si>
  <si>
    <t>Constructed length</t>
  </si>
  <si>
    <t>Manhole</t>
  </si>
  <si>
    <t>Storm &amp; House inlet(Nu-mbers)</t>
  </si>
  <si>
    <t>Sewer outlet</t>
  </si>
  <si>
    <t>(Numbers)</t>
  </si>
  <si>
    <t>Constr-ucted length</t>
  </si>
  <si>
    <t>Culvert</t>
  </si>
  <si>
    <t>Gutter</t>
  </si>
  <si>
    <t>Sewage Pipe Line</t>
  </si>
  <si>
    <t>Rain Water Pipe Line</t>
  </si>
  <si>
    <t>quadra-ngle</t>
  </si>
  <si>
    <t>circle</t>
  </si>
  <si>
    <t>08-전기가스수도.xls</t>
  </si>
  <si>
    <t>Book1</t>
  </si>
  <si>
    <t>C:\Program Files\Microsoft Office2000\Office\xlstart\Book1.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</si>
  <si>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</si>
  <si>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</si>
  <si>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</si>
  <si>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</si>
  <si>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</si>
  <si>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</si>
  <si>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</si>
  <si>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</si>
  <si>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</si>
  <si>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</si>
  <si>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Year</t>
  </si>
  <si>
    <t>Total</t>
  </si>
  <si>
    <t>Office use</t>
  </si>
  <si>
    <t>Industry use</t>
  </si>
  <si>
    <t>Transport</t>
  </si>
  <si>
    <t>Others</t>
  </si>
  <si>
    <t>(Unit : person)</t>
  </si>
  <si>
    <t>(Unit : m)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</si>
  <si>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</si>
  <si>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</si>
  <si>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천원</t>
    </r>
    <r>
      <rPr>
        <sz val="10"/>
        <rFont val="Arial"/>
        <family val="2"/>
      </rPr>
      <t>)</t>
    </r>
  </si>
  <si>
    <r>
      <t xml:space="preserve">1.  </t>
    </r>
    <r>
      <rPr>
        <b/>
        <sz val="18"/>
        <color indexed="8"/>
        <rFont val="굴림"/>
        <family val="3"/>
      </rPr>
      <t>발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전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현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황</t>
    </r>
    <r>
      <rPr>
        <b/>
        <sz val="18"/>
        <color indexed="8"/>
        <rFont val="Arial"/>
        <family val="2"/>
      </rPr>
      <t xml:space="preserve">           Electricity Generation</t>
    </r>
  </si>
  <si>
    <r>
      <t xml:space="preserve">2. </t>
    </r>
    <r>
      <rPr>
        <b/>
        <sz val="18"/>
        <color indexed="8"/>
        <rFont val="굴림"/>
        <family val="3"/>
      </rPr>
      <t>용도별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전력사용량</t>
    </r>
    <r>
      <rPr>
        <b/>
        <sz val="18"/>
        <color indexed="8"/>
        <rFont val="Arial"/>
        <family val="2"/>
      </rPr>
      <t xml:space="preserve">                  Electric Power Consumption by Use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</si>
  <si>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MWh)</t>
    </r>
  </si>
  <si>
    <r>
      <t xml:space="preserve">4. </t>
    </r>
    <r>
      <rPr>
        <b/>
        <sz val="18"/>
        <color indexed="8"/>
        <rFont val="굴림"/>
        <family val="3"/>
      </rPr>
      <t>가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스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공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급</t>
    </r>
    <r>
      <rPr>
        <b/>
        <sz val="18"/>
        <color indexed="8"/>
        <rFont val="Arial"/>
        <family val="2"/>
      </rPr>
      <t xml:space="preserve">  </t>
    </r>
    <r>
      <rPr>
        <b/>
        <sz val="18"/>
        <color indexed="8"/>
        <rFont val="굴림"/>
        <family val="3"/>
      </rPr>
      <t>량</t>
    </r>
    <r>
      <rPr>
        <b/>
        <sz val="18"/>
        <color indexed="8"/>
        <rFont val="Arial"/>
        <family val="2"/>
      </rPr>
      <t xml:space="preserve">           Gas Supply</t>
    </r>
  </si>
  <si>
    <t>Source : Korea Electric Power Corporation  Jeju Special Branch</t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</si>
  <si>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</si>
  <si>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</si>
  <si>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</si>
  <si>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</si>
  <si>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</si>
  <si>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</si>
  <si>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</si>
  <si>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</si>
  <si>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</si>
  <si>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</si>
  <si>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</si>
  <si>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</si>
  <si>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t xml:space="preserve"> Note : 1) "Industry and Product  Classification" is derived from the Korean Standard Industrial</t>
  </si>
  <si>
    <t xml:space="preserve">Note : Total number of Jeju Special Self-Governing Province </t>
  </si>
  <si>
    <t xml:space="preserve">Note : 2) Total number of Jeju Special Self-Governing Province </t>
  </si>
  <si>
    <r>
      <t xml:space="preserve">9.  </t>
    </r>
    <r>
      <rPr>
        <b/>
        <sz val="18"/>
        <color indexed="8"/>
        <rFont val="굴림"/>
        <family val="3"/>
      </rPr>
      <t>상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도</t>
    </r>
    <r>
      <rPr>
        <b/>
        <sz val="18"/>
        <color indexed="8"/>
        <rFont val="Arial"/>
        <family val="2"/>
      </rPr>
      <t xml:space="preserve">   </t>
    </r>
    <r>
      <rPr>
        <b/>
        <sz val="18"/>
        <color indexed="8"/>
        <rFont val="굴림"/>
        <family val="3"/>
      </rPr>
      <t>관</t>
    </r>
    <r>
      <rPr>
        <b/>
        <sz val="18"/>
        <color indexed="8"/>
        <rFont val="Arial"/>
        <family val="2"/>
      </rPr>
      <t xml:space="preserve">                 Public Water Pipe</t>
    </r>
  </si>
  <si>
    <r>
      <t xml:space="preserve">11. </t>
    </r>
    <r>
      <rPr>
        <b/>
        <sz val="18"/>
        <color indexed="8"/>
        <rFont val="굴림"/>
        <family val="3"/>
      </rPr>
      <t>급수사용료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부과</t>
    </r>
    <r>
      <rPr>
        <b/>
        <sz val="18"/>
        <color indexed="8"/>
        <rFont val="Arial"/>
        <family val="2"/>
      </rPr>
      <t xml:space="preserve">           Charges for Water Consumption</t>
    </r>
  </si>
  <si>
    <t>Congeneration</t>
  </si>
  <si>
    <t>Community energy</t>
  </si>
  <si>
    <r>
      <t xml:space="preserve">3. </t>
    </r>
    <r>
      <rPr>
        <b/>
        <sz val="18"/>
        <color indexed="8"/>
        <rFont val="굴림"/>
        <family val="3"/>
      </rPr>
      <t>제조업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중분류별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전력사용량</t>
    </r>
    <r>
      <rPr>
        <b/>
        <sz val="18"/>
        <color indexed="8"/>
        <rFont val="Arial"/>
        <family val="2"/>
      </rPr>
      <t xml:space="preserve">               Electric Power Consumption by Division of Industry</t>
    </r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</si>
  <si>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MWh)</t>
    </r>
  </si>
  <si>
    <t>(Unit : MWh)</t>
  </si>
  <si>
    <r>
      <t xml:space="preserve">3. </t>
    </r>
    <r>
      <rPr>
        <b/>
        <sz val="18"/>
        <color indexed="8"/>
        <rFont val="굴림"/>
        <family val="3"/>
      </rPr>
      <t>제조업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중분류별</t>
    </r>
    <r>
      <rPr>
        <b/>
        <sz val="18"/>
        <color indexed="8"/>
        <rFont val="Arial"/>
        <family val="2"/>
      </rPr>
      <t xml:space="preserve"> </t>
    </r>
    <r>
      <rPr>
        <b/>
        <sz val="18"/>
        <color indexed="8"/>
        <rFont val="굴림"/>
        <family val="3"/>
      </rPr>
      <t>전력사용량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굴림"/>
        <family val="3"/>
      </rPr>
      <t>계속</t>
    </r>
    <r>
      <rPr>
        <b/>
        <sz val="18"/>
        <color indexed="8"/>
        <rFont val="Arial"/>
        <family val="2"/>
      </rPr>
      <t>)       Electric Power Consumption by Division of Industry(Cont`d)</t>
    </r>
  </si>
  <si>
    <t>5. 도시가스 이용현황 LNG Consumption by Use</t>
  </si>
  <si>
    <t xml:space="preserve">Note : 2) Total number of Jeju Special Self-Governing Province </t>
  </si>
  <si>
    <t xml:space="preserve">       2) 제주특별자치도 전체수치임</t>
  </si>
  <si>
    <t>자료 : 한국전력공사 제주지역본부</t>
  </si>
  <si>
    <t>주 : 1) 반올림으로 합계가 안맞을 수 도 있습니다.</t>
  </si>
  <si>
    <t xml:space="preserve">      2) 제주특별자치도 전체수치임</t>
  </si>
  <si>
    <t xml:space="preserve"> 자료 : 한국전력공사 제주지역본부</t>
  </si>
  <si>
    <t xml:space="preserve"> 주 : 1) 산업 및 품목분류는 제9차 개정(2008. 2. 1) 「한국표준산업분류」를 적용하였음</t>
  </si>
  <si>
    <t xml:space="preserve">               Classification revised in February 1, 2008, KSIC Rev. 9.</t>
  </si>
  <si>
    <r>
      <t xml:space="preserve">8.  </t>
    </r>
    <r>
      <rPr>
        <b/>
        <sz val="18"/>
        <color indexed="8"/>
        <rFont val="굴림"/>
        <family val="3"/>
      </rPr>
      <t>상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수</t>
    </r>
    <r>
      <rPr>
        <b/>
        <sz val="18"/>
        <color indexed="8"/>
        <rFont val="Arial"/>
        <family val="2"/>
      </rPr>
      <t xml:space="preserve">     </t>
    </r>
    <r>
      <rPr>
        <b/>
        <sz val="18"/>
        <color indexed="8"/>
        <rFont val="굴림"/>
        <family val="3"/>
      </rPr>
      <t>도</t>
    </r>
    <r>
      <rPr>
        <b/>
        <sz val="18"/>
        <color indexed="8"/>
        <rFont val="Arial"/>
        <family val="2"/>
      </rPr>
      <t xml:space="preserve">           Public Water Services</t>
    </r>
  </si>
  <si>
    <t xml:space="preserve"> Jeju-si</t>
  </si>
  <si>
    <t xml:space="preserve"> Seogwipo-si</t>
  </si>
  <si>
    <t>Note :  1) Including PVC, PE, Hi-3P</t>
  </si>
  <si>
    <t>(Unit : 1,000 won)</t>
  </si>
  <si>
    <r>
      <t xml:space="preserve">12. </t>
    </r>
    <r>
      <rPr>
        <b/>
        <sz val="22"/>
        <color indexed="8"/>
        <rFont val="한양신명조,한컴돋움"/>
        <family val="3"/>
      </rPr>
      <t>하수도</t>
    </r>
    <r>
      <rPr>
        <b/>
        <sz val="22"/>
        <color indexed="8"/>
        <rFont val="Arial"/>
        <family val="2"/>
      </rPr>
      <t xml:space="preserve"> </t>
    </r>
    <r>
      <rPr>
        <b/>
        <sz val="22"/>
        <color indexed="8"/>
        <rFont val="한양신명조,한컴돋움"/>
        <family val="3"/>
      </rPr>
      <t>인구</t>
    </r>
    <r>
      <rPr>
        <b/>
        <sz val="22"/>
        <color indexed="8"/>
        <rFont val="Arial"/>
        <family val="2"/>
      </rPr>
      <t xml:space="preserve"> </t>
    </r>
    <r>
      <rPr>
        <b/>
        <sz val="22"/>
        <color indexed="8"/>
        <rFont val="한양신명조,한컴돋움"/>
        <family val="3"/>
      </rPr>
      <t>및</t>
    </r>
    <r>
      <rPr>
        <b/>
        <sz val="22"/>
        <color indexed="8"/>
        <rFont val="Arial"/>
        <family val="2"/>
      </rPr>
      <t xml:space="preserve"> </t>
    </r>
    <r>
      <rPr>
        <b/>
        <sz val="22"/>
        <color indexed="8"/>
        <rFont val="한양신명조,한컴돋움"/>
        <family val="3"/>
      </rPr>
      <t>보급률</t>
    </r>
    <r>
      <rPr>
        <b/>
        <sz val="22"/>
        <color indexed="8"/>
        <rFont val="Arial"/>
        <family val="2"/>
      </rPr>
      <t xml:space="preserve">                   Sewage Population and Distribution rate</t>
    </r>
  </si>
  <si>
    <t>Jeju-si</t>
  </si>
  <si>
    <t>Seogwipo-si</t>
  </si>
  <si>
    <t>Distribution</t>
  </si>
  <si>
    <t>rate</t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</si>
  <si>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</si>
  <si>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굴림"/>
        <family val="3"/>
      </rPr>
      <t>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설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비</t>
    </r>
  </si>
  <si>
    <r>
      <rPr>
        <sz val="10"/>
        <color indexed="8"/>
        <rFont val="굴림"/>
        <family val="3"/>
      </rPr>
      <t>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량</t>
    </r>
  </si>
  <si>
    <r>
      <rPr>
        <sz val="10"/>
        <color indexed="8"/>
        <rFont val="굴림"/>
        <family val="3"/>
      </rPr>
      <t>평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균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력</t>
    </r>
  </si>
  <si>
    <r>
      <rPr>
        <sz val="10"/>
        <color indexed="8"/>
        <rFont val="굴림"/>
        <family val="3"/>
      </rPr>
      <t>최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대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전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굴림"/>
        <family val="3"/>
      </rPr>
      <t>력</t>
    </r>
  </si>
  <si>
    <t>Year</t>
  </si>
  <si>
    <t>(MWh)</t>
  </si>
  <si>
    <t>(kW)</t>
  </si>
  <si>
    <r>
      <rPr>
        <sz val="10"/>
        <color indexed="8"/>
        <rFont val="돋움"/>
        <family val="3"/>
      </rPr>
      <t>발전소별</t>
    </r>
  </si>
  <si>
    <t>Generating facilities</t>
  </si>
  <si>
    <t>Amount of 
electricity generation</t>
  </si>
  <si>
    <t>Average load</t>
  </si>
  <si>
    <t>Peak load</t>
  </si>
  <si>
    <t>Plant</t>
  </si>
  <si>
    <t>2 0 1 1</t>
  </si>
  <si>
    <t>2 0 1 2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</si>
  <si>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력</t>
    </r>
  </si>
  <si>
    <t xml:space="preserve">      * Jeju Thermal Power Plant
      * Jeju Diesel Power Plant</t>
  </si>
  <si>
    <r>
      <rPr>
        <sz val="10"/>
        <rFont val="굴림"/>
        <family val="3"/>
      </rPr>
      <t>남제주화력</t>
    </r>
  </si>
  <si>
    <t xml:space="preserve">      * Namjeju Thermal Power Plant
      * Namjeju Diesel Power Plant</t>
  </si>
  <si>
    <r>
      <rPr>
        <sz val="10"/>
        <rFont val="굴림"/>
        <family val="3"/>
      </rPr>
      <t>한림복합화력</t>
    </r>
  </si>
  <si>
    <t xml:space="preserve">      * Hallim Combined Cycle Power Plant</t>
  </si>
  <si>
    <r>
      <rPr>
        <sz val="10"/>
        <rFont val="굴림"/>
        <family val="3"/>
      </rPr>
      <t>해저케이블</t>
    </r>
    <r>
      <rPr>
        <vertAlign val="superscript"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1)</t>
    </r>
  </si>
  <si>
    <t xml:space="preserve">      * Submarine Power Cable</t>
  </si>
  <si>
    <t xml:space="preserve">      * Jeju T/P Synchronous Compensator</t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</si>
  <si>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타</t>
    </r>
  </si>
  <si>
    <t xml:space="preserve">      * Wind Power Generation
      * Solar Energy Generation, etc.</t>
  </si>
  <si>
    <t>주 :  1) 발전설비 총계에서 해저케이블은 제외한 수치임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</si>
  <si>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MWh)</t>
    </r>
  </si>
  <si>
    <t>(Unit : MWh)</t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</si>
  <si>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</si>
  <si>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</si>
  <si>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공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</si>
  <si>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</si>
  <si>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용</t>
    </r>
    <r>
      <rPr>
        <sz val="10"/>
        <rFont val="Arial"/>
        <family val="2"/>
      </rPr>
      <t xml:space="preserve">     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</si>
  <si>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</si>
  <si>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점유율</t>
    </r>
    <r>
      <rPr>
        <sz val="10"/>
        <rFont val="Arial"/>
        <family val="2"/>
      </rPr>
      <t>(%)</t>
    </r>
  </si>
  <si>
    <r>
      <rPr>
        <sz val="10"/>
        <rFont val="굴림"/>
        <family val="3"/>
      </rPr>
      <t>소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</si>
  <si>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농림수산업</t>
    </r>
  </si>
  <si>
    <r>
      <rPr>
        <sz val="10"/>
        <rFont val="굴림"/>
        <family val="3"/>
      </rPr>
      <t>광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</si>
  <si>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업</t>
    </r>
  </si>
  <si>
    <t>Year</t>
  </si>
  <si>
    <t>Agriculture,</t>
  </si>
  <si>
    <r>
      <rPr>
        <sz val="10"/>
        <rFont val="굴림"/>
        <family val="3"/>
      </rPr>
      <t>월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</si>
  <si>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t>forestry</t>
  </si>
  <si>
    <t>Manufac-</t>
  </si>
  <si>
    <t>Month</t>
  </si>
  <si>
    <t>Total</t>
  </si>
  <si>
    <t>Percentage</t>
  </si>
  <si>
    <t>Residential</t>
  </si>
  <si>
    <t>Public</t>
  </si>
  <si>
    <t>Service</t>
  </si>
  <si>
    <t xml:space="preserve">     Industry</t>
  </si>
  <si>
    <r>
      <rPr>
        <sz val="10"/>
        <rFont val="굴림"/>
        <family val="3"/>
      </rPr>
      <t>＆</t>
    </r>
    <r>
      <rPr>
        <sz val="10"/>
        <rFont val="Arial"/>
        <family val="2"/>
      </rPr>
      <t xml:space="preserve"> fishing</t>
    </r>
  </si>
  <si>
    <t>Mining</t>
  </si>
  <si>
    <t>turing</t>
  </si>
  <si>
    <t>Jan.</t>
  </si>
  <si>
    <t>Feb.</t>
  </si>
  <si>
    <t>Mar.</t>
  </si>
  <si>
    <t>Apr.</t>
  </si>
  <si>
    <t xml:space="preserve">May </t>
  </si>
  <si>
    <t>June</t>
  </si>
  <si>
    <t>July</t>
  </si>
  <si>
    <t>Aug.</t>
  </si>
  <si>
    <t>Sept.</t>
  </si>
  <si>
    <t>Oct.</t>
  </si>
  <si>
    <t>Nov.</t>
  </si>
  <si>
    <t>Dec.</t>
  </si>
  <si>
    <t>합  계</t>
  </si>
  <si>
    <t>식료품</t>
  </si>
  <si>
    <t>음료</t>
  </si>
  <si>
    <t>담배</t>
  </si>
  <si>
    <t>섬유제품</t>
  </si>
  <si>
    <t>의복, 의복액세서리</t>
  </si>
  <si>
    <t>가죽, 가방 및</t>
  </si>
  <si>
    <t>목재 및 나무</t>
  </si>
  <si>
    <t>펄프, 종이, 종이</t>
  </si>
  <si>
    <t>인쇄 및 기록</t>
  </si>
  <si>
    <t>코크스, 연탄</t>
  </si>
  <si>
    <t>연    별</t>
  </si>
  <si>
    <t>제조업</t>
  </si>
  <si>
    <t>및 모피제품</t>
  </si>
  <si>
    <t>신발제품 제조업</t>
  </si>
  <si>
    <t>제품 제조업</t>
  </si>
  <si>
    <t>매체복제업</t>
  </si>
  <si>
    <t>및 석유정제품</t>
  </si>
  <si>
    <t>Manufacture of Food Products</t>
  </si>
  <si>
    <t>Manufacture of 
 Beverages</t>
  </si>
  <si>
    <t xml:space="preserve"> </t>
  </si>
  <si>
    <t>(의복제외)</t>
  </si>
  <si>
    <t>Tanning and Dressing 
of Leather , 
Manufacture of 
Luggage and 
Footwear</t>
  </si>
  <si>
    <t>(가구제외)</t>
  </si>
  <si>
    <t>Manufacture 
of Pulp, Paper 
and Paper 
Products</t>
  </si>
  <si>
    <t>Printing and 
Reproduction of 
Recorded Media</t>
  </si>
  <si>
    <t>월    별</t>
  </si>
  <si>
    <t xml:space="preserve">Manufacture of 
Tobacco 
Products </t>
  </si>
  <si>
    <t>Manufacture of 
Textiles, Except 
Apparel</t>
  </si>
  <si>
    <t>Manufacture of 
wearing apparel, 
Clothing Accessories 
and Fur Articles</t>
  </si>
  <si>
    <t xml:space="preserve">Manufacture of 
Wood Products 
of Wood and 
Cork ; Except 
Furniture </t>
  </si>
  <si>
    <t>Manufacture 
of Coke, hard-coal 
and lignite 
fuel briquettes 
and Refined 
Petroleum 
Products</t>
  </si>
  <si>
    <t xml:space="preserve">화학물질 및 </t>
  </si>
  <si>
    <t>의료용 물질 및</t>
  </si>
  <si>
    <t>고무제품 및</t>
  </si>
  <si>
    <t>비금속 광물제품</t>
  </si>
  <si>
    <t>1차 금속</t>
  </si>
  <si>
    <t>금속가공제품</t>
  </si>
  <si>
    <t>전자부품, 컴퓨터</t>
  </si>
  <si>
    <t>의료, 정밀,</t>
  </si>
  <si>
    <t>전기장비</t>
  </si>
  <si>
    <t>기타 기계 및</t>
  </si>
  <si>
    <t xml:space="preserve">자동차 및 </t>
  </si>
  <si>
    <t>기타 운송장비</t>
  </si>
  <si>
    <t>가구 제조업</t>
  </si>
  <si>
    <t>기타제품</t>
  </si>
  <si>
    <t>화학제품 제조업</t>
  </si>
  <si>
    <t>의약품 제조업</t>
  </si>
  <si>
    <t>플라스틱 제품</t>
  </si>
  <si>
    <t xml:space="preserve">영상, 음향 및 </t>
  </si>
  <si>
    <t>광학기기 및</t>
  </si>
  <si>
    <t>장비제조업</t>
  </si>
  <si>
    <t>트레일러 제조업</t>
  </si>
  <si>
    <t>(의약품 제외)</t>
  </si>
  <si>
    <t>Manufacture of 
Pharmaceuticals, 
Medicinal Chemicals 
and Botanical 
Products</t>
  </si>
  <si>
    <t>Manufacture 
of Other 
Non-metallic 
Mineral 
Products</t>
  </si>
  <si>
    <t>Manufacture 
of Basic 
Metal 
Products</t>
  </si>
  <si>
    <t>(기계 및 가구 제외)</t>
  </si>
  <si>
    <t>통신장비 제조업</t>
  </si>
  <si>
    <t>시계 제조업</t>
  </si>
  <si>
    <t>Manufacture 
of electrical 
equipment</t>
  </si>
  <si>
    <t>Manufacture 
of Other 
Machinery 
and Equipment</t>
  </si>
  <si>
    <t>Manufacture 
of Motor 
Vehicles, 
Trailers and 
Semitrailers</t>
  </si>
  <si>
    <t>Manufacture 
of Other 
Transport 
Equipment</t>
  </si>
  <si>
    <t>Manufacture 
of Furniture</t>
  </si>
  <si>
    <t>Other 
manufacturing</t>
  </si>
  <si>
    <t>Manufacture 
of chemicals 
and chemical 
products except 
pharmaceuticals, 
medicinal 
chemicals</t>
  </si>
  <si>
    <t>Manufacture 
of Rubber and 
Plastic 
Products</t>
  </si>
  <si>
    <t>Manufacture 
of Fabricated 
Metal Products, 
Except Machinery 
and Furniture</t>
  </si>
  <si>
    <t>Manufacture 
of Electronic 
Components, 
Computer, Radio, 
Television and 
Communication 
Equipment and 
Apparatuses</t>
  </si>
  <si>
    <t>Manufacture 
of Medical, 
Precision and 
Optical Instruments, 
Watches 
and Clocks</t>
  </si>
  <si>
    <t xml:space="preserve">  </t>
  </si>
  <si>
    <r>
      <t>(</t>
    </r>
    <r>
      <rPr>
        <sz val="10"/>
        <color indexed="8"/>
        <rFont val="굴림"/>
        <family val="3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굴림"/>
        <family val="3"/>
      </rPr>
      <t>개소</t>
    </r>
    <r>
      <rPr>
        <sz val="10"/>
        <color indexed="8"/>
        <rFont val="Arial"/>
        <family val="2"/>
      </rPr>
      <t>)</t>
    </r>
  </si>
  <si>
    <t>(Unit : place)</t>
  </si>
  <si>
    <r>
      <rPr>
        <sz val="10"/>
        <color indexed="8"/>
        <rFont val="굴림"/>
        <family val="3"/>
      </rPr>
      <t>도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시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가</t>
    </r>
    <r>
      <rPr>
        <sz val="10"/>
        <color indexed="8"/>
        <rFont val="Arial"/>
        <family val="2"/>
      </rPr>
      <t xml:space="preserve">   </t>
    </r>
    <r>
      <rPr>
        <sz val="10"/>
        <color indexed="8"/>
        <rFont val="굴림"/>
        <family val="3"/>
      </rPr>
      <t>스</t>
    </r>
  </si>
  <si>
    <r>
      <rPr>
        <sz val="10"/>
        <color indexed="8"/>
        <rFont val="굴림"/>
        <family val="3"/>
      </rPr>
      <t>프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로</t>
    </r>
    <r>
      <rPr>
        <sz val="10"/>
        <color indexed="8"/>
        <rFont val="Arial"/>
        <family val="2"/>
      </rPr>
      <t xml:space="preserve">     </t>
    </r>
    <r>
      <rPr>
        <sz val="10"/>
        <color indexed="8"/>
        <rFont val="굴림"/>
        <family val="3"/>
      </rPr>
      <t>판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</si>
  <si>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굴림"/>
        <family val="3"/>
      </rPr>
      <t>부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굴림"/>
        <family val="3"/>
      </rPr>
      <t>탄</t>
    </r>
  </si>
  <si>
    <r>
      <rPr>
        <sz val="10"/>
        <color indexed="8"/>
        <rFont val="돋움"/>
        <family val="3"/>
      </rPr>
      <t>연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</si>
  <si>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t>Liquefied natural gas(LNG)</t>
  </si>
  <si>
    <t>Propane gas(LPG)</t>
  </si>
  <si>
    <t>Butane gas</t>
  </si>
  <si>
    <r>
      <rPr>
        <sz val="10"/>
        <color indexed="8"/>
        <rFont val="돋움"/>
        <family val="3"/>
      </rPr>
      <t>월</t>
    </r>
    <r>
      <rPr>
        <sz val="10"/>
        <color indexed="8"/>
        <rFont val="Arial"/>
        <family val="2"/>
      </rPr>
      <t xml:space="preserve">    </t>
    </r>
    <r>
      <rPr>
        <sz val="10"/>
        <color indexed="8"/>
        <rFont val="돋움"/>
        <family val="3"/>
      </rPr>
      <t>별</t>
    </r>
  </si>
  <si>
    <r>
      <rPr>
        <sz val="10"/>
        <color indexed="8"/>
        <rFont val="굴림"/>
        <family val="3"/>
      </rPr>
      <t>판매소수</t>
    </r>
  </si>
  <si>
    <r>
      <rPr>
        <sz val="10"/>
        <color indexed="8"/>
        <rFont val="굴림"/>
        <family val="3"/>
      </rPr>
      <t>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량</t>
    </r>
    <r>
      <rPr>
        <sz val="10"/>
        <color indexed="8"/>
        <rFont val="Arial"/>
        <family val="2"/>
      </rPr>
      <t xml:space="preserve">(1,000 </t>
    </r>
    <r>
      <rPr>
        <b/>
        <sz val="10"/>
        <color indexed="8"/>
        <rFont val="굴림"/>
        <family val="3"/>
      </rPr>
      <t>㎥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</si>
  <si>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굴림"/>
        <family val="3"/>
      </rPr>
      <t>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량</t>
    </r>
    <r>
      <rPr>
        <sz val="10"/>
        <color indexed="8"/>
        <rFont val="Arial"/>
        <family val="2"/>
      </rPr>
      <t xml:space="preserve"> (</t>
    </r>
    <r>
      <rPr>
        <b/>
        <sz val="10"/>
        <color indexed="8"/>
        <rFont val="Arial"/>
        <family val="2"/>
      </rPr>
      <t xml:space="preserve"> t </t>
    </r>
    <r>
      <rPr>
        <sz val="10"/>
        <color indexed="8"/>
        <rFont val="Arial"/>
        <family val="2"/>
      </rPr>
      <t xml:space="preserve">) </t>
    </r>
  </si>
  <si>
    <r>
      <rPr>
        <sz val="10"/>
        <color indexed="8"/>
        <rFont val="굴림"/>
        <family val="3"/>
      </rPr>
      <t>판매소수</t>
    </r>
    <r>
      <rPr>
        <sz val="10"/>
        <color indexed="8"/>
        <rFont val="Arial"/>
        <family val="2"/>
      </rPr>
      <t xml:space="preserve"> </t>
    </r>
  </si>
  <si>
    <r>
      <rPr>
        <sz val="10"/>
        <color indexed="8"/>
        <rFont val="굴림"/>
        <family val="3"/>
      </rPr>
      <t>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매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량</t>
    </r>
    <r>
      <rPr>
        <sz val="10"/>
        <color indexed="8"/>
        <rFont val="Arial"/>
        <family val="2"/>
      </rPr>
      <t xml:space="preserve"> ( </t>
    </r>
    <r>
      <rPr>
        <b/>
        <sz val="10"/>
        <color indexed="8"/>
        <rFont val="Arial"/>
        <family val="2"/>
      </rPr>
      <t xml:space="preserve">t </t>
    </r>
    <r>
      <rPr>
        <sz val="10"/>
        <color indexed="8"/>
        <rFont val="Arial"/>
        <family val="2"/>
      </rPr>
      <t xml:space="preserve">) </t>
    </r>
  </si>
  <si>
    <t>Number of selling stores</t>
  </si>
  <si>
    <t>Amount sold</t>
  </si>
  <si>
    <t>주: 1) 반올림으로 합계가 안맞을 수 도 있습니다.</t>
  </si>
  <si>
    <t xml:space="preserve">     2) LPG+Air(15,000㎈/㎥)</t>
  </si>
  <si>
    <t xml:space="preserve">     3) 제주특별자치도 전체수치임</t>
  </si>
  <si>
    <r>
      <t>(</t>
    </r>
    <r>
      <rPr>
        <sz val="10"/>
        <color indexed="8"/>
        <rFont val="HY중고딕"/>
        <family val="1"/>
      </rPr>
      <t>단위</t>
    </r>
    <r>
      <rPr>
        <sz val="10"/>
        <color indexed="8"/>
        <rFont val="Arial"/>
        <family val="2"/>
      </rPr>
      <t xml:space="preserve"> : </t>
    </r>
    <r>
      <rPr>
        <sz val="10"/>
        <color indexed="8"/>
        <rFont val="HY중고딕"/>
        <family val="1"/>
      </rPr>
      <t>개소</t>
    </r>
    <r>
      <rPr>
        <sz val="10"/>
        <color indexed="8"/>
        <rFont val="Arial"/>
        <family val="2"/>
      </rPr>
      <t>)</t>
    </r>
  </si>
  <si>
    <t>(Unit : each)</t>
  </si>
  <si>
    <r>
      <rPr>
        <sz val="10"/>
        <rFont val="굴림"/>
        <family val="3"/>
      </rPr>
      <t>연도
월별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</si>
  <si>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  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</si>
  <si>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가정용</t>
    </r>
    <r>
      <rPr>
        <sz val="10"/>
        <rFont val="Arial"/>
        <family val="2"/>
      </rPr>
      <t>  Home use</t>
    </r>
  </si>
  <si>
    <r>
      <rPr>
        <sz val="10"/>
        <rFont val="굴림"/>
        <family val="3"/>
      </rPr>
      <t>영업용</t>
    </r>
  </si>
  <si>
    <r>
      <rPr>
        <sz val="10"/>
        <rFont val="굴림"/>
        <family val="3"/>
      </rPr>
      <t>업무용</t>
    </r>
  </si>
  <si>
    <r>
      <rPr>
        <sz val="10"/>
        <rFont val="굴림"/>
        <family val="3"/>
      </rPr>
      <t>산업용</t>
    </r>
  </si>
  <si>
    <r>
      <rPr>
        <sz val="10"/>
        <rFont val="굴림"/>
        <family val="3"/>
      </rPr>
      <t>열병합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발전용</t>
    </r>
  </si>
  <si>
    <r>
      <rPr>
        <sz val="10"/>
        <rFont val="굴림"/>
        <family val="3"/>
      </rPr>
      <t>집단에너지</t>
    </r>
  </si>
  <si>
    <r>
      <rPr>
        <sz val="10"/>
        <rFont val="굴림"/>
        <family val="3"/>
      </rPr>
      <t>수송용</t>
    </r>
  </si>
  <si>
    <r>
      <rPr>
        <sz val="10"/>
        <rFont val="굴림"/>
        <family val="3"/>
      </rPr>
      <t>기타</t>
    </r>
  </si>
  <si>
    <r>
      <rPr>
        <sz val="10"/>
        <rFont val="굴림"/>
        <family val="3"/>
      </rPr>
      <t xml:space="preserve">난방
</t>
    </r>
    <r>
      <rPr>
        <sz val="10"/>
        <rFont val="Arial"/>
        <family val="2"/>
      </rPr>
      <t>Heating</t>
    </r>
  </si>
  <si>
    <t>Business use</t>
  </si>
  <si>
    <t>2 0 1 1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</si>
  <si>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</si>
  <si>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</si>
  <si>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</si>
  <si>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</si>
  <si>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   </t>
    </r>
    <r>
      <rPr>
        <sz val="10"/>
        <rFont val="굴림"/>
        <family val="3"/>
      </rPr>
      <t>관</t>
    </r>
  </si>
  <si>
    <t>Aqueduct pipe</t>
  </si>
  <si>
    <t>Transmission pipe</t>
  </si>
  <si>
    <t>Conduit pipe</t>
  </si>
  <si>
    <t>Water supply pipe</t>
  </si>
  <si>
    <r>
      <rPr>
        <sz val="10"/>
        <rFont val="굴림"/>
        <family val="3"/>
      </rPr>
      <t>강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</si>
  <si>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주철관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</si>
  <si>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</si>
  <si>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r>
      <rPr>
        <sz val="10"/>
        <rFont val="굴림"/>
        <family val="3"/>
      </rPr>
      <t>아연도강관</t>
    </r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</si>
  <si>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</si>
  <si>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동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관</t>
    </r>
  </si>
  <si>
    <r>
      <rPr>
        <sz val="10"/>
        <rFont val="굴림"/>
        <family val="3"/>
      </rPr>
      <t>스텐레스관</t>
    </r>
  </si>
  <si>
    <r>
      <rPr>
        <sz val="10"/>
        <rFont val="굴림"/>
        <family val="3"/>
      </rPr>
      <t>합성수지관</t>
    </r>
    <r>
      <rPr>
        <vertAlign val="superscript"/>
        <sz val="10"/>
        <rFont val="Arial"/>
        <family val="2"/>
      </rPr>
      <t>1)</t>
    </r>
  </si>
  <si>
    <t>Galvanized</t>
  </si>
  <si>
    <t>Stainless</t>
  </si>
  <si>
    <t>Steel</t>
  </si>
  <si>
    <t>Cast iron</t>
  </si>
  <si>
    <t>Others</t>
  </si>
  <si>
    <t>steel</t>
  </si>
  <si>
    <t>Copper</t>
  </si>
  <si>
    <t>Plastic</t>
  </si>
  <si>
    <t>제 주 시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</si>
  <si>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:1000 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</si>
  <si>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(Unit : 1000</t>
    </r>
    <r>
      <rPr>
        <sz val="10"/>
        <rFont val="굴림"/>
        <family val="3"/>
      </rPr>
      <t>㎥</t>
    </r>
    <r>
      <rPr>
        <sz val="10"/>
        <rFont val="Arial"/>
        <family val="2"/>
      </rPr>
      <t>)</t>
    </r>
  </si>
  <si>
    <r>
      <t>(</t>
    </r>
    <r>
      <rPr>
        <sz val="10"/>
        <color indexed="8"/>
        <rFont val="한양신명조,한컴돋움"/>
        <family val="3"/>
      </rPr>
      <t>단위</t>
    </r>
    <r>
      <rPr>
        <sz val="10"/>
        <color indexed="8"/>
        <rFont val="Arial"/>
        <family val="2"/>
      </rPr>
      <t xml:space="preserve">: </t>
    </r>
    <r>
      <rPr>
        <sz val="10"/>
        <color indexed="8"/>
        <rFont val="한양신명조,한컴돋움"/>
        <family val="3"/>
      </rPr>
      <t>명</t>
    </r>
    <r>
      <rPr>
        <sz val="10"/>
        <color indexed="8"/>
        <rFont val="Arial"/>
        <family val="2"/>
      </rPr>
      <t xml:space="preserve">, </t>
    </r>
    <r>
      <rPr>
        <sz val="10"/>
        <color indexed="8"/>
        <rFont val="한양신명조,한컴돋움"/>
        <family val="3"/>
      </rPr>
      <t>㎢</t>
    </r>
    <r>
      <rPr>
        <sz val="10"/>
        <color indexed="8"/>
        <rFont val="Arial"/>
        <family val="2"/>
      </rPr>
      <t>, %)</t>
    </r>
  </si>
  <si>
    <r>
      <t xml:space="preserve">( Unit : person, </t>
    </r>
    <r>
      <rPr>
        <sz val="10"/>
        <rFont val="돋움"/>
        <family val="3"/>
      </rPr>
      <t>㎢</t>
    </r>
    <r>
      <rPr>
        <sz val="10"/>
        <rFont val="Arial"/>
        <family val="2"/>
      </rPr>
      <t>, % )</t>
    </r>
  </si>
  <si>
    <t xml:space="preserve">           2) Total number of Jeju Special Self-Governing Province </t>
  </si>
  <si>
    <t xml:space="preserve">   주 : 1) 도시가스보급률 = (A) / (B) * 100</t>
  </si>
  <si>
    <t xml:space="preserve">         2) 제주특별자치도 전체수치임</t>
  </si>
  <si>
    <t xml:space="preserve">   주 : 1) 시설용량 합계는 광역상수도 시설용량 포함된 수치임.</t>
  </si>
  <si>
    <t xml:space="preserve">   주 : 1) 합성수지관에 PVC, PE, Hi-3P 포함  </t>
  </si>
  <si>
    <t xml:space="preserve">    Note : Total number of Jeju Special Self-Governing Province </t>
  </si>
  <si>
    <t xml:space="preserve">   주 : 제주특별자치도 전체수치임</t>
  </si>
  <si>
    <t>2 0 1 2</t>
  </si>
  <si>
    <r>
      <t xml:space="preserve">6. </t>
    </r>
    <r>
      <rPr>
        <b/>
        <sz val="18"/>
        <color indexed="8"/>
        <rFont val="HY중고딕"/>
        <family val="1"/>
      </rPr>
      <t>도시가스보급률</t>
    </r>
    <r>
      <rPr>
        <b/>
        <sz val="18"/>
        <color indexed="8"/>
        <rFont val="Arial"/>
        <family val="2"/>
      </rPr>
      <t xml:space="preserve">  LNG Supply Rate by Region</t>
    </r>
  </si>
  <si>
    <r>
      <rPr>
        <sz val="10"/>
        <rFont val="HY중고딕"/>
        <family val="1"/>
      </rPr>
      <t>단위</t>
    </r>
    <r>
      <rPr>
        <sz val="10"/>
        <rFont val="Arial"/>
        <family val="2"/>
      </rPr>
      <t xml:space="preserve"> : %, </t>
    </r>
    <r>
      <rPr>
        <sz val="10"/>
        <rFont val="HY중고딕"/>
        <family val="1"/>
      </rPr>
      <t>가구</t>
    </r>
  </si>
  <si>
    <t>Unit : %, household</t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</si>
  <si>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</si>
  <si>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t>Year</t>
  </si>
  <si>
    <t>2 0 1 1</t>
  </si>
  <si>
    <t>2 0 1 2</t>
  </si>
  <si>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구</t>
    </r>
  </si>
  <si>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구</t>
    </r>
  </si>
  <si>
    <r>
      <rPr>
        <sz val="10"/>
        <rFont val="굴림"/>
        <family val="3"/>
      </rPr>
      <t>시설용량</t>
    </r>
  </si>
  <si>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량</t>
    </r>
    <r>
      <rPr>
        <sz val="10"/>
        <rFont val="Arial"/>
        <family val="2"/>
      </rPr>
      <t xml:space="preserve"> (</t>
    </r>
    <r>
      <rPr>
        <sz val="10"/>
        <rFont val="굴림"/>
        <family val="3"/>
      </rPr>
      <t>㎥</t>
    </r>
    <r>
      <rPr>
        <sz val="10"/>
        <rFont val="Arial"/>
        <family val="2"/>
      </rPr>
      <t>/</t>
    </r>
    <r>
      <rPr>
        <sz val="10"/>
        <rFont val="굴림"/>
        <family val="3"/>
      </rPr>
      <t>일</t>
    </r>
    <r>
      <rPr>
        <sz val="10"/>
        <rFont val="Arial"/>
        <family val="2"/>
      </rPr>
      <t>)</t>
    </r>
  </si>
  <si>
    <r>
      <t>1</t>
    </r>
    <r>
      <rPr>
        <sz val="10"/>
        <rFont val="굴림"/>
        <family val="3"/>
      </rPr>
      <t>일</t>
    </r>
    <r>
      <rPr>
        <sz val="10"/>
        <rFont val="Arial"/>
        <family val="2"/>
      </rPr>
      <t xml:space="preserve"> 1</t>
    </r>
    <r>
      <rPr>
        <sz val="10"/>
        <rFont val="굴림"/>
        <family val="3"/>
      </rPr>
      <t>인당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급수량</t>
    </r>
    <r>
      <rPr>
        <sz val="10"/>
        <rFont val="Arial"/>
        <family val="2"/>
      </rPr>
      <t>(</t>
    </r>
    <r>
      <rPr>
        <sz val="10"/>
        <rFont val="굴림"/>
        <family val="3"/>
      </rPr>
      <t>ℓ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</si>
  <si>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</si>
  <si>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</si>
  <si>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률</t>
    </r>
    <r>
      <rPr>
        <sz val="10"/>
        <rFont val="Arial"/>
        <family val="2"/>
      </rPr>
      <t xml:space="preserve"> (%)</t>
    </r>
  </si>
  <si>
    <r>
      <t>(</t>
    </r>
    <r>
      <rPr>
        <sz val="10"/>
        <rFont val="굴림"/>
        <family val="3"/>
      </rPr>
      <t>㎥</t>
    </r>
    <r>
      <rPr>
        <sz val="10"/>
        <rFont val="Arial"/>
        <family val="2"/>
      </rPr>
      <t>/</t>
    </r>
    <r>
      <rPr>
        <sz val="10"/>
        <rFont val="굴림"/>
        <family val="3"/>
      </rPr>
      <t>일</t>
    </r>
    <r>
      <rPr>
        <sz val="10"/>
        <rFont val="Arial"/>
        <family val="2"/>
      </rPr>
      <t>)</t>
    </r>
  </si>
  <si>
    <t>Water supply</t>
  </si>
  <si>
    <t>Year</t>
  </si>
  <si>
    <t>Population</t>
  </si>
  <si>
    <t>Water-supply</t>
  </si>
  <si>
    <t>Amount of</t>
  </si>
  <si>
    <t>amount per</t>
  </si>
  <si>
    <t>Number of</t>
  </si>
  <si>
    <t>population</t>
  </si>
  <si>
    <t>rate</t>
  </si>
  <si>
    <t>capacity</t>
  </si>
  <si>
    <t>water supplied</t>
  </si>
  <si>
    <t>person a day</t>
  </si>
  <si>
    <t>faucets</t>
  </si>
  <si>
    <r>
      <rPr>
        <sz val="10"/>
        <rFont val="굴림"/>
        <family val="3"/>
      </rPr>
      <t>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</si>
  <si>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t>Year</t>
  </si>
  <si>
    <t>Total</t>
  </si>
  <si>
    <t>Domestic</t>
  </si>
  <si>
    <t xml:space="preserve">Business </t>
  </si>
  <si>
    <r>
      <rPr>
        <sz val="10"/>
        <rFont val="돋움"/>
        <family val="3"/>
      </rPr>
      <t>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</t>
    </r>
  </si>
  <si>
    <r>
      <rPr>
        <sz val="10"/>
        <rFont val="돋움"/>
        <family val="3"/>
      </rPr>
      <t>특별대책
지</t>
    </r>
    <r>
      <rPr>
        <sz val="10"/>
        <rFont val="Arial"/>
        <family val="2"/>
      </rPr>
      <t xml:space="preserve">  </t>
    </r>
    <r>
      <rPr>
        <sz val="10"/>
        <rFont val="돋움"/>
        <family val="3"/>
      </rPr>
      <t>역</t>
    </r>
  </si>
  <si>
    <r>
      <rPr>
        <sz val="10"/>
        <rFont val="돋움"/>
        <family val="3"/>
      </rPr>
      <t xml:space="preserve">총인구
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</si>
  <si>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 xml:space="preserve">총면적
</t>
    </r>
    <r>
      <rPr>
        <sz val="10"/>
        <rFont val="Arial"/>
        <family val="2"/>
      </rPr>
      <t>(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</si>
  <si>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r>
      <rPr>
        <sz val="10"/>
        <rFont val="돋움"/>
        <family val="3"/>
      </rPr>
      <t>하수처리구역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내
</t>
    </r>
    <r>
      <rPr>
        <sz val="10"/>
        <rFont val="Arial"/>
        <family val="2"/>
      </rPr>
      <t>Inner area of sewage treatment</t>
    </r>
  </si>
  <si>
    <r>
      <rPr>
        <sz val="10"/>
        <rFont val="돋움"/>
        <family val="3"/>
      </rPr>
      <t>하수처리구역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 xml:space="preserve">외
</t>
    </r>
    <r>
      <rPr>
        <sz val="10"/>
        <rFont val="Arial"/>
        <family val="2"/>
      </rPr>
      <t>Outer area of sewage treatment</t>
    </r>
  </si>
  <si>
    <r>
      <rPr>
        <sz val="10"/>
        <rFont val="돋움"/>
        <family val="3"/>
      </rPr>
      <t>하수도
보급률</t>
    </r>
    <r>
      <rPr>
        <sz val="10"/>
        <rFont val="Arial"/>
        <family val="2"/>
      </rPr>
      <t>(%)</t>
    </r>
  </si>
  <si>
    <t xml:space="preserve"> </t>
  </si>
  <si>
    <r>
      <rPr>
        <sz val="10"/>
        <rFont val="돋움"/>
        <family val="3"/>
      </rPr>
      <t>하수종말처리인구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Population of Benefiting from Sewage</t>
    </r>
  </si>
  <si>
    <r>
      <rPr>
        <sz val="10"/>
        <rFont val="돋움"/>
        <family val="3"/>
      </rPr>
      <t>폐수종말처리인구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Population of Benefiting from Waste water</t>
    </r>
  </si>
  <si>
    <r>
      <rPr>
        <sz val="10"/>
        <rFont val="돋움"/>
        <family val="3"/>
      </rPr>
      <t>면적</t>
    </r>
  </si>
  <si>
    <r>
      <rPr>
        <sz val="10"/>
        <rFont val="돋움"/>
        <family val="3"/>
      </rPr>
      <t>인구</t>
    </r>
    <r>
      <rPr>
        <sz val="10"/>
        <rFont val="Arial"/>
        <family val="2"/>
      </rPr>
      <t>(</t>
    </r>
    <r>
      <rPr>
        <sz val="10"/>
        <rFont val="돋움"/>
        <family val="3"/>
      </rPr>
      <t>명</t>
    </r>
    <r>
      <rPr>
        <sz val="10"/>
        <rFont val="Arial"/>
        <family val="2"/>
      </rPr>
      <t>)
Population</t>
    </r>
  </si>
  <si>
    <t>Special</t>
  </si>
  <si>
    <r>
      <t>1</t>
    </r>
    <r>
      <rPr>
        <sz val="10"/>
        <rFont val="돋움"/>
        <family val="3"/>
      </rPr>
      <t>차처리</t>
    </r>
  </si>
  <si>
    <r>
      <t>2</t>
    </r>
    <r>
      <rPr>
        <sz val="10"/>
        <rFont val="돋움"/>
        <family val="3"/>
      </rPr>
      <t>차처리</t>
    </r>
  </si>
  <si>
    <r>
      <t>3</t>
    </r>
    <r>
      <rPr>
        <sz val="10"/>
        <rFont val="돋움"/>
        <family val="3"/>
      </rPr>
      <t>차</t>
    </r>
  </si>
  <si>
    <r>
      <t>(</t>
    </r>
    <r>
      <rPr>
        <sz val="10"/>
        <rFont val="돋움"/>
        <family val="3"/>
      </rPr>
      <t>㎢</t>
    </r>
    <r>
      <rPr>
        <sz val="10"/>
        <rFont val="Arial"/>
        <family val="2"/>
      </rPr>
      <t>)</t>
    </r>
  </si>
  <si>
    <t xml:space="preserve">Distribution </t>
  </si>
  <si>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</si>
  <si>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t>Water</t>
  </si>
  <si>
    <t>masure</t>
  </si>
  <si>
    <t xml:space="preserve">Mechanic </t>
  </si>
  <si>
    <t>Biological</t>
  </si>
  <si>
    <t>Advanced</t>
  </si>
  <si>
    <t>Area</t>
  </si>
  <si>
    <r>
      <rPr>
        <sz val="10"/>
        <rFont val="돋움"/>
        <family val="3"/>
      </rPr>
      <t>시가</t>
    </r>
  </si>
  <si>
    <r>
      <rPr>
        <sz val="10"/>
        <rFont val="돋움"/>
        <family val="3"/>
      </rPr>
      <t>비시가</t>
    </r>
  </si>
  <si>
    <t xml:space="preserve">rate of </t>
  </si>
  <si>
    <t>Si</t>
  </si>
  <si>
    <t>System</t>
  </si>
  <si>
    <t>area</t>
  </si>
  <si>
    <t>Population</t>
  </si>
  <si>
    <t>(b1)</t>
  </si>
  <si>
    <t>(b2)</t>
  </si>
  <si>
    <t>(b3)</t>
  </si>
  <si>
    <t>Sewage</t>
  </si>
  <si>
    <r>
      <t>1</t>
    </r>
    <r>
      <rPr>
        <sz val="10"/>
        <rFont val="돋움"/>
        <family val="3"/>
      </rPr>
      <t>월</t>
    </r>
  </si>
  <si>
    <r>
      <t>2</t>
    </r>
    <r>
      <rPr>
        <sz val="10"/>
        <rFont val="돋움"/>
        <family val="3"/>
      </rPr>
      <t>월</t>
    </r>
  </si>
  <si>
    <r>
      <t>3</t>
    </r>
    <r>
      <rPr>
        <sz val="10"/>
        <rFont val="돋움"/>
        <family val="3"/>
      </rPr>
      <t>월</t>
    </r>
  </si>
  <si>
    <r>
      <t>4</t>
    </r>
    <r>
      <rPr>
        <sz val="10"/>
        <rFont val="돋움"/>
        <family val="3"/>
      </rPr>
      <t>월</t>
    </r>
  </si>
  <si>
    <r>
      <t>5</t>
    </r>
    <r>
      <rPr>
        <sz val="10"/>
        <rFont val="돋움"/>
        <family val="3"/>
      </rPr>
      <t>월</t>
    </r>
  </si>
  <si>
    <r>
      <t>6</t>
    </r>
    <r>
      <rPr>
        <sz val="10"/>
        <rFont val="돋움"/>
        <family val="3"/>
      </rPr>
      <t>월</t>
    </r>
  </si>
  <si>
    <r>
      <t>7</t>
    </r>
    <r>
      <rPr>
        <sz val="10"/>
        <rFont val="돋움"/>
        <family val="3"/>
      </rPr>
      <t>월</t>
    </r>
  </si>
  <si>
    <r>
      <t>8</t>
    </r>
    <r>
      <rPr>
        <sz val="10"/>
        <rFont val="돋움"/>
        <family val="3"/>
      </rPr>
      <t>월</t>
    </r>
  </si>
  <si>
    <r>
      <t>9</t>
    </r>
    <r>
      <rPr>
        <sz val="10"/>
        <rFont val="돋움"/>
        <family val="3"/>
      </rPr>
      <t>월</t>
    </r>
  </si>
  <si>
    <r>
      <t>10</t>
    </r>
    <r>
      <rPr>
        <sz val="10"/>
        <rFont val="돋움"/>
        <family val="3"/>
      </rPr>
      <t>월</t>
    </r>
  </si>
  <si>
    <r>
      <t>11</t>
    </r>
    <r>
      <rPr>
        <sz val="10"/>
        <rFont val="돋움"/>
        <family val="3"/>
      </rPr>
      <t>월</t>
    </r>
  </si>
  <si>
    <r>
      <t>12</t>
    </r>
    <r>
      <rPr>
        <sz val="10"/>
        <rFont val="돋움"/>
        <family val="3"/>
      </rPr>
      <t>월</t>
    </r>
  </si>
  <si>
    <r>
      <t>1</t>
    </r>
    <r>
      <rPr>
        <sz val="10"/>
        <rFont val="굴림"/>
        <family val="3"/>
      </rPr>
      <t>월</t>
    </r>
  </si>
  <si>
    <r>
      <t>2</t>
    </r>
    <r>
      <rPr>
        <sz val="10"/>
        <rFont val="굴림"/>
        <family val="3"/>
      </rPr>
      <t>월</t>
    </r>
  </si>
  <si>
    <r>
      <t>3</t>
    </r>
    <r>
      <rPr>
        <sz val="10"/>
        <rFont val="굴림"/>
        <family val="3"/>
      </rPr>
      <t>월</t>
    </r>
  </si>
  <si>
    <r>
      <t>4</t>
    </r>
    <r>
      <rPr>
        <sz val="10"/>
        <rFont val="굴림"/>
        <family val="3"/>
      </rPr>
      <t>월</t>
    </r>
  </si>
  <si>
    <r>
      <t>5</t>
    </r>
    <r>
      <rPr>
        <sz val="10"/>
        <rFont val="굴림"/>
        <family val="3"/>
      </rPr>
      <t>월</t>
    </r>
  </si>
  <si>
    <r>
      <t>6</t>
    </r>
    <r>
      <rPr>
        <sz val="10"/>
        <rFont val="굴림"/>
        <family val="3"/>
      </rPr>
      <t>월</t>
    </r>
  </si>
  <si>
    <r>
      <t>7</t>
    </r>
    <r>
      <rPr>
        <sz val="10"/>
        <rFont val="굴림"/>
        <family val="3"/>
      </rPr>
      <t>월</t>
    </r>
  </si>
  <si>
    <r>
      <t>8</t>
    </r>
    <r>
      <rPr>
        <sz val="10"/>
        <rFont val="굴림"/>
        <family val="3"/>
      </rPr>
      <t>월</t>
    </r>
  </si>
  <si>
    <r>
      <t>9</t>
    </r>
    <r>
      <rPr>
        <sz val="10"/>
        <rFont val="굴림"/>
        <family val="3"/>
      </rPr>
      <t>월</t>
    </r>
  </si>
  <si>
    <r>
      <t>10</t>
    </r>
    <r>
      <rPr>
        <sz val="10"/>
        <rFont val="굴림"/>
        <family val="3"/>
      </rPr>
      <t>월</t>
    </r>
  </si>
  <si>
    <r>
      <t>11</t>
    </r>
    <r>
      <rPr>
        <sz val="10"/>
        <rFont val="굴림"/>
        <family val="3"/>
      </rPr>
      <t>월</t>
    </r>
  </si>
  <si>
    <r>
      <t>12</t>
    </r>
    <r>
      <rPr>
        <sz val="10"/>
        <rFont val="굴림"/>
        <family val="3"/>
      </rPr>
      <t>월</t>
    </r>
  </si>
  <si>
    <r>
      <rPr>
        <sz val="10"/>
        <rFont val="굴림"/>
        <family val="3"/>
      </rPr>
      <t>보급률</t>
    </r>
    <r>
      <rPr>
        <vertAlign val="superscript"/>
        <sz val="10"/>
        <rFont val="Arial"/>
        <family val="2"/>
      </rPr>
      <t xml:space="preserve"> 1)</t>
    </r>
    <r>
      <rPr>
        <sz val="10"/>
        <rFont val="Arial"/>
        <family val="2"/>
      </rPr>
      <t xml:space="preserve"> Supply rate</t>
    </r>
  </si>
  <si>
    <r>
      <rPr>
        <sz val="10"/>
        <rFont val="굴림"/>
        <family val="3"/>
      </rPr>
      <t>도시가스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수요가구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</t>
    </r>
    <r>
      <rPr>
        <sz val="10"/>
        <rFont val="Arial"/>
        <family val="2"/>
      </rPr>
      <t>(A)
 No. of supplying households</t>
    </r>
  </si>
  <si>
    <r>
      <rPr>
        <sz val="10"/>
        <rFont val="굴림"/>
        <family val="3"/>
      </rPr>
      <t>공급권역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세대수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(B)
No. of total households</t>
    </r>
  </si>
  <si>
    <t xml:space="preserve">         2) 공급권역 총 세대수 : 2013년부터 도내 실제 도시가스공급이 가능한 제주시 및 서귀포시 동지역의 총세대수로 변경</t>
  </si>
  <si>
    <t xml:space="preserve">         3) 제주특별자치도 전체수치임</t>
  </si>
  <si>
    <t xml:space="preserve">Note : 3) Total number of Jeju Special Self-Governing Province </t>
  </si>
  <si>
    <r>
      <rPr>
        <sz val="10"/>
        <rFont val="돋움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</si>
  <si>
    <r>
      <rPr>
        <sz val="10"/>
        <rFont val="돋움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</t>
    </r>
  </si>
  <si>
    <r>
      <rPr>
        <sz val="10"/>
        <rFont val="돋움"/>
        <family val="3"/>
      </rPr>
      <t>서귀포시</t>
    </r>
  </si>
  <si>
    <t xml:space="preserve">   주 : 1) 제주특별자치도 수도급수조례 개정  별표 3(2013.3.20)으로 용도변경</t>
  </si>
  <si>
    <t xml:space="preserve">         2) 제주특별자치도 전체수치임</t>
  </si>
  <si>
    <t xml:space="preserve"> Note : 2)Total number of Jeju Special Self-Governing Province </t>
  </si>
  <si>
    <r>
      <t xml:space="preserve">10.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사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용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                 Consumption of Water Supplied</t>
    </r>
  </si>
  <si>
    <t>일 반 용</t>
  </si>
  <si>
    <t>대중탕용</t>
  </si>
  <si>
    <t>농축산 및 산업용</t>
  </si>
  <si>
    <t>General</t>
  </si>
  <si>
    <r>
      <rPr>
        <sz val="10"/>
        <rFont val="돋움"/>
        <family val="3"/>
      </rPr>
      <t>제주시</t>
    </r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</si>
  <si>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</si>
  <si>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</si>
  <si>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2 0 1 3</t>
  </si>
  <si>
    <t>2 0 1 3</t>
  </si>
  <si>
    <t>2 0 1 3</t>
  </si>
  <si>
    <r>
      <t xml:space="preserve"> 7. </t>
    </r>
    <r>
      <rPr>
        <b/>
        <sz val="18"/>
        <rFont val="돋움"/>
        <family val="3"/>
      </rPr>
      <t>고압가스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시설</t>
    </r>
    <r>
      <rPr>
        <b/>
        <sz val="18"/>
        <rFont val="Arial"/>
        <family val="2"/>
      </rPr>
      <t xml:space="preserve"> </t>
    </r>
    <r>
      <rPr>
        <b/>
        <sz val="18"/>
        <rFont val="돋움"/>
        <family val="3"/>
      </rPr>
      <t>현황</t>
    </r>
    <r>
      <rPr>
        <b/>
        <sz val="18"/>
        <rFont val="Arial"/>
        <family val="2"/>
      </rPr>
      <t xml:space="preserve">  The Present Condition of High-pressure Gas Facilities</t>
    </r>
  </si>
  <si>
    <t>단위 : 개소</t>
  </si>
  <si>
    <t>Unit : place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</si>
  <si>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돋움"/>
        <family val="3"/>
      </rPr>
      <t>별</t>
    </r>
  </si>
  <si>
    <t>합계
Total</t>
  </si>
  <si>
    <t>제조
Manufacture</t>
  </si>
  <si>
    <t>저장
Storage</t>
  </si>
  <si>
    <t>판매
Sale</t>
  </si>
  <si>
    <t>일반충전
General charge</t>
  </si>
  <si>
    <t>CNG 충전
CNG charge</t>
  </si>
  <si>
    <t>기타충전</t>
  </si>
  <si>
    <t>CNG 충전
CNG charge</t>
  </si>
  <si>
    <t>기타충전
Other charge</t>
  </si>
  <si>
    <t>Other charge</t>
  </si>
  <si>
    <t>2 0 1 4</t>
  </si>
  <si>
    <t>제 주 시</t>
  </si>
  <si>
    <t>서 귀 포 시</t>
  </si>
  <si>
    <t xml:space="preserve">   주 : 제주특별자치도 전체수치임.</t>
  </si>
  <si>
    <t>2 0 1 5</t>
  </si>
  <si>
    <t xml:space="preserve">  </t>
  </si>
  <si>
    <t>2 0 1 5</t>
  </si>
  <si>
    <t>2 0 1 5</t>
  </si>
  <si>
    <t>자료 : 전력거래소 제주지사(064-710-1222)</t>
  </si>
  <si>
    <t>Source : Korea Power Exchange,  Jeju Branch</t>
  </si>
  <si>
    <r>
      <rPr>
        <sz val="10"/>
        <color indexed="8"/>
        <rFont val="굴림"/>
        <family val="3"/>
      </rPr>
      <t>동기조상기</t>
    </r>
    <r>
      <rPr>
        <vertAlign val="superscript"/>
        <sz val="10"/>
        <color indexed="8"/>
        <rFont val="Arial"/>
        <family val="2"/>
      </rPr>
      <t xml:space="preserve"> 1)</t>
    </r>
  </si>
  <si>
    <r>
      <rPr>
        <sz val="10"/>
        <color indexed="8"/>
        <rFont val="Arial"/>
        <family val="2"/>
      </rPr>
      <t>1</t>
    </r>
    <r>
      <rPr>
        <sz val="10"/>
        <color indexed="8"/>
        <rFont val="돋움"/>
        <family val="3"/>
      </rPr>
      <t>월</t>
    </r>
  </si>
  <si>
    <r>
      <rPr>
        <sz val="10"/>
        <color indexed="8"/>
        <rFont val="Arial"/>
        <family val="2"/>
      </rPr>
      <t>2</t>
    </r>
    <r>
      <rPr>
        <sz val="10"/>
        <color indexed="8"/>
        <rFont val="돋움"/>
        <family val="3"/>
      </rPr>
      <t>월</t>
    </r>
  </si>
  <si>
    <r>
      <rPr>
        <sz val="10"/>
        <color indexed="8"/>
        <rFont val="Arial"/>
        <family val="2"/>
      </rPr>
      <t>3</t>
    </r>
    <r>
      <rPr>
        <sz val="10"/>
        <color indexed="8"/>
        <rFont val="돋움"/>
        <family val="3"/>
      </rPr>
      <t>월</t>
    </r>
  </si>
  <si>
    <r>
      <rPr>
        <sz val="10"/>
        <color indexed="8"/>
        <rFont val="Arial"/>
        <family val="2"/>
      </rPr>
      <t>4</t>
    </r>
    <r>
      <rPr>
        <sz val="10"/>
        <color indexed="8"/>
        <rFont val="돋움"/>
        <family val="3"/>
      </rPr>
      <t>월</t>
    </r>
  </si>
  <si>
    <r>
      <rPr>
        <sz val="10"/>
        <color indexed="8"/>
        <rFont val="Arial"/>
        <family val="2"/>
      </rPr>
      <t>5</t>
    </r>
    <r>
      <rPr>
        <sz val="10"/>
        <color indexed="8"/>
        <rFont val="돋움"/>
        <family val="3"/>
      </rPr>
      <t>월</t>
    </r>
  </si>
  <si>
    <r>
      <rPr>
        <sz val="10"/>
        <color indexed="8"/>
        <rFont val="Arial"/>
        <family val="2"/>
      </rPr>
      <t>6</t>
    </r>
    <r>
      <rPr>
        <sz val="10"/>
        <color indexed="8"/>
        <rFont val="돋움"/>
        <family val="3"/>
      </rPr>
      <t>월</t>
    </r>
  </si>
  <si>
    <r>
      <rPr>
        <sz val="10"/>
        <color indexed="8"/>
        <rFont val="Arial"/>
        <family val="2"/>
      </rPr>
      <t>7</t>
    </r>
    <r>
      <rPr>
        <sz val="10"/>
        <color indexed="8"/>
        <rFont val="돋움"/>
        <family val="3"/>
      </rPr>
      <t>월</t>
    </r>
  </si>
  <si>
    <r>
      <rPr>
        <sz val="10"/>
        <color indexed="8"/>
        <rFont val="Arial"/>
        <family val="2"/>
      </rPr>
      <t>8</t>
    </r>
    <r>
      <rPr>
        <sz val="10"/>
        <color indexed="8"/>
        <rFont val="돋움"/>
        <family val="3"/>
      </rPr>
      <t>월</t>
    </r>
  </si>
  <si>
    <r>
      <rPr>
        <sz val="10"/>
        <color indexed="8"/>
        <rFont val="Arial"/>
        <family val="2"/>
      </rPr>
      <t>9</t>
    </r>
    <r>
      <rPr>
        <sz val="10"/>
        <color indexed="8"/>
        <rFont val="돋움"/>
        <family val="3"/>
      </rPr>
      <t>월</t>
    </r>
  </si>
  <si>
    <r>
      <rPr>
        <sz val="10"/>
        <color indexed="8"/>
        <rFont val="Arial"/>
        <family val="2"/>
      </rPr>
      <t>10</t>
    </r>
    <r>
      <rPr>
        <sz val="10"/>
        <color indexed="8"/>
        <rFont val="돋움"/>
        <family val="3"/>
      </rPr>
      <t>월</t>
    </r>
  </si>
  <si>
    <r>
      <rPr>
        <sz val="10"/>
        <color indexed="8"/>
        <rFont val="Arial"/>
        <family val="2"/>
      </rPr>
      <t>11</t>
    </r>
    <r>
      <rPr>
        <sz val="10"/>
        <color indexed="8"/>
        <rFont val="돋움"/>
        <family val="3"/>
      </rPr>
      <t>월</t>
    </r>
  </si>
  <si>
    <r>
      <rPr>
        <sz val="10"/>
        <color indexed="8"/>
        <rFont val="Arial"/>
        <family val="2"/>
      </rPr>
      <t>12</t>
    </r>
    <r>
      <rPr>
        <sz val="10"/>
        <color indexed="8"/>
        <rFont val="돋움"/>
        <family val="3"/>
      </rPr>
      <t>월</t>
    </r>
  </si>
  <si>
    <t xml:space="preserve">Source : Jeju Special Self-Governing Province Future Energy Division
</t>
  </si>
  <si>
    <t>자료 : 제주특별자치도 미래에너지과(064-710-2532)</t>
  </si>
  <si>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2011</t>
    </r>
    <r>
      <rPr>
        <sz val="10"/>
        <rFont val="굴림"/>
        <family val="3"/>
      </rPr>
      <t>년부터</t>
    </r>
    <r>
      <rPr>
        <sz val="10"/>
        <rFont val="Arial"/>
        <family val="2"/>
      </rPr>
      <t xml:space="preserve"> '</t>
    </r>
    <r>
      <rPr>
        <sz val="10"/>
        <rFont val="굴림"/>
        <family val="3"/>
      </rPr>
      <t>취사용</t>
    </r>
    <r>
      <rPr>
        <sz val="10"/>
        <rFont val="Arial"/>
        <family val="2"/>
      </rPr>
      <t xml:space="preserve">' </t>
    </r>
    <r>
      <rPr>
        <sz val="10"/>
        <rFont val="굴림"/>
        <family val="3"/>
      </rPr>
      <t>→</t>
    </r>
    <r>
      <rPr>
        <sz val="10"/>
        <rFont val="Arial"/>
        <family val="2"/>
      </rPr>
      <t xml:space="preserve"> '</t>
    </r>
    <r>
      <rPr>
        <sz val="10"/>
        <rFont val="굴림"/>
        <family val="3"/>
      </rPr>
      <t>난방</t>
    </r>
    <r>
      <rPr>
        <sz val="10"/>
        <rFont val="Arial"/>
        <family val="2"/>
      </rPr>
      <t>', '</t>
    </r>
    <r>
      <rPr>
        <sz val="10"/>
        <rFont val="굴림"/>
        <family val="3"/>
      </rPr>
      <t>일반용</t>
    </r>
    <r>
      <rPr>
        <sz val="10"/>
        <rFont val="Arial"/>
        <family val="2"/>
      </rPr>
      <t xml:space="preserve">' </t>
    </r>
    <r>
      <rPr>
        <sz val="10"/>
        <rFont val="굴림"/>
        <family val="3"/>
      </rPr>
      <t>→</t>
    </r>
    <r>
      <rPr>
        <sz val="10"/>
        <rFont val="Arial"/>
        <family val="2"/>
      </rPr>
      <t xml:space="preserve"> '</t>
    </r>
    <r>
      <rPr>
        <sz val="10"/>
        <rFont val="굴림"/>
        <family val="3"/>
      </rPr>
      <t>영업용</t>
    </r>
    <r>
      <rPr>
        <sz val="10"/>
        <rFont val="Arial"/>
        <family val="2"/>
      </rPr>
      <t>'</t>
    </r>
    <r>
      <rPr>
        <sz val="10"/>
        <rFont val="굴림"/>
        <family val="3"/>
      </rPr>
      <t>으로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항목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변경</t>
    </r>
    <r>
      <rPr>
        <sz val="10"/>
        <rFont val="Arial"/>
        <family val="2"/>
      </rPr>
      <t>, '</t>
    </r>
    <r>
      <rPr>
        <sz val="10"/>
        <rFont val="굴림"/>
        <family val="3"/>
      </rPr>
      <t>열병합에너지</t>
    </r>
    <r>
      <rPr>
        <sz val="10"/>
        <rFont val="Arial"/>
        <family val="2"/>
      </rPr>
      <t>' ·  '</t>
    </r>
    <r>
      <rPr>
        <sz val="10"/>
        <rFont val="굴림"/>
        <family val="3"/>
      </rPr>
      <t>집단에너지</t>
    </r>
    <r>
      <rPr>
        <sz val="10"/>
        <rFont val="Arial"/>
        <family val="2"/>
      </rPr>
      <t xml:space="preserve">'  </t>
    </r>
    <r>
      <rPr>
        <sz val="10"/>
        <rFont val="굴림"/>
        <family val="3"/>
      </rPr>
      <t>항목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추가</t>
    </r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</si>
  <si>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      2) LNG </t>
    </r>
    <r>
      <rPr>
        <sz val="10"/>
        <rFont val="돋움"/>
        <family val="3"/>
      </rPr>
      <t>도시가스는</t>
    </r>
    <r>
      <rPr>
        <sz val="10"/>
        <rFont val="Arial"/>
        <family val="2"/>
      </rPr>
      <t xml:space="preserve"> 2018</t>
    </r>
    <r>
      <rPr>
        <sz val="10"/>
        <rFont val="돋움"/>
        <family val="3"/>
      </rPr>
      <t>년부터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공급예정으로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현재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공급되고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있는</t>
    </r>
    <r>
      <rPr>
        <sz val="10"/>
        <rFont val="Arial"/>
        <family val="2"/>
      </rPr>
      <t xml:space="preserve"> LPG+AIR </t>
    </r>
    <r>
      <rPr>
        <sz val="10"/>
        <rFont val="돋움"/>
        <family val="3"/>
      </rPr>
      <t>도시가스에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대하여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작성</t>
    </r>
  </si>
  <si>
    <t xml:space="preserve">2 0 1 1 </t>
  </si>
  <si>
    <t>2 0 1 2</t>
  </si>
  <si>
    <t>2 0 1 3</t>
  </si>
  <si>
    <t>2 0 1 2</t>
  </si>
  <si>
    <t>2 0 1 3</t>
  </si>
  <si>
    <t>자료 : 제주특별자치도 상하수도본부</t>
  </si>
  <si>
    <t xml:space="preserve">Source : Jeju Special Self-Governing Province Water Supply and Sewage Treatment Headquaters                                        </t>
  </si>
  <si>
    <t xml:space="preserve">Note : 2) Total number of Jeju Special Self-Governing Province </t>
  </si>
  <si>
    <r>
      <rPr>
        <b/>
        <sz val="18"/>
        <rFont val="Arial"/>
        <family val="2"/>
      </rPr>
      <t>13.</t>
    </r>
    <r>
      <rPr>
        <b/>
        <sz val="18"/>
        <rFont val="굴림"/>
        <family val="3"/>
      </rPr>
      <t>하수사용료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부과</t>
    </r>
    <r>
      <rPr>
        <b/>
        <sz val="18"/>
        <rFont val="Arial"/>
        <family val="2"/>
      </rPr>
      <t xml:space="preserve">          Charges for Use of Sewage Facilities</t>
    </r>
  </si>
  <si>
    <r>
      <rPr>
        <sz val="10"/>
        <rFont val="Arial"/>
        <family val="2"/>
      </rP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</si>
  <si>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million won)</t>
  </si>
  <si>
    <r>
      <rPr>
        <sz val="10"/>
        <rFont val="돋움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</si>
  <si>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한양신명조,한컴돋움"/>
        <family val="3"/>
      </rPr>
      <t>업종별</t>
    </r>
    <r>
      <rPr>
        <sz val="10"/>
        <rFont val="Arial"/>
        <family val="2"/>
      </rPr>
      <t xml:space="preserve"> </t>
    </r>
    <r>
      <rPr>
        <sz val="10"/>
        <rFont val="한양신명조,한컴돋움"/>
        <family val="3"/>
      </rPr>
      <t>하수사용료</t>
    </r>
    <r>
      <rPr>
        <sz val="10"/>
        <rFont val="Arial"/>
        <family val="2"/>
      </rPr>
      <t xml:space="preserve"> Charges for Use of Sewage Facilities</t>
    </r>
  </si>
  <si>
    <t>Year</t>
  </si>
  <si>
    <r>
      <rPr>
        <sz val="10"/>
        <rFont val="돋움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돋움"/>
        <family val="3"/>
      </rPr>
      <t>별</t>
    </r>
  </si>
  <si>
    <r>
      <rPr>
        <sz val="10"/>
        <rFont val="굴림"/>
        <family val="3"/>
      </rPr>
      <t>합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계</t>
    </r>
  </si>
  <si>
    <r>
      <rPr>
        <sz val="10"/>
        <rFont val="굴림"/>
        <family val="3"/>
      </rPr>
      <t>가정용</t>
    </r>
  </si>
  <si>
    <r>
      <rPr>
        <sz val="10"/>
        <rFont val="굴림"/>
        <family val="3"/>
      </rPr>
      <t>일반용</t>
    </r>
    <r>
      <rPr>
        <vertAlign val="superscript"/>
        <sz val="10"/>
        <rFont val="굴림"/>
        <family val="3"/>
      </rPr>
      <t>1)</t>
    </r>
  </si>
  <si>
    <r>
      <rPr>
        <sz val="10"/>
        <rFont val="굴림"/>
        <family val="3"/>
      </rPr>
      <t>욕탕용</t>
    </r>
  </si>
  <si>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용</t>
    </r>
  </si>
  <si>
    <r>
      <rPr>
        <sz val="10"/>
        <rFont val="굴림"/>
        <family val="3"/>
      </rPr>
      <t>기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타</t>
    </r>
  </si>
  <si>
    <t>Si</t>
  </si>
  <si>
    <t>Bath-house</t>
  </si>
  <si>
    <t>Domestic</t>
  </si>
  <si>
    <t xml:space="preserve">General </t>
  </si>
  <si>
    <t>Industrial</t>
  </si>
  <si>
    <t>2 0 1 5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</si>
  <si>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</si>
  <si>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</si>
  <si>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rPr>
        <sz val="10"/>
        <rFont val="굴림"/>
        <family val="3"/>
      </rP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</si>
  <si>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</si>
  <si>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t xml:space="preserve"> </t>
  </si>
  <si>
    <r>
      <rPr>
        <sz val="10"/>
        <rFont val="한양신명조,한컴돋움"/>
        <family val="3"/>
      </rPr>
      <t xml:space="preserve">연간부과량
</t>
    </r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천톤</t>
    </r>
    <r>
      <rPr>
        <sz val="10"/>
        <rFont val="Arial"/>
        <family val="2"/>
      </rPr>
      <t xml:space="preserve">) </t>
    </r>
  </si>
  <si>
    <r>
      <rPr>
        <sz val="10"/>
        <rFont val="한양신명조,한컴돋움"/>
        <family val="3"/>
      </rPr>
      <t xml:space="preserve">부과액
</t>
    </r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백만원</t>
    </r>
    <r>
      <rPr>
        <sz val="10"/>
        <rFont val="Arial"/>
        <family val="2"/>
      </rPr>
      <t>)</t>
    </r>
  </si>
  <si>
    <r>
      <rPr>
        <sz val="10"/>
        <rFont val="한양신명조,한컴돋움"/>
        <family val="3"/>
      </rPr>
      <t xml:space="preserve">평균단가
</t>
    </r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원</t>
    </r>
    <r>
      <rPr>
        <sz val="10"/>
        <rFont val="Arial"/>
        <family val="2"/>
      </rPr>
      <t>/</t>
    </r>
    <r>
      <rPr>
        <sz val="10"/>
        <rFont val="한양신명조,한컴돋움"/>
        <family val="3"/>
      </rPr>
      <t>톤</t>
    </r>
    <r>
      <rPr>
        <sz val="10"/>
        <rFont val="Arial"/>
        <family val="2"/>
      </rPr>
      <t>)</t>
    </r>
  </si>
  <si>
    <r>
      <rPr>
        <sz val="10"/>
        <rFont val="한양신명조,한컴돋움"/>
        <family val="3"/>
      </rPr>
      <t>처리비용</t>
    </r>
    <r>
      <rPr>
        <vertAlign val="superscript"/>
        <sz val="10"/>
        <rFont val="Arial"/>
        <family val="2"/>
      </rPr>
      <t>2)</t>
    </r>
    <r>
      <rPr>
        <sz val="10"/>
        <rFont val="한양신명조,한컴돋움"/>
        <family val="3"/>
      </rPr>
      <t xml:space="preserve">
</t>
    </r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백만원</t>
    </r>
    <r>
      <rPr>
        <sz val="10"/>
        <rFont val="Arial"/>
        <family val="2"/>
      </rPr>
      <t>)</t>
    </r>
  </si>
  <si>
    <r>
      <rPr>
        <sz val="10"/>
        <rFont val="한양신명조,한컴돋움"/>
        <family val="3"/>
      </rPr>
      <t>처리원가</t>
    </r>
    <r>
      <rPr>
        <vertAlign val="superscript"/>
        <sz val="10"/>
        <rFont val="Arial"/>
        <family val="2"/>
      </rPr>
      <t>2)</t>
    </r>
    <r>
      <rPr>
        <sz val="10"/>
        <rFont val="한양신명조,한컴돋움"/>
        <family val="3"/>
      </rPr>
      <t xml:space="preserve">
</t>
    </r>
    <r>
      <rPr>
        <sz val="10"/>
        <rFont val="Arial"/>
        <family val="2"/>
      </rPr>
      <t>(</t>
    </r>
    <r>
      <rPr>
        <sz val="10"/>
        <rFont val="한양신명조,한컴돋움"/>
        <family val="3"/>
      </rPr>
      <t>원</t>
    </r>
    <r>
      <rPr>
        <sz val="10"/>
        <rFont val="Arial"/>
        <family val="2"/>
      </rPr>
      <t>/</t>
    </r>
    <r>
      <rPr>
        <sz val="10"/>
        <rFont val="한양신명조,한컴돋움"/>
        <family val="3"/>
      </rPr>
      <t>톤</t>
    </r>
    <r>
      <rPr>
        <sz val="10"/>
        <rFont val="Arial"/>
        <family val="2"/>
      </rPr>
      <t>)</t>
    </r>
  </si>
  <si>
    <r>
      <rPr>
        <sz val="10"/>
        <rFont val="한양신명조,한컴돋움"/>
        <family val="3"/>
      </rPr>
      <t>현실화율</t>
    </r>
    <r>
      <rPr>
        <vertAlign val="superscript"/>
        <sz val="10"/>
        <rFont val="Arial"/>
        <family val="2"/>
      </rPr>
      <t>2)</t>
    </r>
    <r>
      <rPr>
        <sz val="10"/>
        <rFont val="한양신명조,한컴돋움"/>
        <family val="3"/>
      </rPr>
      <t xml:space="preserve">
</t>
    </r>
    <r>
      <rPr>
        <sz val="10"/>
        <rFont val="Arial"/>
        <family val="2"/>
      </rPr>
      <t>(%)</t>
    </r>
  </si>
  <si>
    <t>F=(C/E*100)</t>
  </si>
  <si>
    <t>Total volume
charged for 
the usage of 
sewage</t>
  </si>
  <si>
    <t xml:space="preserve">Amount charged
for usage
</t>
  </si>
  <si>
    <t>자료 : 제주특별자치도 상하수도본부</t>
  </si>
  <si>
    <t xml:space="preserve">Source : Jeju Special Self-Governing Province Water Supply and Sewage Treatment Headquaters                                        </t>
  </si>
  <si>
    <t>주 : 1) 업무용+일반용</t>
  </si>
  <si>
    <t xml:space="preserve">      2) 처리비용, 처리원가, 현실화율은 제주도 전체평균이 2개 행정시에 동일하게 적용됨</t>
  </si>
  <si>
    <t xml:space="preserve">      3) 제주특별자치도 전체수치임</t>
  </si>
  <si>
    <r>
      <rPr>
        <b/>
        <sz val="18"/>
        <rFont val="Arial"/>
        <family val="2"/>
      </rPr>
      <t xml:space="preserve">14. </t>
    </r>
    <r>
      <rPr>
        <b/>
        <sz val="18"/>
        <rFont val="굴림"/>
        <family val="3"/>
      </rPr>
      <t>하수관거</t>
    </r>
    <r>
      <rPr>
        <b/>
        <sz val="18"/>
        <rFont val="Arial"/>
        <family val="2"/>
      </rPr>
      <t>  Sewage Pipe</t>
    </r>
  </si>
  <si>
    <r>
      <rPr>
        <sz val="10"/>
        <rFont val="Arial"/>
        <family val="2"/>
      </rP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㎢</t>
    </r>
    <r>
      <rPr>
        <sz val="10"/>
        <rFont val="Arial"/>
        <family val="2"/>
      </rPr>
      <t xml:space="preserve">, m,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</si>
  <si>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r>
      <rPr>
        <sz val="10"/>
        <rFont val="Arial"/>
        <family val="2"/>
      </rPr>
      <t xml:space="preserve">          (unit : </t>
    </r>
    <r>
      <rPr>
        <sz val="10"/>
        <rFont val="굴림"/>
        <family val="3"/>
      </rPr>
      <t>㎢</t>
    </r>
    <r>
      <rPr>
        <sz val="10"/>
        <rFont val="Arial"/>
        <family val="2"/>
      </rPr>
      <t xml:space="preserve">, m, each) </t>
    </r>
  </si>
  <si>
    <r>
      <rPr>
        <sz val="10"/>
        <rFont val="굴림"/>
        <family val="3"/>
      </rPr>
      <t>시설연장</t>
    </r>
  </si>
  <si>
    <r>
      <rPr>
        <sz val="10"/>
        <rFont val="굴림"/>
        <family val="3"/>
      </rPr>
      <t>보급률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</si>
  <si>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</si>
  <si>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t>(%)</t>
  </si>
  <si>
    <r>
      <rPr>
        <sz val="10"/>
        <rFont val="굴림"/>
        <family val="3"/>
      </rPr>
      <t>계획면적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</si>
  <si>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별</t>
    </r>
  </si>
  <si>
    <r>
      <rPr>
        <sz val="10"/>
        <rFont val="Arial"/>
        <family val="2"/>
      </rPr>
      <t>(</t>
    </r>
    <r>
      <rPr>
        <sz val="10"/>
        <rFont val="굴림"/>
        <family val="3"/>
      </rPr>
      <t>㎢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</si>
  <si>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연장</t>
    </r>
    <r>
      <rPr>
        <sz val="10"/>
        <rFont val="Arial"/>
        <family val="2"/>
      </rPr>
      <t>(m)</t>
    </r>
  </si>
  <si>
    <t>Planned area</t>
  </si>
  <si>
    <t>Open ditch</t>
  </si>
  <si>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</si>
  <si>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rPr>
        <sz val="10"/>
        <rFont val="굴림"/>
        <family val="3"/>
      </rPr>
      <t>서귀포시</t>
    </r>
  </si>
  <si>
    <r>
      <rPr>
        <sz val="10"/>
        <rFont val="굴림"/>
        <family val="3"/>
      </rPr>
      <t>우</t>
    </r>
    <r>
      <rPr>
        <sz val="10"/>
        <rFont val="Arial"/>
        <family val="2"/>
      </rPr>
      <t>·</t>
    </r>
    <r>
      <rPr>
        <sz val="10"/>
        <rFont val="굴림"/>
        <family val="3"/>
      </rPr>
      <t>오수
받이</t>
    </r>
  </si>
  <si>
    <r>
      <rPr>
        <sz val="10"/>
        <rFont val="굴림"/>
        <family val="3"/>
      </rPr>
      <t>연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</si>
  <si>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r>
      <rPr>
        <sz val="10"/>
        <rFont val="굴림"/>
        <family val="3"/>
      </rPr>
      <t>오수관거</t>
    </r>
  </si>
  <si>
    <r>
      <rPr>
        <sz val="10"/>
        <rFont val="Arial"/>
        <family val="2"/>
      </rPr>
      <t>(</t>
    </r>
    <r>
      <rPr>
        <sz val="10"/>
        <rFont val="굴림"/>
        <family val="3"/>
      </rPr>
      <t>개소</t>
    </r>
    <r>
      <rPr>
        <sz val="10"/>
        <rFont val="Arial"/>
        <family val="2"/>
      </rPr>
      <t>)</t>
    </r>
  </si>
  <si>
    <r>
      <rPr>
        <sz val="10"/>
        <rFont val="굴림"/>
        <family val="3"/>
      </rPr>
      <t>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별</t>
    </r>
  </si>
  <si>
    <t>자료 : 제주특별자치도 상하수도본부</t>
  </si>
  <si>
    <t xml:space="preserve">Source : Jeju Special Self-Governing Province Water Supply and Sewage Treatment Headquaters                                        </t>
  </si>
  <si>
    <t xml:space="preserve">   주 : 제주특별자치도 전체수치임</t>
  </si>
  <si>
    <t xml:space="preserve">Note : Total number of Jeju Special Self-Governing Province </t>
  </si>
</sst>
</file>

<file path=xl/styles.xml><?xml version="1.0" encoding="utf-8"?>
<styleSheet xmlns="http://schemas.openxmlformats.org/spreadsheetml/2006/main">
  <numFmts count="6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#,##0.0_ "/>
    <numFmt numFmtId="180" formatCode="#,##0_);[Red]\(#,##0\)"/>
    <numFmt numFmtId="181" formatCode="#,##0;;\-;"/>
    <numFmt numFmtId="182" formatCode="#,##0.0;;\-;"/>
    <numFmt numFmtId="183" formatCode="_-* #,##0.0_-;\-* #,##0.0_-;_-* &quot;-&quot;_-;_-@_-"/>
    <numFmt numFmtId="184" formatCode="0.0"/>
    <numFmt numFmtId="185" formatCode="_ * #,##0_ ;_ * \-#,##0_ ;_ * &quot;-&quot;_ ;_ @_ "/>
    <numFmt numFmtId="186" formatCode="_ * #,##0.00_ ;_ * \-#,##0.00_ ;_ * &quot;-&quot;??_ ;_ @_ "/>
    <numFmt numFmtId="187" formatCode="_ * #,##0.00_ ;_ * \-#,##0.00_ ;_ * &quot;-&quot;_ ;_ @_ "/>
    <numFmt numFmtId="188" formatCode="&quot;₩&quot;#,##0;&quot;₩&quot;&quot;₩&quot;\-#,##0"/>
    <numFmt numFmtId="189" formatCode="&quot;₩&quot;#,##0.00;&quot;₩&quot;\-#,##0.00"/>
    <numFmt numFmtId="190" formatCode="&quot;R$&quot;#,##0.00;&quot;R$&quot;\-#,##0.00"/>
    <numFmt numFmtId="191" formatCode="#,##0.0"/>
    <numFmt numFmtId="192" formatCode="0.0_ "/>
    <numFmt numFmtId="193" formatCode="0;[Red]0"/>
    <numFmt numFmtId="194" formatCode="0.0;[Red]0.0"/>
    <numFmt numFmtId="195" formatCode="0.0_);\(0.0\)"/>
    <numFmt numFmtId="196" formatCode="#,###,"/>
    <numFmt numFmtId="197" formatCode="0_);[Red]\(0\)"/>
    <numFmt numFmtId="198" formatCode="0.0_);[Red]\(0.0\)"/>
    <numFmt numFmtId="199" formatCode="#,###,000"/>
    <numFmt numFmtId="200" formatCode="_-* #,##0.0_-;\-* #,##0.0_-;_-* &quot;-&quot;?_-;_-@_-"/>
    <numFmt numFmtId="201" formatCode="#,##0;\-#,##0;\-;"/>
    <numFmt numFmtId="202" formatCode="#,##0.00_ "/>
    <numFmt numFmtId="203" formatCode="[$-412]yyyy&quot;년&quot;\ m&quot;월&quot;\ d&quot;일&quot;\ dddd"/>
    <numFmt numFmtId="204" formatCode="[$-412]AM/PM\ h:mm:ss"/>
    <numFmt numFmtId="205" formatCode="0_ "/>
    <numFmt numFmtId="206" formatCode="#,##0.0_);[Red]\(#,##0.0\)"/>
    <numFmt numFmtId="207" formatCode="#,##0;;\-"/>
    <numFmt numFmtId="208" formatCode="#,##0.00;;\-;"/>
    <numFmt numFmtId="209" formatCode="0.000"/>
    <numFmt numFmtId="210" formatCode="0.000_);[Red]\(0.000\)"/>
    <numFmt numFmtId="211" formatCode="#,###,\ "/>
    <numFmt numFmtId="212" formatCode="#,##0.0;;\-\ \ ;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_);\(0\)"/>
    <numFmt numFmtId="218" formatCode="\-"/>
    <numFmt numFmtId="219" formatCode="0.0%"/>
    <numFmt numFmtId="220" formatCode="#\ ##0;;\-;"/>
    <numFmt numFmtId="221" formatCode="#\ ###\ ##0;;\-;"/>
    <numFmt numFmtId="222" formatCode="#\ ###\ ##0.0;;\-;"/>
    <numFmt numFmtId="223" formatCode="#\ ##0.0;;\-;"/>
    <numFmt numFmtId="224" formatCode="#.###\ ##0;;\-;"/>
    <numFmt numFmtId="225" formatCode="\ ###\ ###.0"/>
  </numFmts>
  <fonts count="72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sz val="11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name val="돋움"/>
      <family val="3"/>
    </font>
    <font>
      <sz val="10"/>
      <color indexed="8"/>
      <name val="한양신명조,한컴돋움"/>
      <family val="3"/>
    </font>
    <font>
      <sz val="12"/>
      <name val="바탕체"/>
      <family val="1"/>
    </font>
    <font>
      <sz val="10"/>
      <color indexed="8"/>
      <name val="굴림"/>
      <family val="3"/>
    </font>
    <font>
      <sz val="10"/>
      <name val="굴림체"/>
      <family val="3"/>
    </font>
    <font>
      <sz val="14"/>
      <name val="뼻뮝"/>
      <family val="1"/>
    </font>
    <font>
      <sz val="10"/>
      <name val="명조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1"/>
    </font>
    <font>
      <sz val="12"/>
      <name val="System"/>
      <family val="2"/>
    </font>
    <font>
      <b/>
      <sz val="12"/>
      <name val="Arial"/>
      <family val="2"/>
    </font>
    <font>
      <b/>
      <sz val="11"/>
      <name val="Helv"/>
      <family val="2"/>
    </font>
    <font>
      <sz val="9"/>
      <name val="돋움"/>
      <family val="3"/>
    </font>
    <font>
      <b/>
      <sz val="10"/>
      <color indexed="8"/>
      <name val="Arial"/>
      <family val="2"/>
    </font>
    <font>
      <sz val="11"/>
      <name val="굴림"/>
      <family val="3"/>
    </font>
    <font>
      <b/>
      <sz val="14"/>
      <name val="굴림"/>
      <family val="3"/>
    </font>
    <font>
      <sz val="12"/>
      <name val="굴림"/>
      <family val="3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HY중고딕"/>
      <family val="1"/>
    </font>
    <font>
      <b/>
      <sz val="18"/>
      <color indexed="8"/>
      <name val="Arial"/>
      <family val="2"/>
    </font>
    <font>
      <b/>
      <sz val="18"/>
      <color indexed="8"/>
      <name val="굴림"/>
      <family val="3"/>
    </font>
    <font>
      <b/>
      <sz val="22"/>
      <color indexed="8"/>
      <name val="Arial"/>
      <family val="2"/>
    </font>
    <font>
      <sz val="10"/>
      <color indexed="8"/>
      <name val="돋움"/>
      <family val="3"/>
    </font>
    <font>
      <sz val="11"/>
      <color indexed="8"/>
      <name val="돋움"/>
      <family val="3"/>
    </font>
    <font>
      <b/>
      <sz val="18"/>
      <color indexed="8"/>
      <name val="HY중고딕"/>
      <family val="1"/>
    </font>
    <font>
      <b/>
      <sz val="18"/>
      <name val="굴림"/>
      <family val="3"/>
    </font>
    <font>
      <sz val="18"/>
      <name val="Arial"/>
      <family val="2"/>
    </font>
    <font>
      <sz val="10"/>
      <name val="HY중고딕"/>
      <family val="1"/>
    </font>
    <font>
      <b/>
      <sz val="22"/>
      <color indexed="8"/>
      <name val="한양신명조,한컴돋움"/>
      <family val="3"/>
    </font>
    <font>
      <sz val="11"/>
      <color indexed="10"/>
      <name val="돋움"/>
      <family val="3"/>
    </font>
    <font>
      <sz val="10"/>
      <name val="한양신명조,한컴돋움"/>
      <family val="3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8"/>
      <name val="굴림"/>
      <family val="3"/>
    </font>
    <font>
      <b/>
      <sz val="18"/>
      <name val="돋움"/>
      <family val="3"/>
    </font>
    <font>
      <sz val="9"/>
      <name val="굴림"/>
      <family val="3"/>
    </font>
    <font>
      <vertAlign val="superscript"/>
      <sz val="10"/>
      <color indexed="8"/>
      <name val="Arial"/>
      <family val="2"/>
    </font>
    <font>
      <b/>
      <sz val="11"/>
      <name val="Arial"/>
      <family val="2"/>
    </font>
    <font>
      <vertAlign val="superscript"/>
      <sz val="10"/>
      <name val="굴림"/>
      <family val="3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/>
      <top style="thin">
        <color rgb="FF000000"/>
      </top>
      <bottom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0" fillId="0" borderId="0" applyFill="0" applyBorder="0" applyAlignment="0">
      <protection/>
    </xf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10" fontId="5" fillId="0" borderId="0" applyFont="0" applyFill="0" applyBorder="0" applyAlignment="0" applyProtection="0"/>
    <xf numFmtId="0" fontId="21" fillId="0" borderId="0">
      <alignment/>
      <protection/>
    </xf>
    <xf numFmtId="0" fontId="5" fillId="0" borderId="3" applyNumberFormat="0" applyFont="0" applyFill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190" fontId="9" fillId="0" borderId="0">
      <alignment/>
      <protection/>
    </xf>
    <xf numFmtId="190" fontId="9" fillId="0" borderId="0">
      <alignment/>
      <protection/>
    </xf>
    <xf numFmtId="190" fontId="9" fillId="0" borderId="0">
      <alignment/>
      <protection/>
    </xf>
    <xf numFmtId="190" fontId="9" fillId="0" borderId="0">
      <alignment/>
      <protection/>
    </xf>
    <xf numFmtId="190" fontId="9" fillId="0" borderId="0">
      <alignment/>
      <protection/>
    </xf>
    <xf numFmtId="190" fontId="9" fillId="0" borderId="0">
      <alignment/>
      <protection/>
    </xf>
    <xf numFmtId="190" fontId="9" fillId="0" borderId="0">
      <alignment/>
      <protection/>
    </xf>
    <xf numFmtId="190" fontId="9" fillId="0" borderId="0">
      <alignment/>
      <protection/>
    </xf>
    <xf numFmtId="190" fontId="9" fillId="0" borderId="0">
      <alignment/>
      <protection/>
    </xf>
    <xf numFmtId="190" fontId="9" fillId="0" borderId="0">
      <alignment/>
      <protection/>
    </xf>
    <xf numFmtId="190" fontId="9" fillId="0" borderId="0">
      <alignment/>
      <protection/>
    </xf>
    <xf numFmtId="0" fontId="35" fillId="3" borderId="0" applyNumberFormat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0" fillId="21" borderId="5" applyNumberFormat="0" applyFont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3" fillId="0" borderId="7">
      <alignment/>
      <protection/>
    </xf>
    <xf numFmtId="0" fontId="39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7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7" fillId="20" borderId="13" applyNumberFormat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Protection="0">
      <alignment/>
    </xf>
    <xf numFmtId="0" fontId="5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594">
    <xf numFmtId="0" fontId="0" fillId="0" borderId="0" xfId="0" applyAlignment="1">
      <alignment/>
    </xf>
    <xf numFmtId="0" fontId="7" fillId="4" borderId="0" xfId="117" applyFont="1" applyFill="1">
      <alignment/>
      <protection/>
    </xf>
    <xf numFmtId="0" fontId="5" fillId="0" borderId="0" xfId="117">
      <alignment/>
      <protection/>
    </xf>
    <xf numFmtId="0" fontId="5" fillId="4" borderId="0" xfId="117" applyFill="1">
      <alignment/>
      <protection/>
    </xf>
    <xf numFmtId="0" fontId="5" fillId="22" borderId="14" xfId="117" applyFill="1" applyBorder="1">
      <alignment/>
      <protection/>
    </xf>
    <xf numFmtId="0" fontId="5" fillId="24" borderId="15" xfId="117" applyFill="1" applyBorder="1">
      <alignment/>
      <protection/>
    </xf>
    <xf numFmtId="0" fontId="6" fillId="25" borderId="16" xfId="117" applyFont="1" applyFill="1" applyBorder="1" applyAlignment="1">
      <alignment horizontal="center"/>
      <protection/>
    </xf>
    <xf numFmtId="0" fontId="23" fillId="26" borderId="17" xfId="117" applyFont="1" applyFill="1" applyBorder="1" applyAlignment="1">
      <alignment horizontal="center"/>
      <protection/>
    </xf>
    <xf numFmtId="0" fontId="6" fillId="25" borderId="17" xfId="117" applyFont="1" applyFill="1" applyBorder="1" applyAlignment="1">
      <alignment horizontal="center"/>
      <protection/>
    </xf>
    <xf numFmtId="0" fontId="6" fillId="25" borderId="18" xfId="117" applyFont="1" applyFill="1" applyBorder="1" applyAlignment="1">
      <alignment horizontal="center"/>
      <protection/>
    </xf>
    <xf numFmtId="0" fontId="5" fillId="24" borderId="19" xfId="117" applyFill="1" applyBorder="1">
      <alignment/>
      <protection/>
    </xf>
    <xf numFmtId="0" fontId="5" fillId="22" borderId="20" xfId="117" applyFill="1" applyBorder="1">
      <alignment/>
      <protection/>
    </xf>
    <xf numFmtId="0" fontId="5" fillId="24" borderId="20" xfId="117" applyFill="1" applyBorder="1">
      <alignment/>
      <protection/>
    </xf>
    <xf numFmtId="0" fontId="5" fillId="22" borderId="21" xfId="117" applyFill="1" applyBorder="1">
      <alignment/>
      <protection/>
    </xf>
    <xf numFmtId="0" fontId="27" fillId="0" borderId="0" xfId="0" applyFont="1" applyFill="1" applyAlignment="1">
      <alignment vertical="center" shrinkToFit="1"/>
    </xf>
    <xf numFmtId="0" fontId="0" fillId="0" borderId="0" xfId="0" applyFill="1" applyAlignment="1">
      <alignment/>
    </xf>
    <xf numFmtId="41" fontId="27" fillId="0" borderId="0" xfId="0" applyNumberFormat="1" applyFont="1" applyFill="1" applyAlignment="1">
      <alignment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27" fillId="0" borderId="19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right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9" fontId="10" fillId="0" borderId="0" xfId="87" applyFont="1" applyFill="1" applyAlignment="1">
      <alignment vertical="center"/>
    </xf>
    <xf numFmtId="0" fontId="2" fillId="0" borderId="0" xfId="118" applyFont="1" applyFill="1" applyAlignment="1">
      <alignment vertical="center"/>
      <protection/>
    </xf>
    <xf numFmtId="0" fontId="2" fillId="0" borderId="0" xfId="118" applyFont="1" applyFill="1" applyAlignment="1">
      <alignment/>
      <protection/>
    </xf>
    <xf numFmtId="0" fontId="2" fillId="0" borderId="0" xfId="0" applyFont="1" applyFill="1" applyAlignment="1">
      <alignment/>
    </xf>
    <xf numFmtId="181" fontId="29" fillId="0" borderId="0" xfId="0" applyNumberFormat="1" applyFont="1" applyFill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/>
    </xf>
    <xf numFmtId="0" fontId="5" fillId="0" borderId="27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vertical="center" wrapText="1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quotePrefix="1">
      <alignment horizontal="center" vertical="center" shrinkToFit="1"/>
    </xf>
    <xf numFmtId="0" fontId="5" fillId="0" borderId="15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 quotePrefix="1">
      <alignment horizontal="center" vertical="center" shrinkToFit="1"/>
    </xf>
    <xf numFmtId="0" fontId="61" fillId="0" borderId="0" xfId="0" applyFont="1" applyFill="1" applyAlignment="1">
      <alignment horizontal="center" vertical="center"/>
    </xf>
    <xf numFmtId="180" fontId="5" fillId="0" borderId="26" xfId="0" applyNumberFormat="1" applyFont="1" applyFill="1" applyBorder="1" applyAlignment="1">
      <alignment horizontal="center" vertical="center" shrinkToFit="1"/>
    </xf>
    <xf numFmtId="0" fontId="27" fillId="0" borderId="24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80" fontId="27" fillId="0" borderId="0" xfId="0" applyNumberFormat="1" applyFont="1" applyFill="1" applyAlignment="1">
      <alignment vertical="center" shrinkToFit="1"/>
    </xf>
    <xf numFmtId="0" fontId="10" fillId="0" borderId="30" xfId="0" applyFont="1" applyFill="1" applyBorder="1" applyAlignment="1">
      <alignment horizontal="center" vertical="center" shrinkToFit="1"/>
    </xf>
    <xf numFmtId="180" fontId="10" fillId="0" borderId="20" xfId="0" applyNumberFormat="1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180" fontId="10" fillId="0" borderId="15" xfId="0" applyNumberFormat="1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196" fontId="2" fillId="0" borderId="0" xfId="0" applyNumberFormat="1" applyFont="1" applyFill="1" applyBorder="1" applyAlignment="1">
      <alignment/>
    </xf>
    <xf numFmtId="196" fontId="10" fillId="0" borderId="0" xfId="0" applyNumberFormat="1" applyFont="1" applyFill="1" applyBorder="1" applyAlignment="1">
      <alignment horizontal="right" vertical="center" wrapText="1"/>
    </xf>
    <xf numFmtId="41" fontId="2" fillId="0" borderId="0" xfId="94" applyFont="1" applyFill="1" applyAlignment="1">
      <alignment vertical="center"/>
    </xf>
    <xf numFmtId="41" fontId="2" fillId="0" borderId="0" xfId="94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96" fontId="2" fillId="0" borderId="0" xfId="0" applyNumberFormat="1" applyFont="1" applyFill="1" applyAlignment="1">
      <alignment vertical="center"/>
    </xf>
    <xf numFmtId="0" fontId="27" fillId="0" borderId="0" xfId="0" applyFont="1" applyFill="1" applyAlignment="1" quotePrefix="1">
      <alignment horizontal="left" vertical="center"/>
    </xf>
    <xf numFmtId="0" fontId="27" fillId="0" borderId="0" xfId="0" applyFont="1" applyFill="1" applyAlignment="1" quotePrefix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 quotePrefix="1">
      <alignment horizontal="center" vertical="center" shrinkToFit="1"/>
    </xf>
    <xf numFmtId="0" fontId="27" fillId="0" borderId="20" xfId="0" applyFont="1" applyFill="1" applyBorder="1" applyAlignment="1" quotePrefix="1">
      <alignment horizontal="center" vertical="center"/>
    </xf>
    <xf numFmtId="0" fontId="27" fillId="0" borderId="19" xfId="0" applyFont="1" applyFill="1" applyBorder="1" applyAlignment="1">
      <alignment horizontal="left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118" applyFont="1" applyFill="1" applyAlignment="1">
      <alignment horizontal="left"/>
      <protection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horizontal="left" vertical="center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5" fillId="0" borderId="32" xfId="0" applyFont="1" applyFill="1" applyBorder="1" applyAlignment="1">
      <alignment horizontal="center" wrapText="1"/>
    </xf>
    <xf numFmtId="0" fontId="27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27" fillId="0" borderId="36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" fillId="0" borderId="0" xfId="113" applyFont="1" applyFill="1">
      <alignment vertical="center"/>
      <protection/>
    </xf>
    <xf numFmtId="0" fontId="5" fillId="0" borderId="37" xfId="113" applyFont="1" applyFill="1" applyBorder="1" applyAlignment="1">
      <alignment horizontal="center" vertical="center"/>
      <protection/>
    </xf>
    <xf numFmtId="0" fontId="27" fillId="0" borderId="38" xfId="0" applyFont="1" applyFill="1" applyBorder="1" applyAlignment="1">
      <alignment horizontal="center" vertical="center"/>
    </xf>
    <xf numFmtId="0" fontId="5" fillId="0" borderId="20" xfId="113" applyFont="1" applyFill="1" applyBorder="1" applyAlignment="1">
      <alignment horizontal="center" vertical="center" wrapText="1"/>
      <protection/>
    </xf>
    <xf numFmtId="0" fontId="5" fillId="0" borderId="31" xfId="113" applyFont="1" applyFill="1" applyBorder="1" applyAlignment="1">
      <alignment horizontal="center" vertical="center"/>
      <protection/>
    </xf>
    <xf numFmtId="0" fontId="56" fillId="0" borderId="0" xfId="113" applyFont="1" applyFill="1">
      <alignment vertical="center"/>
      <protection/>
    </xf>
    <xf numFmtId="0" fontId="10" fillId="0" borderId="0" xfId="113" applyFont="1" applyFill="1" applyAlignment="1">
      <alignment vertical="center"/>
      <protection/>
    </xf>
    <xf numFmtId="0" fontId="2" fillId="0" borderId="0" xfId="113" applyFont="1" applyFill="1" applyBorder="1" applyAlignment="1">
      <alignment horizontal="center" vertical="center"/>
      <protection/>
    </xf>
    <xf numFmtId="0" fontId="2" fillId="0" borderId="0" xfId="113" applyFont="1" applyFill="1">
      <alignment vertical="center"/>
      <protection/>
    </xf>
    <xf numFmtId="0" fontId="0" fillId="0" borderId="0" xfId="113" applyFont="1" applyFill="1">
      <alignment vertical="center"/>
      <protection/>
    </xf>
    <xf numFmtId="0" fontId="3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5" xfId="0" applyFont="1" applyFill="1" applyBorder="1" applyAlignment="1" quotePrefix="1">
      <alignment horizontal="center" vertical="center" shrinkToFit="1"/>
    </xf>
    <xf numFmtId="0" fontId="28" fillId="0" borderId="0" xfId="0" applyFont="1" applyFill="1" applyAlignment="1">
      <alignment vertical="center"/>
    </xf>
    <xf numFmtId="0" fontId="5" fillId="0" borderId="23" xfId="0" applyFont="1" applyFill="1" applyBorder="1" applyAlignment="1">
      <alignment vertical="center" shrinkToFit="1"/>
    </xf>
    <xf numFmtId="0" fontId="5" fillId="0" borderId="20" xfId="0" applyFont="1" applyFill="1" applyBorder="1" applyAlignment="1" quotePrefix="1">
      <alignment horizontal="center" vertical="center" shrinkToFit="1"/>
    </xf>
    <xf numFmtId="0" fontId="5" fillId="0" borderId="2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5" fillId="0" borderId="30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28" xfId="0" applyFont="1" applyFill="1" applyBorder="1" applyAlignment="1">
      <alignment vertical="center" shrinkToFit="1"/>
    </xf>
    <xf numFmtId="0" fontId="5" fillId="0" borderId="19" xfId="0" applyFont="1" applyFill="1" applyBorder="1" applyAlignment="1" quotePrefix="1">
      <alignment horizontal="center" vertical="center" shrinkToFit="1"/>
    </xf>
    <xf numFmtId="0" fontId="27" fillId="0" borderId="26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 quotePrefix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7" fillId="0" borderId="22" xfId="0" applyFont="1" applyFill="1" applyBorder="1" applyAlignment="1">
      <alignment/>
    </xf>
    <xf numFmtId="0" fontId="61" fillId="0" borderId="22" xfId="0" applyFont="1" applyFill="1" applyBorder="1" applyAlignment="1">
      <alignment/>
    </xf>
    <xf numFmtId="0" fontId="61" fillId="0" borderId="0" xfId="0" applyFont="1" applyFill="1" applyAlignment="1">
      <alignment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116" applyFont="1" applyFill="1" applyBorder="1" applyAlignment="1">
      <alignment vertical="center"/>
    </xf>
    <xf numFmtId="0" fontId="26" fillId="0" borderId="0" xfId="116" applyFont="1" applyFill="1" applyBorder="1">
      <alignment/>
    </xf>
    <xf numFmtId="0" fontId="5" fillId="0" borderId="0" xfId="116" applyFont="1" applyFill="1" applyBorder="1" applyAlignment="1">
      <alignment horizontal="center"/>
    </xf>
    <xf numFmtId="0" fontId="5" fillId="0" borderId="0" xfId="116" applyFont="1" applyFill="1" applyBorder="1" applyAlignment="1">
      <alignment horizontal="center" vertical="center"/>
    </xf>
    <xf numFmtId="9" fontId="5" fillId="0" borderId="0" xfId="87" applyFont="1" applyFill="1" applyAlignment="1">
      <alignment/>
    </xf>
    <xf numFmtId="0" fontId="5" fillId="0" borderId="0" xfId="116" applyFont="1" applyFill="1" applyBorder="1" applyAlignment="1">
      <alignment/>
    </xf>
    <xf numFmtId="0" fontId="49" fillId="0" borderId="0" xfId="113" applyFont="1" applyFill="1" applyAlignment="1">
      <alignment vertical="center"/>
      <protection/>
    </xf>
    <xf numFmtId="0" fontId="56" fillId="0" borderId="0" xfId="113" applyFont="1" applyFill="1" applyAlignment="1">
      <alignment horizontal="center" vertical="center"/>
      <protection/>
    </xf>
    <xf numFmtId="0" fontId="0" fillId="0" borderId="0" xfId="113" applyFont="1" applyFill="1" applyAlignment="1">
      <alignment horizontal="center" vertical="center"/>
      <protection/>
    </xf>
    <xf numFmtId="0" fontId="5" fillId="0" borderId="0" xfId="113" applyFont="1" applyFill="1" applyAlignment="1">
      <alignment horizontal="center" vertical="center"/>
      <protection/>
    </xf>
    <xf numFmtId="0" fontId="5" fillId="0" borderId="38" xfId="113" applyFont="1" applyFill="1" applyBorder="1" applyAlignment="1">
      <alignment horizontal="center" vertical="center"/>
      <protection/>
    </xf>
    <xf numFmtId="0" fontId="5" fillId="0" borderId="38" xfId="113" applyFont="1" applyFill="1" applyBorder="1" applyAlignment="1">
      <alignment horizontal="center" vertical="center" wrapText="1"/>
      <protection/>
    </xf>
    <xf numFmtId="0" fontId="5" fillId="0" borderId="15" xfId="113" applyFont="1" applyFill="1" applyBorder="1" applyAlignment="1">
      <alignment horizontal="center" vertical="center" wrapText="1"/>
      <protection/>
    </xf>
    <xf numFmtId="0" fontId="5" fillId="0" borderId="24" xfId="113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180" fontId="28" fillId="0" borderId="0" xfId="0" applyNumberFormat="1" applyFont="1" applyFill="1" applyAlignment="1">
      <alignment horizontal="center" vertical="center"/>
    </xf>
    <xf numFmtId="41" fontId="28" fillId="0" borderId="0" xfId="94" applyFont="1" applyFill="1" applyAlignment="1">
      <alignment horizontal="right" vertical="center" shrinkToFit="1"/>
    </xf>
    <xf numFmtId="41" fontId="5" fillId="0" borderId="24" xfId="94" applyFont="1" applyFill="1" applyBorder="1" applyAlignment="1">
      <alignment horizontal="center" vertical="center" shrinkToFit="1"/>
    </xf>
    <xf numFmtId="41" fontId="5" fillId="0" borderId="0" xfId="94" applyFont="1" applyFill="1" applyAlignment="1">
      <alignment vertical="center"/>
    </xf>
    <xf numFmtId="41" fontId="5" fillId="0" borderId="25" xfId="94" applyFont="1" applyFill="1" applyBorder="1" applyAlignment="1">
      <alignment horizontal="center" vertical="center" shrinkToFit="1"/>
    </xf>
    <xf numFmtId="41" fontId="5" fillId="0" borderId="0" xfId="94" applyFont="1" applyFill="1" applyAlignment="1">
      <alignment horizontal="right" vertical="center"/>
    </xf>
    <xf numFmtId="41" fontId="5" fillId="0" borderId="26" xfId="94" applyFont="1" applyFill="1" applyBorder="1" applyAlignment="1">
      <alignment horizontal="center" vertical="center" shrinkToFit="1"/>
    </xf>
    <xf numFmtId="41" fontId="5" fillId="0" borderId="28" xfId="94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0" xfId="113" applyFont="1" applyFill="1" applyAlignment="1">
      <alignment vertical="center"/>
      <protection/>
    </xf>
    <xf numFmtId="0" fontId="7" fillId="0" borderId="26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shrinkToFit="1"/>
    </xf>
    <xf numFmtId="178" fontId="5" fillId="0" borderId="0" xfId="0" applyNumberFormat="1" applyFont="1" applyFill="1" applyBorder="1" applyAlignment="1">
      <alignment horizontal="center" vertical="center"/>
    </xf>
    <xf numFmtId="180" fontId="5" fillId="0" borderId="0" xfId="0" applyNumberFormat="1" applyFont="1" applyFill="1" applyBorder="1" applyAlignment="1">
      <alignment horizontal="center" vertical="center" shrinkToFit="1"/>
    </xf>
    <xf numFmtId="181" fontId="5" fillId="0" borderId="0" xfId="0" applyNumberFormat="1" applyFont="1" applyFill="1" applyBorder="1" applyAlignment="1">
      <alignment horizontal="center" vertical="center" shrinkToFit="1"/>
    </xf>
    <xf numFmtId="0" fontId="49" fillId="0" borderId="0" xfId="0" applyFont="1" applyFill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41" fontId="5" fillId="0" borderId="0" xfId="93" applyFont="1" applyFill="1" applyBorder="1" applyAlignment="1">
      <alignment horizontal="center" vertical="center"/>
    </xf>
    <xf numFmtId="41" fontId="5" fillId="0" borderId="0" xfId="93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7" fillId="0" borderId="0" xfId="112" applyNumberFormat="1" applyFont="1" applyFill="1">
      <alignment vertical="center"/>
      <protection/>
    </xf>
    <xf numFmtId="0" fontId="0" fillId="0" borderId="0" xfId="112" applyNumberFormat="1" applyFont="1" applyFill="1">
      <alignment vertical="center"/>
      <protection/>
    </xf>
    <xf numFmtId="0" fontId="57" fillId="0" borderId="0" xfId="112" applyNumberFormat="1" applyFont="1" applyFill="1" applyAlignment="1">
      <alignment horizontal="right" vertical="center"/>
      <protection/>
    </xf>
    <xf numFmtId="0" fontId="53" fillId="0" borderId="0" xfId="112" applyNumberFormat="1" applyFont="1" applyFill="1">
      <alignment vertical="center"/>
      <protection/>
    </xf>
    <xf numFmtId="0" fontId="66" fillId="0" borderId="20" xfId="112" applyNumberFormat="1" applyFont="1" applyFill="1" applyBorder="1" applyAlignment="1">
      <alignment horizontal="center" vertical="center" wrapText="1"/>
      <protection/>
    </xf>
    <xf numFmtId="0" fontId="66" fillId="0" borderId="37" xfId="112" applyNumberFormat="1" applyFont="1" applyFill="1" applyBorder="1" applyAlignment="1">
      <alignment horizontal="center" vertical="center" wrapText="1"/>
      <protection/>
    </xf>
    <xf numFmtId="0" fontId="66" fillId="0" borderId="37" xfId="112" applyNumberFormat="1" applyFont="1" applyFill="1" applyBorder="1" applyAlignment="1">
      <alignment horizontal="center" vertical="center"/>
      <protection/>
    </xf>
    <xf numFmtId="0" fontId="66" fillId="0" borderId="19" xfId="112" applyNumberFormat="1" applyFont="1" applyFill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vertical="center"/>
      <protection/>
    </xf>
    <xf numFmtId="0" fontId="5" fillId="0" borderId="0" xfId="57" applyFont="1" applyFill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Border="1" applyAlignment="1">
      <alignment horizontal="right" vertical="center"/>
      <protection/>
    </xf>
    <xf numFmtId="0" fontId="5" fillId="0" borderId="0" xfId="57" applyFont="1" applyFill="1" applyBorder="1" applyAlignment="1">
      <alignment horizontal="left" vertical="center"/>
      <protection/>
    </xf>
    <xf numFmtId="0" fontId="70" fillId="0" borderId="26" xfId="57" applyFont="1" applyFill="1" applyBorder="1" applyAlignment="1">
      <alignment horizontal="center" vertical="center" shrinkToFit="1"/>
      <protection/>
    </xf>
    <xf numFmtId="223" fontId="5" fillId="0" borderId="24" xfId="57" applyNumberFormat="1" applyFont="1" applyFill="1" applyBorder="1" applyAlignment="1">
      <alignment horizontal="right" vertical="center" wrapText="1" indent="1" shrinkToFit="1"/>
      <protection/>
    </xf>
    <xf numFmtId="221" fontId="5" fillId="0" borderId="0" xfId="57" applyNumberFormat="1" applyFont="1" applyFill="1" applyBorder="1" applyAlignment="1">
      <alignment horizontal="right" vertical="center" wrapText="1" indent="1" shrinkToFit="1"/>
      <protection/>
    </xf>
    <xf numFmtId="221" fontId="5" fillId="0" borderId="26" xfId="57" applyNumberFormat="1" applyFont="1" applyFill="1" applyBorder="1" applyAlignment="1">
      <alignment horizontal="right" vertical="center" wrapText="1" indent="1" shrinkToFit="1"/>
      <protection/>
    </xf>
    <xf numFmtId="223" fontId="70" fillId="0" borderId="24" xfId="57" applyNumberFormat="1" applyFont="1" applyFill="1" applyBorder="1" applyAlignment="1">
      <alignment horizontal="right" vertical="center" wrapText="1" indent="1" shrinkToFit="1"/>
      <protection/>
    </xf>
    <xf numFmtId="221" fontId="70" fillId="0" borderId="0" xfId="57" applyNumberFormat="1" applyFont="1" applyFill="1" applyBorder="1" applyAlignment="1">
      <alignment horizontal="right" vertical="center" wrapText="1" indent="1" shrinkToFit="1"/>
      <protection/>
    </xf>
    <xf numFmtId="221" fontId="70" fillId="0" borderId="26" xfId="57" applyNumberFormat="1" applyFont="1" applyFill="1" applyBorder="1" applyAlignment="1">
      <alignment horizontal="right" vertical="center" wrapText="1" indent="1" shrinkToFit="1"/>
      <protection/>
    </xf>
    <xf numFmtId="221" fontId="70" fillId="0" borderId="0" xfId="57" applyNumberFormat="1" applyFont="1" applyFill="1" applyBorder="1" applyAlignment="1">
      <alignment horizontal="right" vertical="center" wrapText="1" indent="1"/>
      <protection/>
    </xf>
    <xf numFmtId="223" fontId="70" fillId="0" borderId="25" xfId="57" applyNumberFormat="1" applyFont="1" applyFill="1" applyBorder="1" applyAlignment="1">
      <alignment horizontal="right" vertical="center" wrapText="1" indent="1" shrinkToFit="1"/>
      <protection/>
    </xf>
    <xf numFmtId="221" fontId="70" fillId="0" borderId="22" xfId="57" applyNumberFormat="1" applyFont="1" applyFill="1" applyBorder="1" applyAlignment="1">
      <alignment horizontal="right" vertical="center" wrapText="1" indent="1" shrinkToFit="1"/>
      <protection/>
    </xf>
    <xf numFmtId="221" fontId="70" fillId="0" borderId="28" xfId="57" applyNumberFormat="1" applyFont="1" applyFill="1" applyBorder="1" applyAlignment="1">
      <alignment horizontal="right" vertical="center" wrapText="1" indent="1" shrinkToFit="1"/>
      <protection/>
    </xf>
    <xf numFmtId="223" fontId="71" fillId="0" borderId="24" xfId="57" applyNumberFormat="1" applyFont="1" applyFill="1" applyBorder="1" applyAlignment="1">
      <alignment horizontal="right" vertical="center" wrapText="1" indent="1" shrinkToFit="1"/>
      <protection/>
    </xf>
    <xf numFmtId="221" fontId="71" fillId="0" borderId="0" xfId="57" applyNumberFormat="1" applyFont="1" applyFill="1" applyBorder="1" applyAlignment="1">
      <alignment horizontal="right" vertical="center" wrapText="1" indent="1" shrinkToFit="1"/>
      <protection/>
    </xf>
    <xf numFmtId="221" fontId="71" fillId="0" borderId="26" xfId="57" applyNumberFormat="1" applyFont="1" applyFill="1" applyBorder="1" applyAlignment="1">
      <alignment horizontal="right" vertical="center" wrapText="1" indent="1" shrinkToFit="1"/>
      <protection/>
    </xf>
    <xf numFmtId="0" fontId="28" fillId="0" borderId="0" xfId="0" applyFont="1" applyFill="1" applyAlignment="1">
      <alignment horizontal="center" vertical="center" shrinkToFit="1"/>
    </xf>
    <xf numFmtId="180" fontId="2" fillId="0" borderId="23" xfId="57" applyNumberFormat="1" applyFont="1" applyFill="1" applyBorder="1" applyAlignment="1">
      <alignment vertical="center"/>
      <protection/>
    </xf>
    <xf numFmtId="181" fontId="2" fillId="0" borderId="0" xfId="57" applyNumberFormat="1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horizontal="left" vertical="center"/>
      <protection/>
    </xf>
    <xf numFmtId="0" fontId="2" fillId="0" borderId="0" xfId="57" applyFont="1" applyFill="1" applyBorder="1" applyAlignment="1">
      <alignment horizontal="right" vertical="center"/>
      <protection/>
    </xf>
    <xf numFmtId="0" fontId="2" fillId="0" borderId="0" xfId="57" applyFont="1" applyFill="1" applyAlignment="1">
      <alignment vertical="center"/>
      <protection/>
    </xf>
    <xf numFmtId="221" fontId="5" fillId="0" borderId="24" xfId="57" applyNumberFormat="1" applyFont="1" applyFill="1" applyBorder="1" applyAlignment="1">
      <alignment horizontal="right" vertical="center" wrapText="1" indent="1" shrinkToFit="1"/>
      <protection/>
    </xf>
    <xf numFmtId="192" fontId="5" fillId="0" borderId="0" xfId="57" applyNumberFormat="1" applyFont="1" applyFill="1" applyBorder="1" applyAlignment="1">
      <alignment horizontal="right" vertical="center" wrapText="1" indent="1" shrinkToFit="1"/>
      <protection/>
    </xf>
    <xf numFmtId="179" fontId="5" fillId="0" borderId="0" xfId="57" applyNumberFormat="1" applyFont="1" applyFill="1" applyBorder="1" applyAlignment="1">
      <alignment horizontal="right" vertical="center" wrapText="1" indent="1"/>
      <protection/>
    </xf>
    <xf numFmtId="192" fontId="5" fillId="0" borderId="26" xfId="57" applyNumberFormat="1" applyFont="1" applyFill="1" applyBorder="1" applyAlignment="1">
      <alignment horizontal="right" vertical="center" wrapText="1" indent="1"/>
      <protection/>
    </xf>
    <xf numFmtId="221" fontId="5" fillId="0" borderId="0" xfId="57" applyNumberFormat="1" applyFont="1" applyFill="1" applyBorder="1" applyAlignment="1">
      <alignment horizontal="right" vertical="center" wrapText="1" indent="1"/>
      <protection/>
    </xf>
    <xf numFmtId="192" fontId="5" fillId="0" borderId="0" xfId="57" applyNumberFormat="1" applyFont="1" applyFill="1" applyBorder="1" applyAlignment="1">
      <alignment horizontal="right" vertical="center" wrapText="1" indent="1"/>
      <protection/>
    </xf>
    <xf numFmtId="221" fontId="71" fillId="0" borderId="24" xfId="57" applyNumberFormat="1" applyFont="1" applyFill="1" applyBorder="1" applyAlignment="1">
      <alignment horizontal="right" vertical="center" wrapText="1" indent="1"/>
      <protection/>
    </xf>
    <xf numFmtId="192" fontId="71" fillId="0" borderId="0" xfId="57" applyNumberFormat="1" applyFont="1" applyFill="1" applyBorder="1" applyAlignment="1">
      <alignment horizontal="right" vertical="center" wrapText="1" indent="1"/>
      <protection/>
    </xf>
    <xf numFmtId="221" fontId="71" fillId="0" borderId="0" xfId="57" applyNumberFormat="1" applyFont="1" applyFill="1" applyBorder="1" applyAlignment="1">
      <alignment horizontal="right" vertical="center" wrapText="1" indent="1"/>
      <protection/>
    </xf>
    <xf numFmtId="179" fontId="71" fillId="0" borderId="0" xfId="57" applyNumberFormat="1" applyFont="1" applyFill="1" applyBorder="1" applyAlignment="1">
      <alignment horizontal="right" vertical="center" wrapText="1" indent="1"/>
      <protection/>
    </xf>
    <xf numFmtId="192" fontId="71" fillId="0" borderId="26" xfId="57" applyNumberFormat="1" applyFont="1" applyFill="1" applyBorder="1" applyAlignment="1">
      <alignment horizontal="right" vertical="center" wrapText="1" indent="1"/>
      <protection/>
    </xf>
    <xf numFmtId="221" fontId="70" fillId="0" borderId="24" xfId="57" applyNumberFormat="1" applyFont="1" applyFill="1" applyBorder="1" applyAlignment="1">
      <alignment horizontal="right" vertical="center" wrapText="1" indent="1"/>
      <protection/>
    </xf>
    <xf numFmtId="192" fontId="70" fillId="0" borderId="0" xfId="57" applyNumberFormat="1" applyFont="1" applyFill="1" applyBorder="1" applyAlignment="1">
      <alignment horizontal="right" vertical="center" wrapText="1" indent="1"/>
      <protection/>
    </xf>
    <xf numFmtId="179" fontId="70" fillId="0" borderId="0" xfId="57" applyNumberFormat="1" applyFont="1" applyFill="1" applyBorder="1" applyAlignment="1">
      <alignment horizontal="right" vertical="center" wrapText="1" indent="1"/>
      <protection/>
    </xf>
    <xf numFmtId="192" fontId="70" fillId="0" borderId="26" xfId="57" applyNumberFormat="1" applyFont="1" applyFill="1" applyBorder="1" applyAlignment="1">
      <alignment horizontal="right" vertical="center" wrapText="1" indent="1"/>
      <protection/>
    </xf>
    <xf numFmtId="221" fontId="70" fillId="0" borderId="25" xfId="57" applyNumberFormat="1" applyFont="1" applyFill="1" applyBorder="1" applyAlignment="1">
      <alignment horizontal="right" vertical="center" wrapText="1" indent="1"/>
      <protection/>
    </xf>
    <xf numFmtId="192" fontId="70" fillId="0" borderId="22" xfId="57" applyNumberFormat="1" applyFont="1" applyFill="1" applyBorder="1" applyAlignment="1">
      <alignment horizontal="right" vertical="center" wrapText="1" indent="1"/>
      <protection/>
    </xf>
    <xf numFmtId="221" fontId="70" fillId="0" borderId="22" xfId="57" applyNumberFormat="1" applyFont="1" applyFill="1" applyBorder="1" applyAlignment="1">
      <alignment horizontal="right" vertical="center" wrapText="1" indent="1"/>
      <protection/>
    </xf>
    <xf numFmtId="179" fontId="70" fillId="0" borderId="22" xfId="57" applyNumberFormat="1" applyFont="1" applyFill="1" applyBorder="1" applyAlignment="1">
      <alignment horizontal="right" vertical="center" wrapText="1" indent="1"/>
      <protection/>
    </xf>
    <xf numFmtId="192" fontId="70" fillId="0" borderId="28" xfId="57" applyNumberFormat="1" applyFont="1" applyFill="1" applyBorder="1" applyAlignment="1">
      <alignment horizontal="right" vertical="center" wrapText="1" indent="1"/>
      <protection/>
    </xf>
    <xf numFmtId="180" fontId="28" fillId="0" borderId="26" xfId="0" applyNumberFormat="1" applyFont="1" applyFill="1" applyBorder="1" applyAlignment="1">
      <alignment horizontal="center" vertical="center" shrinkToFit="1"/>
    </xf>
    <xf numFmtId="0" fontId="28" fillId="0" borderId="24" xfId="0" applyFont="1" applyFill="1" applyBorder="1" applyAlignment="1">
      <alignment horizontal="center" vertical="center" shrinkToFit="1"/>
    </xf>
    <xf numFmtId="0" fontId="70" fillId="0" borderId="26" xfId="57" applyFont="1" applyFill="1" applyBorder="1" applyAlignment="1">
      <alignment horizontal="center" vertical="center"/>
      <protection/>
    </xf>
    <xf numFmtId="0" fontId="70" fillId="0" borderId="28" xfId="57" applyFont="1" applyFill="1" applyBorder="1" applyAlignment="1">
      <alignment horizontal="center" vertical="center"/>
      <protection/>
    </xf>
    <xf numFmtId="221" fontId="5" fillId="0" borderId="0" xfId="94" applyNumberFormat="1" applyFont="1" applyFill="1" applyBorder="1" applyAlignment="1">
      <alignment horizontal="right" vertical="center" wrapText="1" indent="1" shrinkToFit="1"/>
    </xf>
    <xf numFmtId="221" fontId="5" fillId="0" borderId="24" xfId="94" applyNumberFormat="1" applyFont="1" applyFill="1" applyBorder="1" applyAlignment="1">
      <alignment horizontal="right" vertical="center" wrapText="1" indent="1" shrinkToFit="1"/>
    </xf>
    <xf numFmtId="221" fontId="5" fillId="0" borderId="26" xfId="94" applyNumberFormat="1" applyFont="1" applyFill="1" applyBorder="1" applyAlignment="1">
      <alignment horizontal="right" vertical="center" wrapText="1" indent="1" shrinkToFit="1"/>
    </xf>
    <xf numFmtId="221" fontId="71" fillId="0" borderId="24" xfId="94" applyNumberFormat="1" applyFont="1" applyFill="1" applyBorder="1" applyAlignment="1">
      <alignment horizontal="right" vertical="center" wrapText="1" indent="1" shrinkToFit="1"/>
    </xf>
    <xf numFmtId="221" fontId="71" fillId="0" borderId="0" xfId="94" applyNumberFormat="1" applyFont="1" applyFill="1" applyBorder="1" applyAlignment="1">
      <alignment horizontal="right" vertical="center" wrapText="1" indent="1" shrinkToFit="1"/>
    </xf>
    <xf numFmtId="221" fontId="71" fillId="0" borderId="26" xfId="94" applyNumberFormat="1" applyFont="1" applyFill="1" applyBorder="1" applyAlignment="1">
      <alignment horizontal="right" vertical="center" wrapText="1" indent="1" shrinkToFit="1"/>
    </xf>
    <xf numFmtId="221" fontId="70" fillId="0" borderId="0" xfId="94" applyNumberFormat="1" applyFont="1" applyFill="1" applyBorder="1" applyAlignment="1">
      <alignment horizontal="right" vertical="center" wrapText="1" indent="1"/>
    </xf>
    <xf numFmtId="221" fontId="70" fillId="0" borderId="0" xfId="94" applyNumberFormat="1" applyFont="1" applyFill="1" applyBorder="1" applyAlignment="1">
      <alignment horizontal="right" vertical="center" wrapText="1" indent="1" shrinkToFit="1"/>
    </xf>
    <xf numFmtId="221" fontId="70" fillId="0" borderId="26" xfId="94" applyNumberFormat="1" applyFont="1" applyFill="1" applyBorder="1" applyAlignment="1">
      <alignment horizontal="right" vertical="center" wrapText="1" indent="1"/>
    </xf>
    <xf numFmtId="221" fontId="70" fillId="0" borderId="22" xfId="94" applyNumberFormat="1" applyFont="1" applyFill="1" applyBorder="1" applyAlignment="1">
      <alignment horizontal="right" vertical="center" wrapText="1" indent="1"/>
    </xf>
    <xf numFmtId="221" fontId="70" fillId="0" borderId="28" xfId="94" applyNumberFormat="1" applyFont="1" applyFill="1" applyBorder="1" applyAlignment="1">
      <alignment horizontal="right" vertical="center" wrapText="1" indent="1"/>
    </xf>
    <xf numFmtId="0" fontId="28" fillId="0" borderId="0" xfId="0" applyFont="1" applyFill="1" applyBorder="1" applyAlignment="1">
      <alignment horizontal="center" vertical="center" shrinkToFit="1"/>
    </xf>
    <xf numFmtId="221" fontId="5" fillId="0" borderId="31" xfId="94" applyNumberFormat="1" applyFont="1" applyFill="1" applyBorder="1" applyAlignment="1">
      <alignment horizontal="right" vertical="center" wrapText="1" indent="1" shrinkToFit="1"/>
    </xf>
    <xf numFmtId="221" fontId="5" fillId="0" borderId="23" xfId="94" applyNumberFormat="1" applyFont="1" applyFill="1" applyBorder="1" applyAlignment="1">
      <alignment horizontal="right" vertical="center" wrapText="1" indent="1" shrinkToFit="1"/>
    </xf>
    <xf numFmtId="221" fontId="5" fillId="0" borderId="30" xfId="94" applyNumberFormat="1" applyFont="1" applyFill="1" applyBorder="1" applyAlignment="1">
      <alignment horizontal="right" vertical="center" wrapText="1" indent="1" shrinkToFit="1"/>
    </xf>
    <xf numFmtId="41" fontId="28" fillId="0" borderId="26" xfId="94" applyFont="1" applyFill="1" applyBorder="1" applyAlignment="1">
      <alignment horizontal="center" vertical="center" shrinkToFit="1"/>
    </xf>
    <xf numFmtId="0" fontId="5" fillId="0" borderId="0" xfId="57" applyFont="1" applyFill="1">
      <alignment/>
      <protection/>
    </xf>
    <xf numFmtId="0" fontId="5" fillId="0" borderId="23" xfId="57" applyFont="1" applyFill="1" applyBorder="1" applyAlignment="1">
      <alignment horizontal="left" vertical="center"/>
      <protection/>
    </xf>
    <xf numFmtId="220" fontId="5" fillId="0" borderId="24" xfId="57" applyNumberFormat="1" applyFont="1" applyFill="1" applyBorder="1" applyAlignment="1">
      <alignment horizontal="right" vertical="center" wrapText="1" indent="1" shrinkToFit="1"/>
      <protection/>
    </xf>
    <xf numFmtId="220" fontId="5" fillId="0" borderId="0" xfId="57" applyNumberFormat="1" applyFont="1" applyFill="1" applyBorder="1" applyAlignment="1">
      <alignment horizontal="right" vertical="center" wrapText="1" indent="1" shrinkToFit="1"/>
      <protection/>
    </xf>
    <xf numFmtId="220" fontId="5" fillId="0" borderId="26" xfId="57" applyNumberFormat="1" applyFont="1" applyFill="1" applyBorder="1" applyAlignment="1">
      <alignment horizontal="right" vertical="center" wrapText="1" indent="1" shrinkToFit="1"/>
      <protection/>
    </xf>
    <xf numFmtId="220" fontId="71" fillId="0" borderId="24" xfId="57" applyNumberFormat="1" applyFont="1" applyFill="1" applyBorder="1" applyAlignment="1">
      <alignment horizontal="right" vertical="center" wrapText="1" indent="1" shrinkToFit="1"/>
      <protection/>
    </xf>
    <xf numFmtId="220" fontId="71" fillId="0" borderId="0" xfId="57" applyNumberFormat="1" applyFont="1" applyFill="1" applyBorder="1" applyAlignment="1">
      <alignment horizontal="right" vertical="center" wrapText="1" indent="1" shrinkToFit="1"/>
      <protection/>
    </xf>
    <xf numFmtId="220" fontId="71" fillId="0" borderId="26" xfId="57" applyNumberFormat="1" applyFont="1" applyFill="1" applyBorder="1" applyAlignment="1">
      <alignment horizontal="right" vertical="center" wrapText="1" indent="1" shrinkToFit="1"/>
      <protection/>
    </xf>
    <xf numFmtId="220" fontId="70" fillId="0" borderId="24" xfId="57" applyNumberFormat="1" applyFont="1" applyFill="1" applyBorder="1" applyAlignment="1">
      <alignment horizontal="right" vertical="center" wrapText="1" indent="1" shrinkToFit="1"/>
      <protection/>
    </xf>
    <xf numFmtId="220" fontId="70" fillId="0" borderId="0" xfId="57" applyNumberFormat="1" applyFont="1" applyFill="1" applyBorder="1" applyAlignment="1">
      <alignment horizontal="right" vertical="center" wrapText="1" indent="1" shrinkToFit="1"/>
      <protection/>
    </xf>
    <xf numFmtId="220" fontId="70" fillId="0" borderId="26" xfId="57" applyNumberFormat="1" applyFont="1" applyFill="1" applyBorder="1" applyAlignment="1">
      <alignment horizontal="right" vertical="center" wrapText="1" indent="1" shrinkToFit="1"/>
      <protection/>
    </xf>
    <xf numFmtId="220" fontId="70" fillId="0" borderId="25" xfId="57" applyNumberFormat="1" applyFont="1" applyFill="1" applyBorder="1" applyAlignment="1">
      <alignment horizontal="right" vertical="center" wrapText="1" indent="1" shrinkToFit="1"/>
      <protection/>
    </xf>
    <xf numFmtId="220" fontId="70" fillId="0" borderId="22" xfId="57" applyNumberFormat="1" applyFont="1" applyFill="1" applyBorder="1" applyAlignment="1">
      <alignment horizontal="right" vertical="center" wrapText="1" indent="1" shrinkToFit="1"/>
      <protection/>
    </xf>
    <xf numFmtId="220" fontId="70" fillId="0" borderId="28" xfId="57" applyNumberFormat="1" applyFont="1" applyFill="1" applyBorder="1" applyAlignment="1">
      <alignment horizontal="right" vertical="center" wrapText="1" indent="1" shrinkToFit="1"/>
      <protection/>
    </xf>
    <xf numFmtId="0" fontId="5" fillId="0" borderId="23" xfId="57" applyFont="1" applyFill="1" applyBorder="1" applyAlignment="1">
      <alignment vertical="center"/>
      <protection/>
    </xf>
    <xf numFmtId="0" fontId="5" fillId="0" borderId="0" xfId="57" applyFont="1" applyFill="1" applyAlignment="1">
      <alignment horizontal="left" vertical="center"/>
      <protection/>
    </xf>
    <xf numFmtId="220" fontId="5" fillId="0" borderId="39" xfId="57" applyNumberFormat="1" applyFont="1" applyFill="1" applyBorder="1" applyAlignment="1">
      <alignment horizontal="right" vertical="center" wrapText="1" indent="1"/>
      <protection/>
    </xf>
    <xf numFmtId="220" fontId="5" fillId="0" borderId="0" xfId="57" applyNumberFormat="1" applyFont="1" applyFill="1" applyBorder="1" applyAlignment="1">
      <alignment horizontal="right" vertical="center" wrapText="1" indent="1"/>
      <protection/>
    </xf>
    <xf numFmtId="0" fontId="5" fillId="0" borderId="0" xfId="57" applyNumberFormat="1" applyFont="1" applyFill="1" applyBorder="1" applyAlignment="1">
      <alignment horizontal="right" vertical="center" wrapText="1" indent="1"/>
      <protection/>
    </xf>
    <xf numFmtId="0" fontId="5" fillId="0" borderId="40" xfId="57" applyNumberFormat="1" applyFont="1" applyFill="1" applyBorder="1" applyAlignment="1">
      <alignment horizontal="right" vertical="center" wrapText="1" indent="1"/>
      <protection/>
    </xf>
    <xf numFmtId="220" fontId="70" fillId="0" borderId="39" xfId="57" applyNumberFormat="1" applyFont="1" applyFill="1" applyBorder="1" applyAlignment="1">
      <alignment horizontal="right" vertical="center" wrapText="1" indent="1"/>
      <protection/>
    </xf>
    <xf numFmtId="220" fontId="70" fillId="0" borderId="0" xfId="57" applyNumberFormat="1" applyFont="1" applyFill="1" applyBorder="1" applyAlignment="1">
      <alignment horizontal="right" vertical="center" wrapText="1" indent="1"/>
      <protection/>
    </xf>
    <xf numFmtId="0" fontId="70" fillId="0" borderId="0" xfId="57" applyNumberFormat="1" applyFont="1" applyFill="1" applyBorder="1" applyAlignment="1">
      <alignment horizontal="right" vertical="center" wrapText="1" indent="1"/>
      <protection/>
    </xf>
    <xf numFmtId="0" fontId="70" fillId="0" borderId="40" xfId="57" applyNumberFormat="1" applyFont="1" applyFill="1" applyBorder="1" applyAlignment="1">
      <alignment horizontal="right" vertical="center" wrapText="1" indent="1"/>
      <protection/>
    </xf>
    <xf numFmtId="220" fontId="70" fillId="0" borderId="41" xfId="57" applyNumberFormat="1" applyFont="1" applyFill="1" applyBorder="1" applyAlignment="1">
      <alignment horizontal="right" vertical="center" wrapText="1" indent="1"/>
      <protection/>
    </xf>
    <xf numFmtId="220" fontId="70" fillId="0" borderId="42" xfId="57" applyNumberFormat="1" applyFont="1" applyFill="1" applyBorder="1" applyAlignment="1">
      <alignment horizontal="right" vertical="center" wrapText="1" indent="1"/>
      <protection/>
    </xf>
    <xf numFmtId="0" fontId="70" fillId="0" borderId="22" xfId="57" applyNumberFormat="1" applyFont="1" applyFill="1" applyBorder="1" applyAlignment="1">
      <alignment horizontal="right" vertical="center" wrapText="1" indent="1"/>
      <protection/>
    </xf>
    <xf numFmtId="0" fontId="70" fillId="0" borderId="43" xfId="57" applyNumberFormat="1" applyFont="1" applyFill="1" applyBorder="1" applyAlignment="1">
      <alignment horizontal="right" vertical="center" wrapText="1" indent="1"/>
      <protection/>
    </xf>
    <xf numFmtId="0" fontId="28" fillId="0" borderId="0" xfId="0" applyFont="1" applyFill="1" applyBorder="1" applyAlignment="1">
      <alignment horizontal="center" vertical="center" wrapText="1"/>
    </xf>
    <xf numFmtId="220" fontId="71" fillId="0" borderId="39" xfId="57" applyNumberFormat="1" applyFont="1" applyFill="1" applyBorder="1" applyAlignment="1">
      <alignment horizontal="right" vertical="center" wrapText="1" indent="1"/>
      <protection/>
    </xf>
    <xf numFmtId="220" fontId="71" fillId="0" borderId="0" xfId="57" applyNumberFormat="1" applyFont="1" applyFill="1" applyBorder="1" applyAlignment="1">
      <alignment horizontal="right" vertical="center" wrapText="1" indent="1"/>
      <protection/>
    </xf>
    <xf numFmtId="0" fontId="71" fillId="0" borderId="0" xfId="57" applyNumberFormat="1" applyFont="1" applyFill="1" applyBorder="1" applyAlignment="1">
      <alignment horizontal="right" vertical="center" wrapText="1" indent="1"/>
      <protection/>
    </xf>
    <xf numFmtId="0" fontId="71" fillId="0" borderId="40" xfId="57" applyNumberFormat="1" applyFont="1" applyFill="1" applyBorder="1" applyAlignment="1">
      <alignment horizontal="right" vertical="center" wrapText="1" indent="1"/>
      <protection/>
    </xf>
    <xf numFmtId="0" fontId="5" fillId="0" borderId="31" xfId="86" applyNumberFormat="1" applyFont="1" applyFill="1" applyBorder="1" applyAlignment="1">
      <alignment horizontal="center" vertical="center"/>
    </xf>
    <xf numFmtId="221" fontId="5" fillId="0" borderId="23" xfId="113" applyNumberFormat="1" applyFont="1" applyFill="1" applyBorder="1" applyAlignment="1">
      <alignment horizontal="center" vertical="center"/>
      <protection/>
    </xf>
    <xf numFmtId="0" fontId="5" fillId="0" borderId="24" xfId="86" applyNumberFormat="1" applyFont="1" applyFill="1" applyBorder="1" applyAlignment="1">
      <alignment horizontal="center" vertical="center"/>
    </xf>
    <xf numFmtId="221" fontId="5" fillId="0" borderId="0" xfId="113" applyNumberFormat="1" applyFont="1" applyFill="1" applyBorder="1" applyAlignment="1">
      <alignment horizontal="center" vertical="center"/>
      <protection/>
    </xf>
    <xf numFmtId="0" fontId="28" fillId="0" borderId="19" xfId="113" applyFont="1" applyFill="1" applyBorder="1" applyAlignment="1">
      <alignment horizontal="center" vertical="center" wrapText="1"/>
      <protection/>
    </xf>
    <xf numFmtId="0" fontId="28" fillId="0" borderId="25" xfId="113" applyFont="1" applyFill="1" applyBorder="1" applyAlignment="1">
      <alignment horizontal="center" vertical="center"/>
      <protection/>
    </xf>
    <xf numFmtId="0" fontId="71" fillId="0" borderId="25" xfId="86" applyNumberFormat="1" applyFont="1" applyFill="1" applyBorder="1" applyAlignment="1">
      <alignment horizontal="center" vertical="center"/>
    </xf>
    <xf numFmtId="221" fontId="71" fillId="0" borderId="22" xfId="113" applyNumberFormat="1" applyFont="1" applyFill="1" applyBorder="1" applyAlignment="1">
      <alignment horizontal="center" vertical="center"/>
      <protection/>
    </xf>
    <xf numFmtId="221" fontId="71" fillId="0" borderId="28" xfId="113" applyNumberFormat="1" applyFont="1" applyFill="1" applyBorder="1" applyAlignment="1">
      <alignment horizontal="center" vertical="center"/>
      <protection/>
    </xf>
    <xf numFmtId="0" fontId="28" fillId="0" borderId="0" xfId="113" applyFont="1" applyFill="1">
      <alignment vertical="center"/>
      <protection/>
    </xf>
    <xf numFmtId="0" fontId="28" fillId="0" borderId="0" xfId="113" applyFont="1" applyFill="1" applyBorder="1">
      <alignment vertical="center"/>
      <protection/>
    </xf>
    <xf numFmtId="220" fontId="71" fillId="0" borderId="24" xfId="57" applyNumberFormat="1" applyFont="1" applyFill="1" applyBorder="1" applyAlignment="1">
      <alignment horizontal="right" vertical="center" wrapText="1" indent="3"/>
      <protection/>
    </xf>
    <xf numFmtId="220" fontId="71" fillId="0" borderId="0" xfId="57" applyNumberFormat="1" applyFont="1" applyFill="1" applyBorder="1" applyAlignment="1">
      <alignment horizontal="right" vertical="center" wrapText="1" indent="3"/>
      <protection/>
    </xf>
    <xf numFmtId="220" fontId="71" fillId="0" borderId="26" xfId="57" applyNumberFormat="1" applyFont="1" applyFill="1" applyBorder="1" applyAlignment="1">
      <alignment horizontal="right" vertical="center" wrapText="1" indent="3"/>
      <protection/>
    </xf>
    <xf numFmtId="220" fontId="70" fillId="0" borderId="24" xfId="57" applyNumberFormat="1" applyFont="1" applyFill="1" applyBorder="1" applyAlignment="1">
      <alignment horizontal="right" vertical="center" wrapText="1" indent="3"/>
      <protection/>
    </xf>
    <xf numFmtId="220" fontId="70" fillId="0" borderId="0" xfId="57" applyNumberFormat="1" applyFont="1" applyFill="1" applyBorder="1" applyAlignment="1">
      <alignment horizontal="right" vertical="center" wrapText="1" indent="3"/>
      <protection/>
    </xf>
    <xf numFmtId="220" fontId="70" fillId="0" borderId="26" xfId="57" applyNumberFormat="1" applyFont="1" applyFill="1" applyBorder="1" applyAlignment="1">
      <alignment horizontal="right" vertical="center" indent="3"/>
      <protection/>
    </xf>
    <xf numFmtId="220" fontId="70" fillId="0" borderId="25" xfId="57" applyNumberFormat="1" applyFont="1" applyFill="1" applyBorder="1" applyAlignment="1" quotePrefix="1">
      <alignment horizontal="right" vertical="center" wrapText="1" indent="3"/>
      <protection/>
    </xf>
    <xf numFmtId="220" fontId="70" fillId="0" borderId="22" xfId="57" applyNumberFormat="1" applyFont="1" applyFill="1" applyBorder="1" applyAlignment="1" quotePrefix="1">
      <alignment horizontal="right" vertical="center" wrapText="1" indent="3"/>
      <protection/>
    </xf>
    <xf numFmtId="220" fontId="70" fillId="0" borderId="22" xfId="57" applyNumberFormat="1" applyFont="1" applyFill="1" applyBorder="1" applyAlignment="1">
      <alignment horizontal="right" vertical="center" wrapText="1" indent="3"/>
      <protection/>
    </xf>
    <xf numFmtId="220" fontId="70" fillId="0" borderId="28" xfId="57" applyNumberFormat="1" applyFont="1" applyFill="1" applyBorder="1" applyAlignment="1">
      <alignment horizontal="right" vertical="center" indent="3"/>
      <protection/>
    </xf>
    <xf numFmtId="0" fontId="2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221" fontId="5" fillId="0" borderId="24" xfId="57" applyNumberFormat="1" applyFont="1" applyFill="1" applyBorder="1" applyAlignment="1">
      <alignment horizontal="right" vertical="center" wrapText="1" indent="1"/>
      <protection/>
    </xf>
    <xf numFmtId="224" fontId="5" fillId="0" borderId="0" xfId="57" applyNumberFormat="1" applyFont="1" applyFill="1" applyBorder="1" applyAlignment="1">
      <alignment horizontal="right" vertical="center" wrapText="1" indent="1"/>
      <protection/>
    </xf>
    <xf numFmtId="221" fontId="5" fillId="0" borderId="26" xfId="57" applyNumberFormat="1" applyFont="1" applyFill="1" applyBorder="1" applyAlignment="1">
      <alignment horizontal="right" vertical="center" wrapText="1" indent="1"/>
      <protection/>
    </xf>
    <xf numFmtId="221" fontId="28" fillId="0" borderId="24" xfId="57" applyNumberFormat="1" applyFont="1" applyFill="1" applyBorder="1" applyAlignment="1">
      <alignment horizontal="right" vertical="center" wrapText="1" indent="1"/>
      <protection/>
    </xf>
    <xf numFmtId="221" fontId="28" fillId="0" borderId="0" xfId="57" applyNumberFormat="1" applyFont="1" applyFill="1" applyBorder="1" applyAlignment="1">
      <alignment horizontal="right" vertical="center" wrapText="1" indent="1"/>
      <protection/>
    </xf>
    <xf numFmtId="224" fontId="28" fillId="0" borderId="0" xfId="57" applyNumberFormat="1" applyFont="1" applyFill="1" applyBorder="1" applyAlignment="1">
      <alignment horizontal="right" vertical="center" wrapText="1" indent="1"/>
      <protection/>
    </xf>
    <xf numFmtId="221" fontId="28" fillId="0" borderId="26" xfId="57" applyNumberFormat="1" applyFont="1" applyFill="1" applyBorder="1" applyAlignment="1">
      <alignment horizontal="right" vertical="center" wrapText="1" indent="1"/>
      <protection/>
    </xf>
    <xf numFmtId="221" fontId="5" fillId="0" borderId="24" xfId="94" applyNumberFormat="1" applyFont="1" applyFill="1" applyBorder="1" applyAlignment="1">
      <alignment horizontal="right" vertical="center" wrapText="1" indent="1"/>
    </xf>
    <xf numFmtId="221" fontId="5" fillId="0" borderId="0" xfId="94" applyNumberFormat="1" applyFont="1" applyFill="1" applyBorder="1" applyAlignment="1">
      <alignment horizontal="right" vertical="center" wrapText="1" indent="1"/>
    </xf>
    <xf numFmtId="221" fontId="5" fillId="0" borderId="26" xfId="94" applyNumberFormat="1" applyFont="1" applyFill="1" applyBorder="1" applyAlignment="1">
      <alignment horizontal="right" vertical="center" wrapText="1" indent="1"/>
    </xf>
    <xf numFmtId="221" fontId="5" fillId="0" borderId="25" xfId="94" applyNumberFormat="1" applyFont="1" applyFill="1" applyBorder="1" applyAlignment="1">
      <alignment horizontal="right" vertical="center" wrapText="1" indent="1"/>
    </xf>
    <xf numFmtId="221" fontId="5" fillId="0" borderId="22" xfId="94" applyNumberFormat="1" applyFont="1" applyFill="1" applyBorder="1" applyAlignment="1">
      <alignment horizontal="right" vertical="center" wrapText="1" indent="1"/>
    </xf>
    <xf numFmtId="224" fontId="5" fillId="0" borderId="22" xfId="57" applyNumberFormat="1" applyFont="1" applyFill="1" applyBorder="1" applyAlignment="1">
      <alignment horizontal="right" vertical="center" wrapText="1" indent="1"/>
      <protection/>
    </xf>
    <xf numFmtId="221" fontId="5" fillId="0" borderId="28" xfId="94" applyNumberFormat="1" applyFont="1" applyFill="1" applyBorder="1" applyAlignment="1">
      <alignment horizontal="right" vertical="center" wrapText="1" indent="1"/>
    </xf>
    <xf numFmtId="0" fontId="28" fillId="0" borderId="26" xfId="0" applyFont="1" applyFill="1" applyBorder="1" applyAlignment="1">
      <alignment horizontal="center" vertical="center"/>
    </xf>
    <xf numFmtId="221" fontId="28" fillId="0" borderId="24" xfId="57" applyNumberFormat="1" applyFont="1" applyFill="1" applyBorder="1" applyAlignment="1">
      <alignment horizontal="right" vertical="center" wrapText="1" indent="1" shrinkToFit="1"/>
      <protection/>
    </xf>
    <xf numFmtId="221" fontId="28" fillId="0" borderId="0" xfId="57" applyNumberFormat="1" applyFont="1" applyFill="1" applyBorder="1" applyAlignment="1">
      <alignment horizontal="right" vertical="center" wrapText="1" indent="1" shrinkToFit="1"/>
      <protection/>
    </xf>
    <xf numFmtId="221" fontId="28" fillId="0" borderId="26" xfId="57" applyNumberFormat="1" applyFont="1" applyFill="1" applyBorder="1" applyAlignment="1">
      <alignment horizontal="right" vertical="center" wrapText="1" indent="1" shrinkToFit="1"/>
      <protection/>
    </xf>
    <xf numFmtId="221" fontId="5" fillId="0" borderId="25" xfId="57" applyNumberFormat="1" applyFont="1" applyFill="1" applyBorder="1" applyAlignment="1">
      <alignment horizontal="right" vertical="center" wrapText="1" indent="1" shrinkToFit="1"/>
      <protection/>
    </xf>
    <xf numFmtId="221" fontId="5" fillId="0" borderId="22" xfId="57" applyNumberFormat="1" applyFont="1" applyFill="1" applyBorder="1" applyAlignment="1">
      <alignment horizontal="right" vertical="center" wrapText="1" indent="1" shrinkToFit="1"/>
      <protection/>
    </xf>
    <xf numFmtId="221" fontId="5" fillId="0" borderId="22" xfId="57" applyNumberFormat="1" applyFont="1" applyFill="1" applyBorder="1" applyAlignment="1">
      <alignment horizontal="right" vertical="center" wrapText="1" indent="1"/>
      <protection/>
    </xf>
    <xf numFmtId="221" fontId="28" fillId="0" borderId="22" xfId="57" applyNumberFormat="1" applyFont="1" applyFill="1" applyBorder="1" applyAlignment="1">
      <alignment horizontal="right" vertical="center" wrapText="1" indent="1" shrinkToFit="1"/>
      <protection/>
    </xf>
    <xf numFmtId="221" fontId="5" fillId="0" borderId="28" xfId="57" applyNumberFormat="1" applyFont="1" applyFill="1" applyBorder="1" applyAlignment="1">
      <alignment horizontal="right" vertical="center" wrapText="1" indent="1" shrinkToFit="1"/>
      <protection/>
    </xf>
    <xf numFmtId="0" fontId="28" fillId="0" borderId="26" xfId="0" applyFont="1" applyFill="1" applyBorder="1" applyAlignment="1">
      <alignment horizontal="center" vertical="center" shrinkToFit="1"/>
    </xf>
    <xf numFmtId="221" fontId="5" fillId="0" borderId="20" xfId="57" applyNumberFormat="1" applyFont="1" applyFill="1" applyBorder="1" applyAlignment="1">
      <alignment horizontal="right" vertical="center" wrapText="1" indent="1"/>
      <protection/>
    </xf>
    <xf numFmtId="221" fontId="5" fillId="0" borderId="15" xfId="57" applyNumberFormat="1" applyFont="1" applyFill="1" applyBorder="1" applyAlignment="1">
      <alignment horizontal="right" vertical="center" wrapText="1" indent="1"/>
      <protection/>
    </xf>
    <xf numFmtId="221" fontId="28" fillId="0" borderId="15" xfId="57" applyNumberFormat="1" applyFont="1" applyFill="1" applyBorder="1" applyAlignment="1">
      <alignment horizontal="right" vertical="center" wrapText="1" indent="1"/>
      <protection/>
    </xf>
    <xf numFmtId="221" fontId="5" fillId="0" borderId="15" xfId="57" applyNumberFormat="1" applyFont="1" applyFill="1" applyBorder="1" applyAlignment="1">
      <alignment horizontal="right" vertical="center" wrapText="1" indent="1" shrinkToFit="1"/>
      <protection/>
    </xf>
    <xf numFmtId="221" fontId="5" fillId="0" borderId="19" xfId="57" applyNumberFormat="1" applyFont="1" applyFill="1" applyBorder="1" applyAlignment="1">
      <alignment horizontal="right" vertical="center" wrapText="1" indent="1"/>
      <protection/>
    </xf>
    <xf numFmtId="221" fontId="5" fillId="0" borderId="19" xfId="57" applyNumberFormat="1" applyFont="1" applyFill="1" applyBorder="1" applyAlignment="1">
      <alignment horizontal="right" vertical="center" wrapText="1" indent="1" shrinkToFit="1"/>
      <protection/>
    </xf>
    <xf numFmtId="221" fontId="5" fillId="0" borderId="30" xfId="57" applyNumberFormat="1" applyFont="1" applyFill="1" applyBorder="1" applyAlignment="1">
      <alignment horizontal="right" vertical="center" wrapText="1" indent="1"/>
      <protection/>
    </xf>
    <xf numFmtId="221" fontId="5" fillId="0" borderId="25" xfId="57" applyNumberFormat="1" applyFont="1" applyFill="1" applyBorder="1" applyAlignment="1">
      <alignment horizontal="right" vertical="center" wrapText="1" indent="1"/>
      <protection/>
    </xf>
    <xf numFmtId="221" fontId="5" fillId="0" borderId="22" xfId="94" applyNumberFormat="1" applyFont="1" applyFill="1" applyBorder="1" applyAlignment="1">
      <alignment horizontal="right" vertical="center" wrapText="1" indent="1" shrinkToFit="1"/>
    </xf>
    <xf numFmtId="0" fontId="5" fillId="0" borderId="24" xfId="57" applyFont="1" applyFill="1" applyBorder="1" applyAlignment="1">
      <alignment horizontal="right" vertical="center" wrapText="1" indent="1"/>
      <protection/>
    </xf>
    <xf numFmtId="0" fontId="5" fillId="0" borderId="0" xfId="57" applyFont="1" applyFill="1" applyBorder="1" applyAlignment="1">
      <alignment horizontal="right" vertical="center" wrapText="1" indent="1"/>
      <protection/>
    </xf>
    <xf numFmtId="222" fontId="5" fillId="0" borderId="0" xfId="94" applyNumberFormat="1" applyFont="1" applyFill="1" applyBorder="1" applyAlignment="1">
      <alignment horizontal="right" vertical="center" wrapText="1" indent="1"/>
    </xf>
    <xf numFmtId="222" fontId="5" fillId="0" borderId="26" xfId="94" applyNumberFormat="1" applyFont="1" applyFill="1" applyBorder="1" applyAlignment="1">
      <alignment horizontal="right" vertical="center" wrapText="1" indent="1"/>
    </xf>
    <xf numFmtId="221" fontId="28" fillId="0" borderId="0" xfId="94" applyNumberFormat="1" applyFont="1" applyFill="1" applyBorder="1" applyAlignment="1">
      <alignment horizontal="right" vertical="center" wrapText="1" indent="1"/>
    </xf>
    <xf numFmtId="222" fontId="28" fillId="0" borderId="0" xfId="94" applyNumberFormat="1" applyFont="1" applyFill="1" applyBorder="1" applyAlignment="1">
      <alignment horizontal="right" vertical="center" wrapText="1" indent="1"/>
    </xf>
    <xf numFmtId="222" fontId="28" fillId="0" borderId="26" xfId="94" applyNumberFormat="1" applyFont="1" applyFill="1" applyBorder="1" applyAlignment="1">
      <alignment horizontal="right" vertical="center" wrapText="1" indent="1"/>
    </xf>
    <xf numFmtId="222" fontId="5" fillId="0" borderId="26" xfId="57" applyNumberFormat="1" applyFont="1" applyFill="1" applyBorder="1" applyAlignment="1">
      <alignment horizontal="right" vertical="center" wrapText="1" indent="1"/>
      <protection/>
    </xf>
    <xf numFmtId="0" fontId="5" fillId="0" borderId="25" xfId="57" applyFont="1" applyFill="1" applyBorder="1" applyAlignment="1">
      <alignment horizontal="right" vertical="center" wrapText="1" indent="1"/>
      <protection/>
    </xf>
    <xf numFmtId="0" fontId="5" fillId="0" borderId="22" xfId="57" applyFont="1" applyFill="1" applyBorder="1" applyAlignment="1">
      <alignment horizontal="right" vertical="center" wrapText="1" indent="1"/>
      <protection/>
    </xf>
    <xf numFmtId="222" fontId="5" fillId="0" borderId="22" xfId="94" applyNumberFormat="1" applyFont="1" applyFill="1" applyBorder="1" applyAlignment="1">
      <alignment horizontal="right" vertical="center" wrapText="1" indent="1"/>
    </xf>
    <xf numFmtId="222" fontId="5" fillId="0" borderId="22" xfId="57" applyNumberFormat="1" applyFont="1" applyFill="1" applyBorder="1" applyAlignment="1">
      <alignment horizontal="right" vertical="center" wrapText="1" indent="1"/>
      <protection/>
    </xf>
    <xf numFmtId="222" fontId="5" fillId="0" borderId="28" xfId="94" applyNumberFormat="1" applyFont="1" applyFill="1" applyBorder="1" applyAlignment="1">
      <alignment horizontal="right" vertical="center" wrapText="1" indent="1"/>
    </xf>
    <xf numFmtId="0" fontId="28" fillId="0" borderId="24" xfId="57" applyFont="1" applyFill="1" applyBorder="1" applyAlignment="1">
      <alignment horizontal="right" vertical="center" wrapText="1" indent="1"/>
      <protection/>
    </xf>
    <xf numFmtId="0" fontId="28" fillId="0" borderId="0" xfId="57" applyFont="1" applyFill="1" applyBorder="1" applyAlignment="1">
      <alignment horizontal="right" vertical="center" wrapText="1" indent="1"/>
      <protection/>
    </xf>
    <xf numFmtId="0" fontId="28" fillId="0" borderId="24" xfId="0" applyFont="1" applyFill="1" applyBorder="1" applyAlignment="1">
      <alignment horizontal="center" vertical="center"/>
    </xf>
    <xf numFmtId="0" fontId="4" fillId="0" borderId="0" xfId="57" applyFont="1" applyFill="1" applyAlignment="1" quotePrefix="1">
      <alignment horizontal="center" vertical="center"/>
      <protection/>
    </xf>
    <xf numFmtId="0" fontId="4" fillId="0" borderId="0" xfId="57" applyFont="1" applyFill="1" applyAlignment="1" quotePrefix="1">
      <alignment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3" fillId="0" borderId="0" xfId="57" applyFont="1" applyFill="1">
      <alignment/>
      <protection/>
    </xf>
    <xf numFmtId="0" fontId="5" fillId="0" borderId="0" xfId="57" applyFont="1" applyFill="1" applyAlignment="1">
      <alignment vertical="center" shrinkToFit="1"/>
      <protection/>
    </xf>
    <xf numFmtId="0" fontId="5" fillId="0" borderId="22" xfId="57" applyFont="1" applyFill="1" applyBorder="1" applyAlignment="1">
      <alignment horizontal="right" vertical="center"/>
      <protection/>
    </xf>
    <xf numFmtId="0" fontId="5" fillId="0" borderId="30" xfId="57" applyFont="1" applyFill="1" applyBorder="1" applyAlignment="1">
      <alignment horizontal="center" vertical="center" shrinkToFit="1"/>
      <protection/>
    </xf>
    <xf numFmtId="0" fontId="5" fillId="0" borderId="31" xfId="57" applyFont="1" applyFill="1" applyBorder="1" applyAlignment="1">
      <alignment horizontal="center" vertical="center"/>
      <protection/>
    </xf>
    <xf numFmtId="0" fontId="5" fillId="0" borderId="26" xfId="57" applyFont="1" applyFill="1" applyBorder="1" applyAlignment="1">
      <alignment horizontal="center" vertical="center" shrinkToFit="1"/>
      <protection/>
    </xf>
    <xf numFmtId="0" fontId="5" fillId="0" borderId="15" xfId="57" applyFont="1" applyFill="1" applyBorder="1" applyAlignment="1">
      <alignment horizontal="center" vertical="center" shrinkToFit="1"/>
      <protection/>
    </xf>
    <xf numFmtId="0" fontId="2" fillId="0" borderId="15" xfId="57" applyFont="1" applyFill="1" applyBorder="1" applyAlignment="1">
      <alignment horizontal="center" vertical="center" wrapText="1" shrinkToFit="1"/>
      <protection/>
    </xf>
    <xf numFmtId="0" fontId="5" fillId="0" borderId="15" xfId="57" applyFont="1" applyFill="1" applyBorder="1" applyAlignment="1" quotePrefix="1">
      <alignment horizontal="center" vertical="center" wrapText="1" shrinkToFit="1"/>
      <protection/>
    </xf>
    <xf numFmtId="0" fontId="5" fillId="0" borderId="24" xfId="57" applyFont="1" applyFill="1" applyBorder="1" applyAlignment="1">
      <alignment horizontal="center" vertical="center"/>
      <protection/>
    </xf>
    <xf numFmtId="0" fontId="5" fillId="0" borderId="26" xfId="57" applyFont="1" applyFill="1" applyBorder="1" applyAlignment="1">
      <alignment horizontal="center" vertical="top" shrinkToFit="1"/>
      <protection/>
    </xf>
    <xf numFmtId="0" fontId="5" fillId="0" borderId="15" xfId="57" applyFont="1" applyFill="1" applyBorder="1" applyAlignment="1">
      <alignment horizontal="center" vertical="top" shrinkToFit="1"/>
      <protection/>
    </xf>
    <xf numFmtId="0" fontId="5" fillId="0" borderId="24" xfId="57" applyFont="1" applyFill="1" applyBorder="1" applyAlignment="1">
      <alignment horizontal="center" vertical="top"/>
      <protection/>
    </xf>
    <xf numFmtId="0" fontId="5" fillId="0" borderId="0" xfId="57" applyFont="1" applyFill="1" applyAlignment="1">
      <alignment vertical="top"/>
      <protection/>
    </xf>
    <xf numFmtId="0" fontId="5" fillId="0" borderId="28" xfId="57" applyFont="1" applyFill="1" applyBorder="1" applyAlignment="1">
      <alignment horizontal="center" shrinkToFit="1"/>
      <protection/>
    </xf>
    <xf numFmtId="0" fontId="5" fillId="0" borderId="19" xfId="57" applyFont="1" applyFill="1" applyBorder="1" applyAlignment="1">
      <alignment horizontal="center" vertical="center" shrinkToFit="1"/>
      <protection/>
    </xf>
    <xf numFmtId="0" fontId="5" fillId="0" borderId="19" xfId="57" applyFont="1" applyFill="1" applyBorder="1" applyAlignment="1">
      <alignment horizontal="center" vertical="center" wrapText="1" shrinkToFit="1"/>
      <protection/>
    </xf>
    <xf numFmtId="0" fontId="5" fillId="0" borderId="22" xfId="57" applyFont="1" applyFill="1" applyBorder="1" applyAlignment="1">
      <alignment horizontal="center" vertical="center"/>
      <protection/>
    </xf>
    <xf numFmtId="0" fontId="5" fillId="0" borderId="19" xfId="57" applyFont="1" applyFill="1" applyBorder="1" applyAlignment="1" quotePrefix="1">
      <alignment horizontal="center" vertical="center"/>
      <protection/>
    </xf>
    <xf numFmtId="0" fontId="5" fillId="0" borderId="25" xfId="57" applyFont="1" applyFill="1" applyBorder="1" applyAlignment="1">
      <alignment horizontal="center"/>
      <protection/>
    </xf>
    <xf numFmtId="0" fontId="5" fillId="0" borderId="0" xfId="57" applyFont="1" applyFill="1" applyAlignment="1">
      <alignment/>
      <protection/>
    </xf>
    <xf numFmtId="221" fontId="5" fillId="0" borderId="24" xfId="57" applyNumberFormat="1" applyFont="1" applyFill="1" applyBorder="1" applyAlignment="1">
      <alignment horizontal="right" vertical="center" wrapText="1" indent="4" shrinkToFit="1"/>
      <protection/>
    </xf>
    <xf numFmtId="221" fontId="5" fillId="0" borderId="0" xfId="57" applyNumberFormat="1" applyFont="1" applyFill="1" applyBorder="1" applyAlignment="1">
      <alignment horizontal="right" vertical="center" wrapText="1" indent="4" shrinkToFit="1"/>
      <protection/>
    </xf>
    <xf numFmtId="221" fontId="5" fillId="0" borderId="26" xfId="57" applyNumberFormat="1" applyFont="1" applyFill="1" applyBorder="1" applyAlignment="1">
      <alignment horizontal="right" vertical="center" wrapText="1" indent="4" shrinkToFit="1"/>
      <protection/>
    </xf>
    <xf numFmtId="0" fontId="5" fillId="0" borderId="24" xfId="57" applyFont="1" applyFill="1" applyBorder="1" applyAlignment="1">
      <alignment horizontal="center" vertical="center" shrinkToFit="1"/>
      <protection/>
    </xf>
    <xf numFmtId="0" fontId="28" fillId="0" borderId="26" xfId="57" applyFont="1" applyFill="1" applyBorder="1" applyAlignment="1">
      <alignment horizontal="center" vertical="center" shrinkToFit="1"/>
      <protection/>
    </xf>
    <xf numFmtId="221" fontId="28" fillId="0" borderId="24" xfId="57" applyNumberFormat="1" applyFont="1" applyFill="1" applyBorder="1" applyAlignment="1">
      <alignment horizontal="right" vertical="center" wrapText="1" indent="4" shrinkToFit="1"/>
      <protection/>
    </xf>
    <xf numFmtId="221" fontId="28" fillId="0" borderId="0" xfId="57" applyNumberFormat="1" applyFont="1" applyFill="1" applyBorder="1" applyAlignment="1">
      <alignment horizontal="right" vertical="center" wrapText="1" indent="4" shrinkToFit="1"/>
      <protection/>
    </xf>
    <xf numFmtId="221" fontId="28" fillId="0" borderId="26" xfId="57" applyNumberFormat="1" applyFont="1" applyFill="1" applyBorder="1" applyAlignment="1">
      <alignment horizontal="right" vertical="center" wrapText="1" indent="4" shrinkToFit="1"/>
      <protection/>
    </xf>
    <xf numFmtId="0" fontId="28" fillId="0" borderId="24" xfId="57" applyFont="1" applyFill="1" applyBorder="1" applyAlignment="1">
      <alignment horizontal="center" vertical="center" shrinkToFit="1"/>
      <protection/>
    </xf>
    <xf numFmtId="181" fontId="28" fillId="0" borderId="0" xfId="57" applyNumberFormat="1" applyFont="1" applyFill="1" applyAlignment="1">
      <alignment vertical="center"/>
      <protection/>
    </xf>
    <xf numFmtId="0" fontId="28" fillId="0" borderId="0" xfId="57" applyFont="1" applyFill="1" applyAlignment="1">
      <alignment vertical="center"/>
      <protection/>
    </xf>
    <xf numFmtId="0" fontId="5" fillId="0" borderId="28" xfId="57" applyFont="1" applyFill="1" applyBorder="1" applyAlignment="1">
      <alignment horizontal="center" vertical="center" shrinkToFit="1"/>
      <protection/>
    </xf>
    <xf numFmtId="221" fontId="5" fillId="0" borderId="25" xfId="57" applyNumberFormat="1" applyFont="1" applyFill="1" applyBorder="1" applyAlignment="1">
      <alignment horizontal="right" vertical="center" wrapText="1" indent="4" shrinkToFit="1"/>
      <protection/>
    </xf>
    <xf numFmtId="221" fontId="5" fillId="0" borderId="22" xfId="57" applyNumberFormat="1" applyFont="1" applyFill="1" applyBorder="1" applyAlignment="1">
      <alignment horizontal="right" vertical="center" wrapText="1" indent="4" shrinkToFit="1"/>
      <protection/>
    </xf>
    <xf numFmtId="221" fontId="5" fillId="0" borderId="28" xfId="57" applyNumberFormat="1" applyFont="1" applyFill="1" applyBorder="1" applyAlignment="1">
      <alignment horizontal="right" vertical="center" wrapText="1" indent="4" shrinkToFit="1"/>
      <protection/>
    </xf>
    <xf numFmtId="0" fontId="5" fillId="0" borderId="25" xfId="57" applyFont="1" applyFill="1" applyBorder="1" applyAlignment="1">
      <alignment horizontal="left" vertical="center" indent="1" shrinkToFit="1"/>
      <protection/>
    </xf>
    <xf numFmtId="0" fontId="5" fillId="0" borderId="30" xfId="57" applyFont="1" applyFill="1" applyBorder="1" applyAlignment="1">
      <alignment vertical="center"/>
      <protection/>
    </xf>
    <xf numFmtId="0" fontId="5" fillId="0" borderId="31" xfId="57" applyFont="1" applyFill="1" applyBorder="1" applyAlignment="1">
      <alignment horizontal="center" vertical="center" shrinkToFit="1"/>
      <protection/>
    </xf>
    <xf numFmtId="0" fontId="5" fillId="0" borderId="0" xfId="57" applyFont="1" applyFill="1" applyAlignment="1">
      <alignment horizontal="center" vertical="center"/>
      <protection/>
    </xf>
    <xf numFmtId="0" fontId="5" fillId="0" borderId="44" xfId="57" applyFont="1" applyFill="1" applyBorder="1" applyAlignment="1">
      <alignment horizontal="center" vertical="center" wrapText="1"/>
      <protection/>
    </xf>
    <xf numFmtId="0" fontId="5" fillId="0" borderId="45" xfId="57" applyFont="1" applyFill="1" applyBorder="1" applyAlignment="1">
      <alignment horizontal="center" vertical="center" wrapText="1"/>
      <protection/>
    </xf>
    <xf numFmtId="0" fontId="5" fillId="0" borderId="46" xfId="57" applyFont="1" applyFill="1" applyBorder="1" applyAlignment="1">
      <alignment horizontal="center" vertical="top" wrapText="1"/>
      <protection/>
    </xf>
    <xf numFmtId="0" fontId="5" fillId="0" borderId="39" xfId="57" applyFont="1" applyFill="1" applyBorder="1" applyAlignment="1">
      <alignment horizontal="center" vertical="top" wrapText="1"/>
      <protection/>
    </xf>
    <xf numFmtId="0" fontId="5" fillId="0" borderId="46" xfId="57" applyFont="1" applyFill="1" applyBorder="1" applyAlignment="1">
      <alignment horizontal="center" vertical="center" wrapText="1"/>
      <protection/>
    </xf>
    <xf numFmtId="0" fontId="5" fillId="0" borderId="46" xfId="57" applyFont="1" applyFill="1" applyBorder="1" applyAlignment="1">
      <alignment horizontal="center" wrapText="1"/>
      <protection/>
    </xf>
    <xf numFmtId="0" fontId="5" fillId="0" borderId="39" xfId="57" applyFont="1" applyFill="1" applyBorder="1" applyAlignment="1">
      <alignment horizontal="center" vertical="center" wrapText="1"/>
      <protection/>
    </xf>
    <xf numFmtId="0" fontId="5" fillId="0" borderId="24" xfId="57" applyFont="1" applyFill="1" applyBorder="1" applyAlignment="1">
      <alignment horizontal="center"/>
      <protection/>
    </xf>
    <xf numFmtId="0" fontId="5" fillId="0" borderId="47" xfId="57" applyFont="1" applyFill="1" applyBorder="1" applyAlignment="1">
      <alignment vertical="center"/>
      <protection/>
    </xf>
    <xf numFmtId="0" fontId="5" fillId="0" borderId="48" xfId="57" applyFont="1" applyFill="1" applyBorder="1" applyAlignment="1">
      <alignment horizontal="center" vertical="center" wrapText="1"/>
      <protection/>
    </xf>
    <xf numFmtId="0" fontId="5" fillId="0" borderId="49" xfId="57" applyFont="1" applyFill="1" applyBorder="1" applyAlignment="1">
      <alignment horizontal="center" vertical="center" wrapText="1"/>
      <protection/>
    </xf>
    <xf numFmtId="0" fontId="5" fillId="0" borderId="25" xfId="57" applyFont="1" applyFill="1" applyBorder="1" applyAlignment="1">
      <alignment horizontal="center" vertical="center" shrinkToFit="1"/>
      <protection/>
    </xf>
    <xf numFmtId="0" fontId="5" fillId="0" borderId="26" xfId="57" applyFont="1" applyFill="1" applyBorder="1" applyAlignment="1">
      <alignment horizontal="center" vertical="center" wrapText="1" shrinkToFit="1"/>
      <protection/>
    </xf>
    <xf numFmtId="222" fontId="5" fillId="0" borderId="0" xfId="57" applyNumberFormat="1" applyFont="1" applyFill="1" applyBorder="1" applyAlignment="1">
      <alignment horizontal="right" vertical="center" wrapText="1" indent="4" shrinkToFit="1"/>
      <protection/>
    </xf>
    <xf numFmtId="222" fontId="5" fillId="0" borderId="26" xfId="57" applyNumberFormat="1" applyFont="1" applyFill="1" applyBorder="1" applyAlignment="1">
      <alignment horizontal="right" vertical="center" wrapText="1" indent="4" shrinkToFit="1"/>
      <protection/>
    </xf>
    <xf numFmtId="0" fontId="5" fillId="0" borderId="24" xfId="57" applyFont="1" applyFill="1" applyBorder="1" applyAlignment="1">
      <alignment horizontal="center" vertical="center" wrapText="1" shrinkToFit="1"/>
      <protection/>
    </xf>
    <xf numFmtId="0" fontId="28" fillId="0" borderId="28" xfId="57" applyFont="1" applyFill="1" applyBorder="1" applyAlignment="1">
      <alignment horizontal="center" vertical="center" wrapText="1" shrinkToFit="1"/>
      <protection/>
    </xf>
    <xf numFmtId="221" fontId="28" fillId="0" borderId="25" xfId="57" applyNumberFormat="1" applyFont="1" applyFill="1" applyBorder="1" applyAlignment="1">
      <alignment horizontal="right" vertical="center" wrapText="1" indent="4" shrinkToFit="1"/>
      <protection/>
    </xf>
    <xf numFmtId="221" fontId="28" fillId="0" borderId="22" xfId="57" applyNumberFormat="1" applyFont="1" applyFill="1" applyBorder="1" applyAlignment="1">
      <alignment horizontal="right" vertical="center" wrapText="1" indent="4" shrinkToFit="1"/>
      <protection/>
    </xf>
    <xf numFmtId="222" fontId="28" fillId="0" borderId="22" xfId="57" applyNumberFormat="1" applyFont="1" applyFill="1" applyBorder="1" applyAlignment="1">
      <alignment horizontal="right" vertical="center" wrapText="1" indent="4" shrinkToFit="1"/>
      <protection/>
    </xf>
    <xf numFmtId="222" fontId="28" fillId="0" borderId="28" xfId="57" applyNumberFormat="1" applyFont="1" applyFill="1" applyBorder="1" applyAlignment="1">
      <alignment horizontal="right" vertical="center" wrapText="1" indent="4" shrinkToFit="1"/>
      <protection/>
    </xf>
    <xf numFmtId="0" fontId="28" fillId="0" borderId="25" xfId="57" applyFont="1" applyFill="1" applyBorder="1" applyAlignment="1">
      <alignment horizontal="center" vertical="center" wrapText="1" shrinkToFit="1"/>
      <protection/>
    </xf>
    <xf numFmtId="181" fontId="2" fillId="0" borderId="0" xfId="57" applyNumberFormat="1" applyFont="1" applyFill="1" applyAlignment="1">
      <alignment vertical="center"/>
      <protection/>
    </xf>
    <xf numFmtId="182" fontId="2" fillId="0" borderId="0" xfId="57" applyNumberFormat="1" applyFont="1" applyFill="1" applyAlignment="1">
      <alignment vertical="center"/>
      <protection/>
    </xf>
    <xf numFmtId="181" fontId="5" fillId="0" borderId="0" xfId="57" applyNumberFormat="1" applyFont="1" applyFill="1" applyAlignment="1">
      <alignment vertical="center"/>
      <protection/>
    </xf>
    <xf numFmtId="182" fontId="5" fillId="0" borderId="0" xfId="57" applyNumberFormat="1" applyFont="1" applyFill="1" applyAlignment="1">
      <alignment vertical="center"/>
      <protection/>
    </xf>
    <xf numFmtId="0" fontId="25" fillId="0" borderId="0" xfId="116" applyFont="1" applyFill="1" applyBorder="1" applyAlignment="1">
      <alignment horizontal="center" vertical="center"/>
    </xf>
    <xf numFmtId="3" fontId="5" fillId="0" borderId="0" xfId="57" applyNumberFormat="1" applyFont="1" applyFill="1" applyBorder="1">
      <alignment/>
      <protection/>
    </xf>
    <xf numFmtId="0" fontId="5" fillId="0" borderId="0" xfId="57" applyFont="1" applyFill="1" applyAlignment="1">
      <alignment horizontal="right"/>
      <protection/>
    </xf>
    <xf numFmtId="0" fontId="5" fillId="0" borderId="0" xfId="57" applyFont="1" applyFill="1" applyAlignment="1">
      <alignment horizontal="left"/>
      <protection/>
    </xf>
    <xf numFmtId="0" fontId="5" fillId="0" borderId="50" xfId="116" applyFont="1" applyFill="1" applyBorder="1" applyAlignment="1">
      <alignment horizontal="center" vertical="center"/>
    </xf>
    <xf numFmtId="0" fontId="5" fillId="0" borderId="44" xfId="57" applyFont="1" applyFill="1" applyBorder="1" applyAlignment="1">
      <alignment horizontal="center" wrapText="1"/>
      <protection/>
    </xf>
    <xf numFmtId="0" fontId="5" fillId="0" borderId="45" xfId="116" applyFont="1" applyFill="1" applyBorder="1" applyAlignment="1">
      <alignment horizontal="center" vertical="center"/>
    </xf>
    <xf numFmtId="0" fontId="5" fillId="0" borderId="40" xfId="116" applyFont="1" applyFill="1" applyBorder="1" applyAlignment="1">
      <alignment horizontal="center" vertical="center"/>
    </xf>
    <xf numFmtId="0" fontId="5" fillId="0" borderId="40" xfId="57" applyFont="1" applyFill="1" applyBorder="1" applyAlignment="1">
      <alignment horizontal="center" wrapText="1"/>
      <protection/>
    </xf>
    <xf numFmtId="0" fontId="5" fillId="0" borderId="39" xfId="116" applyFont="1" applyFill="1" applyBorder="1" applyAlignment="1">
      <alignment horizontal="center" vertical="center"/>
    </xf>
    <xf numFmtId="0" fontId="5" fillId="0" borderId="46" xfId="57" applyFont="1" applyFill="1" applyBorder="1" applyAlignment="1">
      <alignment wrapText="1"/>
      <protection/>
    </xf>
    <xf numFmtId="0" fontId="5" fillId="0" borderId="46" xfId="57" applyFont="1" applyFill="1" applyBorder="1" applyAlignment="1">
      <alignment vertical="top" wrapText="1"/>
      <protection/>
    </xf>
    <xf numFmtId="0" fontId="5" fillId="0" borderId="43" xfId="116" applyFont="1" applyFill="1" applyBorder="1" applyAlignment="1">
      <alignment horizontal="center" vertical="center"/>
    </xf>
    <xf numFmtId="0" fontId="5" fillId="0" borderId="48" xfId="57" applyFont="1" applyFill="1" applyBorder="1" applyAlignment="1">
      <alignment horizontal="center" vertical="top" wrapText="1"/>
      <protection/>
    </xf>
    <xf numFmtId="0" fontId="5" fillId="0" borderId="49" xfId="116" applyFont="1" applyFill="1" applyBorder="1" applyAlignment="1">
      <alignment horizontal="center" vertical="center"/>
    </xf>
    <xf numFmtId="0" fontId="5" fillId="0" borderId="40" xfId="57" applyNumberFormat="1" applyFont="1" applyFill="1" applyBorder="1" applyAlignment="1">
      <alignment horizontal="center" vertical="center"/>
      <protection/>
    </xf>
    <xf numFmtId="221" fontId="5" fillId="0" borderId="39" xfId="57" applyNumberFormat="1" applyFont="1" applyFill="1" applyBorder="1" applyAlignment="1">
      <alignment horizontal="right" vertical="center" wrapText="1" indent="1"/>
      <protection/>
    </xf>
    <xf numFmtId="225" fontId="5" fillId="0" borderId="0" xfId="57" applyNumberFormat="1" applyFont="1" applyFill="1" applyBorder="1" applyAlignment="1">
      <alignment horizontal="right" vertical="center" wrapText="1" indent="2"/>
      <protection/>
    </xf>
    <xf numFmtId="221" fontId="5" fillId="0" borderId="40" xfId="57" applyNumberFormat="1" applyFont="1" applyFill="1" applyBorder="1" applyAlignment="1">
      <alignment horizontal="right" vertical="center" wrapText="1" indent="1"/>
      <protection/>
    </xf>
    <xf numFmtId="0" fontId="5" fillId="0" borderId="0" xfId="57" applyNumberFormat="1" applyFont="1" applyFill="1" applyBorder="1" applyAlignment="1">
      <alignment horizontal="center" vertical="center"/>
      <protection/>
    </xf>
    <xf numFmtId="192" fontId="5" fillId="0" borderId="0" xfId="116" applyNumberFormat="1" applyFont="1" applyFill="1" applyBorder="1" applyAlignment="1">
      <alignment vertical="center"/>
    </xf>
    <xf numFmtId="221" fontId="5" fillId="0" borderId="0" xfId="116" applyNumberFormat="1" applyFont="1" applyFill="1" applyBorder="1" applyAlignment="1">
      <alignment vertical="center"/>
    </xf>
    <xf numFmtId="0" fontId="28" fillId="0" borderId="40" xfId="57" applyNumberFormat="1" applyFont="1" applyFill="1" applyBorder="1" applyAlignment="1">
      <alignment horizontal="center" vertical="center"/>
      <protection/>
    </xf>
    <xf numFmtId="221" fontId="28" fillId="0" borderId="39" xfId="57" applyNumberFormat="1" applyFont="1" applyFill="1" applyBorder="1" applyAlignment="1">
      <alignment horizontal="right" vertical="center" wrapText="1" indent="1"/>
      <protection/>
    </xf>
    <xf numFmtId="225" fontId="28" fillId="0" borderId="0" xfId="57" applyNumberFormat="1" applyFont="1" applyFill="1" applyBorder="1" applyAlignment="1">
      <alignment horizontal="right" vertical="center" wrapText="1" indent="2"/>
      <protection/>
    </xf>
    <xf numFmtId="221" fontId="28" fillId="0" borderId="40" xfId="57" applyNumberFormat="1" applyFont="1" applyFill="1" applyBorder="1" applyAlignment="1">
      <alignment horizontal="right" vertical="center" wrapText="1" indent="1"/>
      <protection/>
    </xf>
    <xf numFmtId="0" fontId="28" fillId="0" borderId="0" xfId="57" applyNumberFormat="1" applyFont="1" applyFill="1" applyBorder="1" applyAlignment="1">
      <alignment horizontal="center" vertical="center"/>
      <protection/>
    </xf>
    <xf numFmtId="3" fontId="5" fillId="0" borderId="40" xfId="57" applyNumberFormat="1" applyFont="1" applyFill="1" applyBorder="1" applyAlignment="1">
      <alignment horizontal="center" vertical="center"/>
      <protection/>
    </xf>
    <xf numFmtId="0" fontId="5" fillId="0" borderId="0" xfId="57" applyFont="1" applyFill="1" applyBorder="1" applyAlignment="1">
      <alignment horizontal="center" vertical="center" shrinkToFit="1"/>
      <protection/>
    </xf>
    <xf numFmtId="3" fontId="5" fillId="0" borderId="43" xfId="57" applyNumberFormat="1" applyFont="1" applyFill="1" applyBorder="1" applyAlignment="1">
      <alignment horizontal="center" vertical="center"/>
      <protection/>
    </xf>
    <xf numFmtId="221" fontId="5" fillId="0" borderId="41" xfId="57" applyNumberFormat="1" applyFont="1" applyFill="1" applyBorder="1" applyAlignment="1">
      <alignment horizontal="right" vertical="center" wrapText="1" indent="1"/>
      <protection/>
    </xf>
    <xf numFmtId="221" fontId="5" fillId="0" borderId="42" xfId="57" applyNumberFormat="1" applyFont="1" applyFill="1" applyBorder="1" applyAlignment="1">
      <alignment horizontal="right" vertical="center" wrapText="1" indent="1"/>
      <protection/>
    </xf>
    <xf numFmtId="225" fontId="5" fillId="0" borderId="42" xfId="57" applyNumberFormat="1" applyFont="1" applyFill="1" applyBorder="1" applyAlignment="1">
      <alignment horizontal="right" vertical="center" wrapText="1" indent="2"/>
      <protection/>
    </xf>
    <xf numFmtId="221" fontId="5" fillId="0" borderId="47" xfId="57" applyNumberFormat="1" applyFont="1" applyFill="1" applyBorder="1" applyAlignment="1">
      <alignment horizontal="right" vertical="center" wrapText="1" indent="1"/>
      <protection/>
    </xf>
    <xf numFmtId="0" fontId="5" fillId="0" borderId="22" xfId="57" applyFont="1" applyFill="1" applyBorder="1" applyAlignment="1">
      <alignment horizontal="center" vertical="center" shrinkToFit="1"/>
      <protection/>
    </xf>
    <xf numFmtId="3" fontId="5" fillId="0" borderId="0" xfId="57" applyNumberFormat="1" applyFont="1" applyFill="1" applyAlignment="1">
      <alignment horizontal="center"/>
      <protection/>
    </xf>
    <xf numFmtId="3" fontId="5" fillId="0" borderId="0" xfId="57" applyNumberFormat="1" applyFont="1" applyFill="1">
      <alignment/>
      <protection/>
    </xf>
    <xf numFmtId="3" fontId="5" fillId="0" borderId="0" xfId="57" applyNumberFormat="1" applyFont="1" applyFill="1" applyBorder="1" applyAlignment="1">
      <alignment horizontal="right"/>
      <protection/>
    </xf>
    <xf numFmtId="0" fontId="5" fillId="0" borderId="50" xfId="116" applyFont="1" applyFill="1" applyBorder="1" applyAlignment="1">
      <alignment/>
    </xf>
    <xf numFmtId="0" fontId="5" fillId="0" borderId="45" xfId="116" applyFont="1" applyFill="1" applyBorder="1" applyAlignment="1">
      <alignment/>
    </xf>
    <xf numFmtId="0" fontId="5" fillId="0" borderId="40" xfId="116" applyFont="1" applyFill="1" applyBorder="1" applyAlignment="1">
      <alignment/>
    </xf>
    <xf numFmtId="0" fontId="5" fillId="0" borderId="41" xfId="57" applyFont="1" applyFill="1" applyBorder="1" applyAlignment="1">
      <alignment horizontal="center" wrapText="1"/>
      <protection/>
    </xf>
    <xf numFmtId="0" fontId="5" fillId="0" borderId="42" xfId="57" applyFont="1" applyFill="1" applyBorder="1" applyAlignment="1">
      <alignment horizontal="center" wrapText="1"/>
      <protection/>
    </xf>
    <xf numFmtId="0" fontId="5" fillId="0" borderId="47" xfId="57" applyFont="1" applyFill="1" applyBorder="1" applyAlignment="1">
      <alignment horizontal="center" wrapText="1"/>
      <protection/>
    </xf>
    <xf numFmtId="0" fontId="5" fillId="0" borderId="39" xfId="116" applyFont="1" applyFill="1" applyBorder="1" applyAlignment="1">
      <alignment/>
    </xf>
    <xf numFmtId="0" fontId="5" fillId="0" borderId="40" xfId="116" applyFont="1" applyFill="1" applyBorder="1" applyAlignment="1">
      <alignment horizontal="center"/>
    </xf>
    <xf numFmtId="0" fontId="5" fillId="0" borderId="47" xfId="116" applyFont="1" applyFill="1" applyBorder="1" applyAlignment="1">
      <alignment/>
    </xf>
    <xf numFmtId="0" fontId="5" fillId="0" borderId="51" xfId="57" applyFont="1" applyFill="1" applyBorder="1" applyAlignment="1">
      <alignment horizontal="center" vertical="center" wrapText="1"/>
      <protection/>
    </xf>
    <xf numFmtId="0" fontId="5" fillId="0" borderId="51" xfId="57" applyFont="1" applyFill="1" applyBorder="1" applyAlignment="1">
      <alignment horizontal="center" vertical="top" wrapText="1"/>
      <protection/>
    </xf>
    <xf numFmtId="0" fontId="5" fillId="0" borderId="41" xfId="116" applyFont="1" applyFill="1" applyBorder="1" applyAlignment="1">
      <alignment/>
    </xf>
    <xf numFmtId="222" fontId="5" fillId="0" borderId="39" xfId="57" applyNumberFormat="1" applyFont="1" applyFill="1" applyBorder="1" applyAlignment="1">
      <alignment horizontal="right" vertical="center" wrapText="1" indent="1"/>
      <protection/>
    </xf>
    <xf numFmtId="221" fontId="5" fillId="0" borderId="40" xfId="94" applyNumberFormat="1" applyFont="1" applyFill="1" applyBorder="1" applyAlignment="1">
      <alignment horizontal="right" vertical="center" wrapText="1" indent="1"/>
    </xf>
    <xf numFmtId="0" fontId="5" fillId="0" borderId="39" xfId="57" applyNumberFormat="1" applyFont="1" applyFill="1" applyBorder="1" applyAlignment="1">
      <alignment horizontal="center" vertical="center"/>
      <protection/>
    </xf>
    <xf numFmtId="222" fontId="28" fillId="0" borderId="39" xfId="57" applyNumberFormat="1" applyFont="1" applyFill="1" applyBorder="1" applyAlignment="1">
      <alignment horizontal="right" vertical="center" wrapText="1" indent="1"/>
      <protection/>
    </xf>
    <xf numFmtId="221" fontId="28" fillId="0" borderId="40" xfId="94" applyNumberFormat="1" applyFont="1" applyFill="1" applyBorder="1" applyAlignment="1">
      <alignment horizontal="right" vertical="center" wrapText="1" indent="1"/>
    </xf>
    <xf numFmtId="0" fontId="28" fillId="0" borderId="39" xfId="57" applyNumberFormat="1" applyFont="1" applyFill="1" applyBorder="1" applyAlignment="1">
      <alignment horizontal="center" vertical="center"/>
      <protection/>
    </xf>
    <xf numFmtId="3" fontId="5" fillId="0" borderId="0" xfId="57" applyNumberFormat="1" applyFont="1" applyFill="1" applyBorder="1" applyAlignment="1">
      <alignment horizontal="center" vertical="center"/>
      <protection/>
    </xf>
    <xf numFmtId="0" fontId="5" fillId="0" borderId="39" xfId="57" applyFont="1" applyFill="1" applyBorder="1" applyAlignment="1">
      <alignment horizontal="left" vertical="center" indent="1" shrinkToFit="1"/>
      <protection/>
    </xf>
    <xf numFmtId="3" fontId="5" fillId="0" borderId="42" xfId="57" applyNumberFormat="1" applyFont="1" applyFill="1" applyBorder="1" applyAlignment="1">
      <alignment horizontal="center" vertical="center"/>
      <protection/>
    </xf>
    <xf numFmtId="222" fontId="5" fillId="0" borderId="41" xfId="57" applyNumberFormat="1" applyFont="1" applyFill="1" applyBorder="1" applyAlignment="1">
      <alignment horizontal="right" vertical="center" wrapText="1" indent="1"/>
      <protection/>
    </xf>
    <xf numFmtId="221" fontId="5" fillId="0" borderId="42" xfId="94" applyNumberFormat="1" applyFont="1" applyFill="1" applyBorder="1" applyAlignment="1">
      <alignment horizontal="right" vertical="center" wrapText="1" indent="1"/>
    </xf>
    <xf numFmtId="221" fontId="5" fillId="0" borderId="47" xfId="94" applyNumberFormat="1" applyFont="1" applyFill="1" applyBorder="1" applyAlignment="1">
      <alignment horizontal="right" vertical="center" wrapText="1" indent="1"/>
    </xf>
    <xf numFmtId="0" fontId="5" fillId="0" borderId="41" xfId="57" applyFont="1" applyFill="1" applyBorder="1" applyAlignment="1">
      <alignment horizontal="left" vertical="center" indent="1" shrinkToFit="1"/>
      <protection/>
    </xf>
    <xf numFmtId="3" fontId="24" fillId="0" borderId="0" xfId="57" applyNumberFormat="1" applyFont="1" applyFill="1">
      <alignment/>
      <protection/>
    </xf>
    <xf numFmtId="0" fontId="26" fillId="0" borderId="0" xfId="116" applyFont="1" applyFill="1" applyBorder="1" applyAlignment="1">
      <alignment/>
    </xf>
    <xf numFmtId="0" fontId="49" fillId="0" borderId="0" xfId="0" applyFont="1" applyFill="1" applyAlignment="1">
      <alignment horizontal="center" vertical="center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 quotePrefix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5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 shrinkToFit="1"/>
    </xf>
    <xf numFmtId="0" fontId="10" fillId="0" borderId="19" xfId="0" applyFont="1" applyFill="1" applyBorder="1" applyAlignment="1">
      <alignment horizontal="center" vertical="center" wrapText="1" shrinkToFit="1"/>
    </xf>
    <xf numFmtId="0" fontId="49" fillId="0" borderId="0" xfId="0" applyNumberFormat="1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180" fontId="10" fillId="0" borderId="15" xfId="0" applyNumberFormat="1" applyFont="1" applyFill="1" applyBorder="1" applyAlignment="1">
      <alignment horizontal="center" vertical="center" shrinkToFit="1"/>
    </xf>
    <xf numFmtId="180" fontId="10" fillId="0" borderId="19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left" vertical="center"/>
    </xf>
    <xf numFmtId="0" fontId="27" fillId="0" borderId="31" xfId="0" applyFont="1" applyFill="1" applyBorder="1" applyAlignment="1" quotePrefix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left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0" xfId="57" applyFont="1" applyFill="1" applyBorder="1" applyAlignment="1">
      <alignment horizontal="left" vertical="center" wrapText="1"/>
      <protection/>
    </xf>
    <xf numFmtId="0" fontId="54" fillId="0" borderId="0" xfId="0" applyFont="1" applyFill="1" applyAlignment="1">
      <alignment horizontal="center" vertical="center"/>
    </xf>
    <xf numFmtId="0" fontId="27" fillId="0" borderId="22" xfId="113" applyFont="1" applyFill="1" applyBorder="1" applyAlignment="1">
      <alignment horizontal="right" vertical="center"/>
      <protection/>
    </xf>
    <xf numFmtId="0" fontId="66" fillId="0" borderId="20" xfId="112" applyNumberFormat="1" applyFont="1" applyFill="1" applyBorder="1" applyAlignment="1">
      <alignment horizontal="center" vertical="center" wrapText="1"/>
      <protection/>
    </xf>
    <xf numFmtId="0" fontId="66" fillId="0" borderId="19" xfId="112" applyNumberFormat="1" applyFont="1" applyFill="1" applyBorder="1" applyAlignment="1">
      <alignment horizontal="center" vertical="center" wrapText="1"/>
      <protection/>
    </xf>
    <xf numFmtId="0" fontId="66" fillId="0" borderId="37" xfId="112" applyNumberFormat="1" applyFont="1" applyFill="1" applyBorder="1" applyAlignment="1">
      <alignment horizontal="center" vertical="center" wrapText="1"/>
      <protection/>
    </xf>
    <xf numFmtId="0" fontId="66" fillId="0" borderId="37" xfId="112" applyNumberFormat="1" applyFont="1" applyFill="1" applyBorder="1" applyAlignment="1">
      <alignment horizontal="center" vertical="center"/>
      <protection/>
    </xf>
    <xf numFmtId="0" fontId="5" fillId="0" borderId="22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/>
    </xf>
    <xf numFmtId="0" fontId="5" fillId="0" borderId="30" xfId="0" applyFont="1" applyFill="1" applyBorder="1" applyAlignment="1" quotePrefix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 quotePrefix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 quotePrefix="1">
      <alignment horizontal="center"/>
    </xf>
    <xf numFmtId="0" fontId="5" fillId="0" borderId="37" xfId="57" applyFont="1" applyFill="1" applyBorder="1" applyAlignment="1">
      <alignment horizontal="center" vertical="center"/>
      <protection/>
    </xf>
    <xf numFmtId="0" fontId="4" fillId="0" borderId="0" xfId="57" applyFont="1" applyFill="1" applyAlignment="1" quotePrefix="1">
      <alignment horizontal="center" vertical="center"/>
      <protection/>
    </xf>
    <xf numFmtId="0" fontId="5" fillId="0" borderId="57" xfId="57" applyFont="1" applyFill="1" applyBorder="1" applyAlignment="1">
      <alignment horizontal="center" vertical="center" wrapText="1"/>
      <protection/>
    </xf>
    <xf numFmtId="0" fontId="5" fillId="0" borderId="58" xfId="57" applyFont="1" applyFill="1" applyBorder="1" applyAlignment="1">
      <alignment horizontal="center" vertical="center" wrapText="1"/>
      <protection/>
    </xf>
    <xf numFmtId="0" fontId="5" fillId="0" borderId="59" xfId="57" applyFont="1" applyFill="1" applyBorder="1" applyAlignment="1">
      <alignment horizontal="center" vertical="center" wrapText="1"/>
      <protection/>
    </xf>
    <xf numFmtId="0" fontId="5" fillId="0" borderId="46" xfId="57" applyFont="1" applyFill="1" applyBorder="1" applyAlignment="1">
      <alignment horizontal="center" vertical="center" wrapText="1"/>
      <protection/>
    </xf>
    <xf numFmtId="0" fontId="5" fillId="0" borderId="51" xfId="57" applyFont="1" applyFill="1" applyBorder="1" applyAlignment="1">
      <alignment horizontal="center" vertical="center" wrapText="1"/>
      <protection/>
    </xf>
    <xf numFmtId="0" fontId="5" fillId="0" borderId="44" xfId="57" applyFont="1" applyFill="1" applyBorder="1" applyAlignment="1">
      <alignment horizontal="center" wrapText="1"/>
      <protection/>
    </xf>
    <xf numFmtId="0" fontId="5" fillId="0" borderId="46" xfId="57" applyFont="1" applyFill="1" applyBorder="1" applyAlignment="1">
      <alignment horizontal="center" wrapText="1"/>
      <protection/>
    </xf>
    <xf numFmtId="0" fontId="5" fillId="0" borderId="45" xfId="57" applyFont="1" applyFill="1" applyBorder="1" applyAlignment="1">
      <alignment horizontal="center" wrapText="1"/>
      <protection/>
    </xf>
    <xf numFmtId="0" fontId="5" fillId="0" borderId="60" xfId="57" applyFont="1" applyFill="1" applyBorder="1" applyAlignment="1">
      <alignment horizontal="center" wrapText="1"/>
      <protection/>
    </xf>
    <xf numFmtId="0" fontId="5" fillId="0" borderId="50" xfId="57" applyFont="1" applyFill="1" applyBorder="1" applyAlignment="1">
      <alignment horizontal="center" wrapText="1"/>
      <protection/>
    </xf>
    <xf numFmtId="0" fontId="4" fillId="0" borderId="0" xfId="57" applyFont="1" applyFill="1" applyAlignment="1">
      <alignment horizontal="center" vertical="center"/>
      <protection/>
    </xf>
    <xf numFmtId="0" fontId="5" fillId="0" borderId="42" xfId="57" applyFont="1" applyFill="1" applyBorder="1" applyAlignment="1">
      <alignment horizontal="left"/>
      <protection/>
    </xf>
    <xf numFmtId="0" fontId="5" fillId="0" borderId="45" xfId="57" applyFont="1" applyFill="1" applyBorder="1" applyAlignment="1">
      <alignment horizontal="center" vertical="center" wrapText="1"/>
      <protection/>
    </xf>
    <xf numFmtId="0" fontId="5" fillId="0" borderId="60" xfId="57" applyFont="1" applyFill="1" applyBorder="1" applyAlignment="1">
      <alignment horizontal="center" vertical="center" wrapText="1"/>
      <protection/>
    </xf>
    <xf numFmtId="0" fontId="5" fillId="0" borderId="50" xfId="57" applyFont="1" applyFill="1" applyBorder="1" applyAlignment="1">
      <alignment horizontal="center" vertical="center" wrapText="1"/>
      <protection/>
    </xf>
    <xf numFmtId="0" fontId="5" fillId="0" borderId="41" xfId="57" applyFont="1" applyFill="1" applyBorder="1" applyAlignment="1">
      <alignment horizontal="center" vertical="center" wrapText="1"/>
      <protection/>
    </xf>
    <xf numFmtId="0" fontId="5" fillId="0" borderId="42" xfId="57" applyFont="1" applyFill="1" applyBorder="1" applyAlignment="1">
      <alignment horizontal="center" vertical="center" wrapText="1"/>
      <protection/>
    </xf>
    <xf numFmtId="0" fontId="5" fillId="0" borderId="47" xfId="57" applyFont="1" applyFill="1" applyBorder="1" applyAlignment="1">
      <alignment horizontal="center" vertical="center" wrapText="1"/>
      <protection/>
    </xf>
    <xf numFmtId="0" fontId="5" fillId="0" borderId="41" xfId="57" applyFont="1" applyFill="1" applyBorder="1" applyAlignment="1">
      <alignment horizontal="center" wrapText="1"/>
      <protection/>
    </xf>
    <xf numFmtId="0" fontId="5" fillId="0" borderId="47" xfId="57" applyFont="1" applyFill="1" applyBorder="1" applyAlignment="1">
      <alignment horizontal="center" wrapText="1"/>
      <protection/>
    </xf>
    <xf numFmtId="0" fontId="5" fillId="0" borderId="46" xfId="57" applyFont="1" applyFill="1" applyBorder="1" applyAlignment="1">
      <alignment horizontal="center" vertical="top" wrapText="1"/>
      <protection/>
    </xf>
    <xf numFmtId="0" fontId="5" fillId="0" borderId="48" xfId="57" applyFont="1" applyFill="1" applyBorder="1" applyAlignment="1">
      <alignment horizontal="center" vertical="top" wrapText="1"/>
      <protection/>
    </xf>
    <xf numFmtId="0" fontId="5" fillId="0" borderId="48" xfId="57" applyFont="1" applyFill="1" applyBorder="1" applyAlignment="1">
      <alignment horizontal="center" vertical="center" wrapText="1"/>
      <protection/>
    </xf>
    <xf numFmtId="0" fontId="5" fillId="0" borderId="41" xfId="57" applyFont="1" applyFill="1" applyBorder="1" applyAlignment="1">
      <alignment horizontal="center" vertical="top" wrapText="1"/>
      <protection/>
    </xf>
    <xf numFmtId="0" fontId="5" fillId="0" borderId="42" xfId="57" applyFont="1" applyFill="1" applyBorder="1" applyAlignment="1">
      <alignment horizontal="center" vertical="top" wrapText="1"/>
      <protection/>
    </xf>
    <xf numFmtId="0" fontId="5" fillId="0" borderId="47" xfId="57" applyFont="1" applyFill="1" applyBorder="1" applyAlignment="1">
      <alignment horizontal="center" vertical="top" wrapText="1"/>
      <protection/>
    </xf>
  </cellXfs>
  <cellStyles count="10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¨­￠￢￠O [0]_INQUIRY ￠?￥i¨u¡AAⓒ￢Aⓒª " xfId="33"/>
    <cellStyle name="A¨­￠￢￠O_INQUIRY ￠?￥i¨u¡AAⓒ￢Aⓒª " xfId="34"/>
    <cellStyle name="AeE­ [0]_AMT " xfId="35"/>
    <cellStyle name="AeE­_AMT " xfId="36"/>
    <cellStyle name="AeE¡ⓒ [0]_INQUIRY ￠?￥i¨u¡AAⓒ￢Aⓒª " xfId="37"/>
    <cellStyle name="AeE¡ⓒ_INQUIRY ￠?￥i¨u¡AAⓒ￢Aⓒª " xfId="38"/>
    <cellStyle name="AÞ¸¶ [0]_AN°y(1.25) " xfId="39"/>
    <cellStyle name="AÞ¸¶_AN°y(1.25) " xfId="40"/>
    <cellStyle name="C¡IA¨ª_¡ic¨u¡A¨￢I¨￢¡Æ AN¡Æe " xfId="41"/>
    <cellStyle name="C￥AØ_¿μ¾÷CoE² " xfId="42"/>
    <cellStyle name="Calc Currency (0)" xfId="43"/>
    <cellStyle name="Comma [0]_ SG&amp;A Bridge " xfId="44"/>
    <cellStyle name="Comma_ SG&amp;A Bridge " xfId="45"/>
    <cellStyle name="Comma0" xfId="46"/>
    <cellStyle name="Curren?_x0012_퐀_x0017_?" xfId="47"/>
    <cellStyle name="Currency [0]_ SG&amp;A Bridge " xfId="48"/>
    <cellStyle name="Currency_ SG&amp;A Bridge " xfId="49"/>
    <cellStyle name="Currency0" xfId="50"/>
    <cellStyle name="Date" xfId="51"/>
    <cellStyle name="Fixed" xfId="52"/>
    <cellStyle name="Header1" xfId="53"/>
    <cellStyle name="Header2" xfId="54"/>
    <cellStyle name="Heading 1" xfId="55"/>
    <cellStyle name="Heading 2" xfId="56"/>
    <cellStyle name="Normal" xfId="57"/>
    <cellStyle name="Percent [2]" xfId="58"/>
    <cellStyle name="subhead" xfId="59"/>
    <cellStyle name="Total" xfId="60"/>
    <cellStyle name="강조색1" xfId="61"/>
    <cellStyle name="강조색2" xfId="62"/>
    <cellStyle name="강조색3" xfId="63"/>
    <cellStyle name="강조색4" xfId="64"/>
    <cellStyle name="강조색5" xfId="65"/>
    <cellStyle name="강조색6" xfId="66"/>
    <cellStyle name="경고문" xfId="67"/>
    <cellStyle name="계산" xfId="68"/>
    <cellStyle name="咬訌裝?INCOM1" xfId="69"/>
    <cellStyle name="咬訌裝?INCOM10" xfId="70"/>
    <cellStyle name="咬訌裝?INCOM2" xfId="71"/>
    <cellStyle name="咬訌裝?INCOM3" xfId="72"/>
    <cellStyle name="咬訌裝?INCOM4" xfId="73"/>
    <cellStyle name="咬訌裝?INCOM5" xfId="74"/>
    <cellStyle name="咬訌裝?INCOM6" xfId="75"/>
    <cellStyle name="咬訌裝?INCOM7" xfId="76"/>
    <cellStyle name="咬訌裝?INCOM8" xfId="77"/>
    <cellStyle name="咬訌裝?INCOM9" xfId="78"/>
    <cellStyle name="咬訌裝?PRIB11" xfId="79"/>
    <cellStyle name="나쁨" xfId="80"/>
    <cellStyle name="똿뗦먛귟 [0.00]_PRODUCT DETAIL Q1" xfId="81"/>
    <cellStyle name="똿뗦먛귟_PRODUCT DETAIL Q1" xfId="82"/>
    <cellStyle name="메모" xfId="83"/>
    <cellStyle name="믅됞 [0.00]_PRODUCT DETAIL Q1" xfId="84"/>
    <cellStyle name="믅됞_PRODUCT DETAIL Q1" xfId="85"/>
    <cellStyle name="Percent" xfId="86"/>
    <cellStyle name="백분율 2" xfId="87"/>
    <cellStyle name="보통" xfId="88"/>
    <cellStyle name="뷭?_BOOKSHIP" xfId="89"/>
    <cellStyle name="설명 텍스트" xfId="90"/>
    <cellStyle name="셀 확인" xfId="91"/>
    <cellStyle name="Comma" xfId="92"/>
    <cellStyle name="Comma [0]" xfId="93"/>
    <cellStyle name="쉼표 [0] 2" xfId="94"/>
    <cellStyle name="스타일 1" xfId="95"/>
    <cellStyle name="안건회계법인" xfId="96"/>
    <cellStyle name="연결된 셀" xfId="97"/>
    <cellStyle name="Followed Hyperlink" xfId="98"/>
    <cellStyle name="요약" xfId="99"/>
    <cellStyle name="입력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콤마 [0]_ 견적기준 FLOW " xfId="108"/>
    <cellStyle name="콤마_ 견적기준 FLOW " xfId="109"/>
    <cellStyle name="Currency" xfId="110"/>
    <cellStyle name="Currency [0]" xfId="111"/>
    <cellStyle name="표준 10" xfId="112"/>
    <cellStyle name="표준 2" xfId="113"/>
    <cellStyle name="표준 3" xfId="114"/>
    <cellStyle name="표준 4" xfId="115"/>
    <cellStyle name="표준_41-02토지" xfId="116"/>
    <cellStyle name="표준_kc-elec system check list" xfId="117"/>
    <cellStyle name="표준_인구" xfId="118"/>
    <cellStyle name="Hyperlink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9"/>
  <sheetViews>
    <sheetView showZeros="0" tabSelected="1" zoomScaleSheetLayoutView="96" zoomScalePageLayoutView="0" workbookViewId="0" topLeftCell="A1">
      <selection activeCell="A1" sqref="A1:F1"/>
    </sheetView>
  </sheetViews>
  <sheetFormatPr defaultColWidth="8.88671875" defaultRowHeight="13.5"/>
  <cols>
    <col min="1" max="1" width="18.77734375" style="34" customWidth="1"/>
    <col min="2" max="5" width="15.77734375" style="34" customWidth="1"/>
    <col min="6" max="6" width="29.10546875" style="34" customWidth="1"/>
    <col min="7" max="108" width="0" style="34" hidden="1" customWidth="1"/>
    <col min="109" max="109" width="1.4375" style="34" customWidth="1"/>
    <col min="110" max="16384" width="8.88671875" style="34" customWidth="1"/>
  </cols>
  <sheetData>
    <row r="1" spans="1:6" s="23" customFormat="1" ht="30.75" customHeight="1">
      <c r="A1" s="516" t="s">
        <v>69</v>
      </c>
      <c r="B1" s="516"/>
      <c r="C1" s="516"/>
      <c r="D1" s="516"/>
      <c r="E1" s="516"/>
      <c r="F1" s="516"/>
    </row>
    <row r="2" spans="1:6" s="23" customFormat="1" ht="17.25" customHeight="1">
      <c r="A2" s="24"/>
      <c r="B2" s="24"/>
      <c r="C2" s="25"/>
      <c r="D2" s="25"/>
      <c r="E2" s="25"/>
      <c r="F2" s="26"/>
    </row>
    <row r="3" spans="1:6" s="25" customFormat="1" ht="18" customHeight="1">
      <c r="A3" s="27" t="s">
        <v>116</v>
      </c>
      <c r="B3" s="44" t="s">
        <v>117</v>
      </c>
      <c r="C3" s="27" t="s">
        <v>118</v>
      </c>
      <c r="D3" s="44" t="s">
        <v>119</v>
      </c>
      <c r="E3" s="44" t="s">
        <v>120</v>
      </c>
      <c r="F3" s="27" t="s">
        <v>121</v>
      </c>
    </row>
    <row r="4" spans="1:6" s="25" customFormat="1" ht="18" customHeight="1">
      <c r="A4" s="28"/>
      <c r="B4" s="29" t="s">
        <v>122</v>
      </c>
      <c r="C4" s="28" t="s">
        <v>122</v>
      </c>
      <c r="D4" s="29" t="s">
        <v>123</v>
      </c>
      <c r="E4" s="29" t="s">
        <v>123</v>
      </c>
      <c r="F4" s="28"/>
    </row>
    <row r="5" spans="1:6" s="25" customFormat="1" ht="29.25" customHeight="1">
      <c r="A5" s="32" t="s">
        <v>124</v>
      </c>
      <c r="B5" s="30" t="s">
        <v>125</v>
      </c>
      <c r="C5" s="31" t="s">
        <v>126</v>
      </c>
      <c r="D5" s="30" t="s">
        <v>127</v>
      </c>
      <c r="E5" s="30" t="s">
        <v>128</v>
      </c>
      <c r="F5" s="32" t="s">
        <v>129</v>
      </c>
    </row>
    <row r="6" spans="1:6" s="45" customFormat="1" ht="22.5" customHeight="1">
      <c r="A6" s="33" t="s">
        <v>130</v>
      </c>
      <c r="B6" s="218">
        <v>835.2</v>
      </c>
      <c r="C6" s="219">
        <v>4033538</v>
      </c>
      <c r="D6" s="219">
        <v>460267</v>
      </c>
      <c r="E6" s="220">
        <v>624335</v>
      </c>
      <c r="F6" s="35" t="s">
        <v>130</v>
      </c>
    </row>
    <row r="7" spans="1:6" s="45" customFormat="1" ht="22.5" customHeight="1">
      <c r="A7" s="33" t="s">
        <v>335</v>
      </c>
      <c r="B7" s="218">
        <v>852.7</v>
      </c>
      <c r="C7" s="219">
        <v>4207754</v>
      </c>
      <c r="D7" s="219">
        <v>480337</v>
      </c>
      <c r="E7" s="220">
        <v>669184</v>
      </c>
      <c r="F7" s="35" t="s">
        <v>335</v>
      </c>
    </row>
    <row r="8" spans="1:6" s="45" customFormat="1" ht="22.5" customHeight="1">
      <c r="A8" s="33" t="s">
        <v>443</v>
      </c>
      <c r="B8" s="218">
        <v>822.2</v>
      </c>
      <c r="C8" s="219">
        <v>4463468.4</v>
      </c>
      <c r="D8" s="219">
        <v>509528</v>
      </c>
      <c r="E8" s="220">
        <v>716223</v>
      </c>
      <c r="F8" s="54" t="s">
        <v>443</v>
      </c>
    </row>
    <row r="9" spans="1:6" s="45" customFormat="1" ht="22.5" customHeight="1">
      <c r="A9" s="33" t="s">
        <v>460</v>
      </c>
      <c r="B9" s="218">
        <v>794.4</v>
      </c>
      <c r="C9" s="219">
        <v>4580262</v>
      </c>
      <c r="D9" s="219">
        <v>522861</v>
      </c>
      <c r="E9" s="220">
        <v>715166</v>
      </c>
      <c r="F9" s="54" t="s">
        <v>460</v>
      </c>
    </row>
    <row r="10" spans="1:6" s="129" customFormat="1" ht="22.5" customHeight="1">
      <c r="A10" s="231" t="s">
        <v>464</v>
      </c>
      <c r="B10" s="228">
        <v>886.8</v>
      </c>
      <c r="C10" s="229">
        <v>4791495</v>
      </c>
      <c r="D10" s="229">
        <v>546974</v>
      </c>
      <c r="E10" s="230">
        <v>762266</v>
      </c>
      <c r="F10" s="231" t="s">
        <v>464</v>
      </c>
    </row>
    <row r="11" spans="1:6" s="48" customFormat="1" ht="33" customHeight="1">
      <c r="A11" s="46" t="s">
        <v>132</v>
      </c>
      <c r="B11" s="221">
        <v>285</v>
      </c>
      <c r="C11" s="222">
        <v>1199232</v>
      </c>
      <c r="D11" s="222">
        <v>0</v>
      </c>
      <c r="E11" s="223">
        <v>0</v>
      </c>
      <c r="F11" s="47" t="s">
        <v>133</v>
      </c>
    </row>
    <row r="12" spans="1:6" s="48" customFormat="1" ht="33" customHeight="1">
      <c r="A12" s="46" t="s">
        <v>134</v>
      </c>
      <c r="B12" s="221">
        <v>200</v>
      </c>
      <c r="C12" s="222">
        <v>1336976</v>
      </c>
      <c r="D12" s="222">
        <v>0</v>
      </c>
      <c r="E12" s="223">
        <v>0</v>
      </c>
      <c r="F12" s="47" t="s">
        <v>135</v>
      </c>
    </row>
    <row r="13" spans="1:6" s="48" customFormat="1" ht="33" customHeight="1">
      <c r="A13" s="46" t="s">
        <v>136</v>
      </c>
      <c r="B13" s="221">
        <v>105</v>
      </c>
      <c r="C13" s="222">
        <v>65844</v>
      </c>
      <c r="D13" s="222">
        <v>0</v>
      </c>
      <c r="E13" s="223">
        <v>0</v>
      </c>
      <c r="F13" s="47" t="s">
        <v>137</v>
      </c>
    </row>
    <row r="14" spans="1:6" s="48" customFormat="1" ht="33" customHeight="1">
      <c r="A14" s="46" t="s">
        <v>138</v>
      </c>
      <c r="B14" s="221">
        <v>0</v>
      </c>
      <c r="C14" s="222">
        <v>1742237</v>
      </c>
      <c r="D14" s="222">
        <v>0</v>
      </c>
      <c r="E14" s="223">
        <v>0</v>
      </c>
      <c r="F14" s="49" t="s">
        <v>139</v>
      </c>
    </row>
    <row r="15" spans="1:6" s="48" customFormat="1" ht="33" customHeight="1">
      <c r="A15" s="217" t="s">
        <v>470</v>
      </c>
      <c r="B15" s="221">
        <v>0</v>
      </c>
      <c r="C15" s="224">
        <v>0</v>
      </c>
      <c r="D15" s="222">
        <v>0</v>
      </c>
      <c r="E15" s="223">
        <v>0</v>
      </c>
      <c r="F15" s="49" t="s">
        <v>140</v>
      </c>
    </row>
    <row r="16" spans="1:6" s="48" customFormat="1" ht="33" customHeight="1">
      <c r="A16" s="50" t="s">
        <v>141</v>
      </c>
      <c r="B16" s="225">
        <v>296.8</v>
      </c>
      <c r="C16" s="226">
        <v>447206</v>
      </c>
      <c r="D16" s="226">
        <v>0</v>
      </c>
      <c r="E16" s="227">
        <v>0</v>
      </c>
      <c r="F16" s="51" t="s">
        <v>142</v>
      </c>
    </row>
    <row r="17" spans="1:6" s="236" customFormat="1" ht="19.5" customHeight="1">
      <c r="A17" s="212" t="s">
        <v>468</v>
      </c>
      <c r="B17" s="232"/>
      <c r="C17" s="233"/>
      <c r="D17" s="234" t="s">
        <v>469</v>
      </c>
      <c r="E17" s="234"/>
      <c r="F17" s="235"/>
    </row>
    <row r="18" spans="1:4" s="38" customFormat="1" ht="17.25" customHeight="1">
      <c r="A18" s="38" t="s">
        <v>143</v>
      </c>
      <c r="B18" s="39"/>
      <c r="D18" s="40" t="s">
        <v>88</v>
      </c>
    </row>
    <row r="19" spans="1:19" s="42" customFormat="1" ht="17.25" customHeight="1">
      <c r="A19" s="40" t="s">
        <v>99</v>
      </c>
      <c r="B19" s="41"/>
      <c r="C19" s="41"/>
      <c r="D19" s="41"/>
      <c r="E19" s="41"/>
      <c r="F19" s="41"/>
      <c r="G19" s="41" t="s">
        <v>87</v>
      </c>
      <c r="H19" s="41"/>
      <c r="I19" s="41"/>
      <c r="J19" s="41"/>
      <c r="K19" s="41"/>
      <c r="M19" s="41"/>
      <c r="N19" s="41"/>
      <c r="O19" s="41"/>
      <c r="P19" s="41"/>
      <c r="Q19" s="41"/>
      <c r="R19" s="41"/>
      <c r="S19" s="41"/>
    </row>
    <row r="20" s="23" customFormat="1" ht="14.25"/>
    <row r="21" s="23" customFormat="1" ht="14.25"/>
    <row r="22" s="23" customFormat="1" ht="14.25"/>
    <row r="23" s="23" customFormat="1" ht="14.25"/>
    <row r="24" s="23" customFormat="1" ht="14.25"/>
    <row r="25" s="23" customFormat="1" ht="14.25"/>
    <row r="26" s="23" customFormat="1" ht="14.25"/>
    <row r="27" s="23" customFormat="1" ht="14.25"/>
    <row r="28" s="23" customFormat="1" ht="14.25"/>
    <row r="29" s="23" customFormat="1" ht="14.25"/>
    <row r="30" s="23" customFormat="1" ht="14.25"/>
    <row r="31" s="23" customFormat="1" ht="14.25"/>
    <row r="32" s="23" customFormat="1" ht="14.25"/>
    <row r="33" s="23" customFormat="1" ht="14.25"/>
    <row r="34" s="23" customFormat="1" ht="14.25"/>
    <row r="35" s="23" customFormat="1" ht="14.25"/>
    <row r="36" s="23" customFormat="1" ht="14.25"/>
    <row r="37" s="23" customFormat="1" ht="14.25"/>
    <row r="38" s="23" customFormat="1" ht="14.25"/>
    <row r="39" s="23" customFormat="1" ht="14.25"/>
    <row r="40" s="23" customFormat="1" ht="14.25"/>
    <row r="41" s="23" customFormat="1" ht="14.25"/>
    <row r="42" s="23" customFormat="1" ht="14.25"/>
    <row r="43" s="23" customFormat="1" ht="14.25"/>
    <row r="44" s="23" customFormat="1" ht="14.25"/>
    <row r="45" s="23" customFormat="1" ht="14.25"/>
    <row r="46" s="23" customFormat="1" ht="14.25"/>
    <row r="47" s="23" customFormat="1" ht="14.25"/>
    <row r="48" s="23" customFormat="1" ht="14.25"/>
    <row r="49" s="23" customFormat="1" ht="14.25"/>
    <row r="50" s="23" customFormat="1" ht="14.25"/>
    <row r="51" s="23" customFormat="1" ht="14.25"/>
    <row r="52" s="23" customFormat="1" ht="14.25"/>
    <row r="53" s="23" customFormat="1" ht="14.25"/>
    <row r="54" s="23" customFormat="1" ht="14.25"/>
    <row r="55" s="23" customFormat="1" ht="14.25"/>
    <row r="56" s="23" customFormat="1" ht="14.25"/>
    <row r="57" s="23" customFormat="1" ht="14.25"/>
    <row r="58" s="23" customFormat="1" ht="14.25"/>
    <row r="59" s="23" customFormat="1" ht="14.25"/>
    <row r="60" s="23" customFormat="1" ht="14.25"/>
    <row r="61" s="23" customFormat="1" ht="14.25"/>
    <row r="62" s="23" customFormat="1" ht="14.25"/>
    <row r="63" s="23" customFormat="1" ht="14.25"/>
    <row r="64" s="23" customFormat="1" ht="14.25"/>
    <row r="65" s="23" customFormat="1" ht="14.25"/>
    <row r="66" s="23" customFormat="1" ht="14.25"/>
    <row r="67" s="23" customFormat="1" ht="14.25"/>
    <row r="68" s="23" customFormat="1" ht="14.25"/>
    <row r="69" s="23" customFormat="1" ht="14.25"/>
    <row r="70" s="23" customFormat="1" ht="14.25"/>
    <row r="71" s="23" customFormat="1" ht="14.25"/>
    <row r="72" s="23" customFormat="1" ht="14.25"/>
    <row r="73" s="23" customFormat="1" ht="14.25"/>
    <row r="74" s="23" customFormat="1" ht="14.25"/>
    <row r="75" s="23" customFormat="1" ht="14.25"/>
    <row r="76" s="23" customFormat="1" ht="14.25"/>
    <row r="77" s="23" customFormat="1" ht="14.25"/>
    <row r="78" s="23" customFormat="1" ht="14.25"/>
    <row r="79" s="23" customFormat="1" ht="14.25"/>
    <row r="80" s="23" customFormat="1" ht="14.25"/>
    <row r="81" s="23" customFormat="1" ht="14.25"/>
    <row r="82" s="23" customFormat="1" ht="14.25"/>
    <row r="83" s="23" customFormat="1" ht="14.25"/>
    <row r="84" s="23" customFormat="1" ht="14.25"/>
    <row r="85" s="23" customFormat="1" ht="14.25"/>
    <row r="86" s="23" customFormat="1" ht="14.25"/>
    <row r="87" s="23" customFormat="1" ht="14.25"/>
    <row r="88" s="23" customFormat="1" ht="14.25"/>
    <row r="89" s="23" customFormat="1" ht="14.25"/>
    <row r="90" s="23" customFormat="1" ht="14.25"/>
    <row r="91" s="23" customFormat="1" ht="14.25"/>
    <row r="92" s="23" customFormat="1" ht="14.25"/>
    <row r="93" s="23" customFormat="1" ht="14.25"/>
    <row r="94" s="23" customFormat="1" ht="14.25"/>
    <row r="95" s="23" customFormat="1" ht="14.25"/>
    <row r="96" s="23" customFormat="1" ht="14.25"/>
    <row r="97" s="23" customFormat="1" ht="14.25"/>
    <row r="98" s="23" customFormat="1" ht="14.25"/>
    <row r="99" s="23" customFormat="1" ht="14.25"/>
    <row r="100" s="23" customFormat="1" ht="14.25"/>
    <row r="101" s="23" customFormat="1" ht="14.25"/>
    <row r="102" s="23" customFormat="1" ht="14.25"/>
    <row r="103" s="23" customFormat="1" ht="14.25"/>
    <row r="104" s="23" customFormat="1" ht="14.25"/>
    <row r="105" s="23" customFormat="1" ht="14.25"/>
    <row r="106" s="23" customFormat="1" ht="14.25"/>
    <row r="107" s="23" customFormat="1" ht="14.25"/>
    <row r="108" s="23" customFormat="1" ht="14.25"/>
    <row r="109" s="23" customFormat="1" ht="14.25"/>
    <row r="110" s="23" customFormat="1" ht="14.25"/>
    <row r="111" s="23" customFormat="1" ht="14.25"/>
    <row r="112" s="23" customFormat="1" ht="14.25"/>
    <row r="113" s="23" customFormat="1" ht="14.25"/>
    <row r="114" s="23" customFormat="1" ht="14.25"/>
    <row r="115" s="23" customFormat="1" ht="14.25"/>
    <row r="116" s="23" customFormat="1" ht="14.25"/>
    <row r="117" s="23" customFormat="1" ht="14.25"/>
    <row r="118" s="23" customFormat="1" ht="14.25"/>
    <row r="119" s="23" customFormat="1" ht="14.25"/>
    <row r="120" s="23" customFormat="1" ht="14.25"/>
    <row r="121" s="23" customFormat="1" ht="14.25"/>
    <row r="122" s="23" customFormat="1" ht="14.25"/>
    <row r="123" s="23" customFormat="1" ht="14.25"/>
    <row r="124" s="23" customFormat="1" ht="14.25"/>
    <row r="125" s="23" customFormat="1" ht="14.25"/>
    <row r="126" s="23" customFormat="1" ht="14.25"/>
    <row r="127" s="23" customFormat="1" ht="14.25"/>
    <row r="128" s="23" customFormat="1" ht="14.25"/>
    <row r="129" s="23" customFormat="1" ht="14.25"/>
    <row r="130" s="23" customFormat="1" ht="14.25"/>
    <row r="131" s="23" customFormat="1" ht="14.25"/>
    <row r="132" s="23" customFormat="1" ht="14.25"/>
    <row r="133" s="23" customFormat="1" ht="14.25"/>
    <row r="134" s="23" customFormat="1" ht="14.25"/>
    <row r="135" s="23" customFormat="1" ht="14.25"/>
    <row r="136" s="23" customFormat="1" ht="14.25"/>
    <row r="137" s="23" customFormat="1" ht="14.25"/>
    <row r="138" s="23" customFormat="1" ht="14.25"/>
    <row r="139" s="23" customFormat="1" ht="14.25"/>
    <row r="140" s="23" customFormat="1" ht="14.25"/>
    <row r="141" s="23" customFormat="1" ht="14.25"/>
    <row r="142" s="23" customFormat="1" ht="14.25"/>
    <row r="143" s="23" customFormat="1" ht="14.25"/>
    <row r="144" s="23" customFormat="1" ht="14.25"/>
    <row r="145" s="23" customFormat="1" ht="14.25"/>
    <row r="146" s="23" customFormat="1" ht="14.25"/>
    <row r="147" s="23" customFormat="1" ht="14.25"/>
    <row r="148" s="23" customFormat="1" ht="14.25"/>
    <row r="149" s="23" customFormat="1" ht="14.25"/>
    <row r="150" s="23" customFormat="1" ht="14.25"/>
    <row r="151" s="23" customFormat="1" ht="14.25"/>
    <row r="152" s="23" customFormat="1" ht="14.25"/>
    <row r="153" s="23" customFormat="1" ht="14.25"/>
    <row r="154" s="23" customFormat="1" ht="14.25"/>
    <row r="155" s="23" customFormat="1" ht="14.25"/>
    <row r="156" s="23" customFormat="1" ht="14.25"/>
    <row r="157" s="23" customFormat="1" ht="14.25"/>
    <row r="158" s="23" customFormat="1" ht="14.25"/>
    <row r="159" s="23" customFormat="1" ht="14.25"/>
    <row r="160" s="23" customFormat="1" ht="14.25"/>
    <row r="161" s="23" customFormat="1" ht="14.25"/>
    <row r="162" s="23" customFormat="1" ht="14.25"/>
    <row r="163" s="23" customFormat="1" ht="14.25"/>
    <row r="164" s="23" customFormat="1" ht="14.25"/>
    <row r="165" s="23" customFormat="1" ht="14.25"/>
    <row r="166" s="23" customFormat="1" ht="14.25"/>
    <row r="167" s="23" customFormat="1" ht="14.25"/>
    <row r="168" s="23" customFormat="1" ht="14.25"/>
    <row r="169" s="23" customFormat="1" ht="14.25"/>
    <row r="170" s="23" customFormat="1" ht="14.25"/>
    <row r="171" s="23" customFormat="1" ht="14.25"/>
    <row r="172" s="23" customFormat="1" ht="14.25"/>
    <row r="173" s="23" customFormat="1" ht="14.25"/>
    <row r="174" s="23" customFormat="1" ht="14.25"/>
    <row r="175" s="23" customFormat="1" ht="14.25"/>
    <row r="176" s="23" customFormat="1" ht="14.25"/>
    <row r="177" s="23" customFormat="1" ht="14.25"/>
    <row r="178" s="23" customFormat="1" ht="14.25"/>
    <row r="179" s="23" customFormat="1" ht="14.25"/>
    <row r="180" s="23" customFormat="1" ht="14.25"/>
    <row r="181" s="23" customFormat="1" ht="14.25"/>
    <row r="182" s="23" customFormat="1" ht="14.25"/>
    <row r="183" s="23" customFormat="1" ht="14.25"/>
    <row r="184" s="23" customFormat="1" ht="14.25"/>
    <row r="185" s="23" customFormat="1" ht="14.25"/>
    <row r="186" s="23" customFormat="1" ht="14.25"/>
    <row r="187" s="23" customFormat="1" ht="14.25"/>
    <row r="188" s="23" customFormat="1" ht="14.25"/>
    <row r="189" s="23" customFormat="1" ht="14.25"/>
    <row r="190" s="23" customFormat="1" ht="14.25"/>
    <row r="191" s="23" customFormat="1" ht="14.25"/>
    <row r="192" s="23" customFormat="1" ht="14.25"/>
    <row r="193" s="23" customFormat="1" ht="14.25"/>
    <row r="194" s="23" customFormat="1" ht="14.25"/>
    <row r="195" s="23" customFormat="1" ht="14.25"/>
    <row r="196" s="23" customFormat="1" ht="14.25"/>
    <row r="197" s="23" customFormat="1" ht="14.25"/>
    <row r="198" s="23" customFormat="1" ht="14.25"/>
    <row r="199" s="23" customFormat="1" ht="14.25"/>
    <row r="200" s="23" customFormat="1" ht="14.25"/>
    <row r="201" s="23" customFormat="1" ht="14.25"/>
    <row r="202" s="23" customFormat="1" ht="14.25"/>
    <row r="203" s="23" customFormat="1" ht="14.25"/>
    <row r="204" s="23" customFormat="1" ht="14.25"/>
    <row r="205" s="23" customFormat="1" ht="14.25"/>
    <row r="206" s="23" customFormat="1" ht="14.25"/>
    <row r="207" s="23" customFormat="1" ht="14.25"/>
    <row r="208" s="23" customFormat="1" ht="14.25"/>
    <row r="209" s="23" customFormat="1" ht="14.25"/>
    <row r="210" s="23" customFormat="1" ht="14.25"/>
    <row r="211" s="23" customFormat="1" ht="14.25"/>
    <row r="212" s="23" customFormat="1" ht="14.25"/>
    <row r="213" s="23" customFormat="1" ht="14.25"/>
    <row r="214" s="23" customFormat="1" ht="14.25"/>
    <row r="215" s="23" customFormat="1" ht="14.25"/>
    <row r="216" s="23" customFormat="1" ht="14.25"/>
    <row r="217" s="23" customFormat="1" ht="14.25"/>
    <row r="218" s="23" customFormat="1" ht="14.25"/>
    <row r="219" s="23" customFormat="1" ht="14.25"/>
    <row r="220" s="23" customFormat="1" ht="14.25"/>
    <row r="221" s="23" customFormat="1" ht="14.25"/>
    <row r="222" s="23" customFormat="1" ht="14.25"/>
    <row r="223" s="23" customFormat="1" ht="14.25"/>
    <row r="224" s="23" customFormat="1" ht="14.25"/>
    <row r="225" s="23" customFormat="1" ht="14.25"/>
    <row r="226" s="23" customFormat="1" ht="14.25"/>
    <row r="227" s="23" customFormat="1" ht="14.25"/>
    <row r="228" s="23" customFormat="1" ht="14.25"/>
    <row r="229" s="23" customFormat="1" ht="14.25"/>
    <row r="230" s="23" customFormat="1" ht="14.25"/>
    <row r="231" s="23" customFormat="1" ht="14.25"/>
    <row r="232" s="23" customFormat="1" ht="14.25"/>
    <row r="233" s="23" customFormat="1" ht="14.25"/>
    <row r="234" s="23" customFormat="1" ht="14.25"/>
    <row r="235" s="23" customFormat="1" ht="14.25"/>
    <row r="236" s="23" customFormat="1" ht="14.25"/>
    <row r="237" s="23" customFormat="1" ht="14.25"/>
    <row r="238" s="23" customFormat="1" ht="14.25"/>
    <row r="239" s="23" customFormat="1" ht="14.25"/>
    <row r="240" s="23" customFormat="1" ht="14.25"/>
    <row r="241" s="23" customFormat="1" ht="14.25"/>
    <row r="242" s="23" customFormat="1" ht="14.25"/>
    <row r="243" s="23" customFormat="1" ht="14.25"/>
    <row r="244" s="23" customFormat="1" ht="14.25"/>
    <row r="245" s="23" customFormat="1" ht="14.25"/>
    <row r="246" s="23" customFormat="1" ht="14.25"/>
    <row r="247" s="23" customFormat="1" ht="14.25"/>
    <row r="248" s="23" customFormat="1" ht="14.25"/>
    <row r="249" s="23" customFormat="1" ht="14.25"/>
    <row r="250" s="23" customFormat="1" ht="14.25"/>
    <row r="251" s="23" customFormat="1" ht="14.25"/>
    <row r="252" s="23" customFormat="1" ht="14.25"/>
    <row r="253" s="23" customFormat="1" ht="14.25"/>
    <row r="254" s="23" customFormat="1" ht="14.25"/>
    <row r="255" s="23" customFormat="1" ht="14.25"/>
    <row r="256" s="23" customFormat="1" ht="14.25"/>
    <row r="257" s="23" customFormat="1" ht="14.25"/>
    <row r="258" s="23" customFormat="1" ht="14.25"/>
    <row r="259" s="23" customFormat="1" ht="14.25"/>
    <row r="260" s="23" customFormat="1" ht="14.25"/>
    <row r="261" s="23" customFormat="1" ht="14.25"/>
    <row r="262" s="23" customFormat="1" ht="14.25"/>
    <row r="263" s="23" customFormat="1" ht="14.25"/>
    <row r="264" s="23" customFormat="1" ht="14.25"/>
    <row r="265" s="23" customFormat="1" ht="14.25"/>
    <row r="266" s="23" customFormat="1" ht="14.25"/>
    <row r="267" s="23" customFormat="1" ht="14.25"/>
    <row r="268" s="23" customFormat="1" ht="14.25"/>
    <row r="269" s="23" customFormat="1" ht="14.25"/>
    <row r="270" s="23" customFormat="1" ht="14.25"/>
    <row r="271" s="23" customFormat="1" ht="14.25"/>
    <row r="272" s="23" customFormat="1" ht="14.25"/>
    <row r="273" s="23" customFormat="1" ht="14.25"/>
    <row r="274" s="23" customFormat="1" ht="14.25"/>
    <row r="275" s="23" customFormat="1" ht="14.25"/>
    <row r="276" s="23" customFormat="1" ht="14.25"/>
    <row r="277" s="23" customFormat="1" ht="14.25"/>
    <row r="278" s="23" customFormat="1" ht="14.25"/>
    <row r="279" s="23" customFormat="1" ht="14.25"/>
    <row r="280" s="23" customFormat="1" ht="14.25"/>
    <row r="281" s="23" customFormat="1" ht="14.25"/>
    <row r="282" s="23" customFormat="1" ht="14.25"/>
    <row r="283" s="23" customFormat="1" ht="14.25"/>
    <row r="284" s="23" customFormat="1" ht="14.25"/>
    <row r="285" s="23" customFormat="1" ht="14.25"/>
    <row r="286" s="23" customFormat="1" ht="14.25"/>
    <row r="287" s="23" customFormat="1" ht="14.25"/>
    <row r="288" s="23" customFormat="1" ht="14.25"/>
    <row r="289" s="23" customFormat="1" ht="14.25"/>
    <row r="290" s="23" customFormat="1" ht="14.25"/>
    <row r="291" s="23" customFormat="1" ht="14.25"/>
    <row r="292" s="23" customFormat="1" ht="14.25"/>
    <row r="293" s="23" customFormat="1" ht="14.25"/>
    <row r="294" s="23" customFormat="1" ht="14.25"/>
    <row r="295" s="23" customFormat="1" ht="14.25"/>
    <row r="296" s="23" customFormat="1" ht="14.25"/>
    <row r="297" s="23" customFormat="1" ht="14.25"/>
    <row r="298" s="23" customFormat="1" ht="14.25"/>
    <row r="299" s="23" customFormat="1" ht="14.25"/>
    <row r="300" s="23" customFormat="1" ht="14.25"/>
    <row r="301" s="23" customFormat="1" ht="14.25"/>
    <row r="302" s="23" customFormat="1" ht="14.25"/>
    <row r="303" s="23" customFormat="1" ht="14.25"/>
    <row r="304" s="23" customFormat="1" ht="14.25"/>
    <row r="305" s="23" customFormat="1" ht="14.25"/>
    <row r="306" s="23" customFormat="1" ht="14.25"/>
    <row r="307" s="23" customFormat="1" ht="14.25"/>
    <row r="308" s="23" customFormat="1" ht="14.25"/>
    <row r="309" s="23" customFormat="1" ht="14.25"/>
    <row r="310" s="23" customFormat="1" ht="14.25"/>
    <row r="311" s="23" customFormat="1" ht="14.25"/>
    <row r="312" s="23" customFormat="1" ht="14.25"/>
    <row r="313" s="23" customFormat="1" ht="14.25"/>
    <row r="314" s="23" customFormat="1" ht="14.25"/>
    <row r="315" s="23" customFormat="1" ht="14.25"/>
    <row r="316" s="23" customFormat="1" ht="14.25"/>
    <row r="317" s="23" customFormat="1" ht="14.25"/>
    <row r="318" s="23" customFormat="1" ht="14.25"/>
    <row r="319" s="23" customFormat="1" ht="14.25"/>
    <row r="320" s="23" customFormat="1" ht="14.25"/>
    <row r="321" s="23" customFormat="1" ht="14.25"/>
    <row r="322" s="23" customFormat="1" ht="14.25"/>
    <row r="323" s="23" customFormat="1" ht="14.25"/>
    <row r="324" s="23" customFormat="1" ht="14.25"/>
    <row r="325" s="23" customFormat="1" ht="14.25"/>
    <row r="326" s="23" customFormat="1" ht="14.25"/>
    <row r="327" s="23" customFormat="1" ht="14.25"/>
    <row r="328" s="23" customFormat="1" ht="14.25"/>
    <row r="329" s="23" customFormat="1" ht="14.25"/>
    <row r="330" s="23" customFormat="1" ht="14.25"/>
    <row r="331" s="23" customFormat="1" ht="14.25"/>
    <row r="332" s="23" customFormat="1" ht="14.25"/>
    <row r="333" s="23" customFormat="1" ht="14.25"/>
    <row r="334" s="23" customFormat="1" ht="14.25"/>
    <row r="335" s="23" customFormat="1" ht="14.25"/>
    <row r="336" s="23" customFormat="1" ht="14.25"/>
    <row r="337" s="23" customFormat="1" ht="14.25"/>
    <row r="338" s="23" customFormat="1" ht="14.25"/>
    <row r="339" s="23" customFormat="1" ht="14.25"/>
    <row r="340" s="23" customFormat="1" ht="14.25"/>
    <row r="341" s="23" customFormat="1" ht="14.25"/>
    <row r="342" s="23" customFormat="1" ht="14.25"/>
    <row r="343" s="23" customFormat="1" ht="14.25"/>
    <row r="344" s="23" customFormat="1" ht="14.25"/>
    <row r="345" s="23" customFormat="1" ht="14.25"/>
    <row r="346" s="23" customFormat="1" ht="14.25"/>
    <row r="347" s="23" customFormat="1" ht="14.25"/>
    <row r="348" s="23" customFormat="1" ht="14.25"/>
    <row r="349" s="23" customFormat="1" ht="14.25"/>
    <row r="350" s="23" customFormat="1" ht="14.25"/>
    <row r="351" s="23" customFormat="1" ht="14.25"/>
    <row r="352" s="23" customFormat="1" ht="14.25"/>
    <row r="353" s="23" customFormat="1" ht="14.25"/>
    <row r="354" s="23" customFormat="1" ht="14.25"/>
    <row r="355" s="23" customFormat="1" ht="14.25"/>
    <row r="356" s="23" customFormat="1" ht="14.25"/>
    <row r="357" s="23" customFormat="1" ht="14.25"/>
    <row r="358" s="23" customFormat="1" ht="14.25"/>
    <row r="359" s="23" customFormat="1" ht="14.25"/>
    <row r="360" s="23" customFormat="1" ht="14.25"/>
    <row r="361" s="23" customFormat="1" ht="14.25"/>
    <row r="362" s="23" customFormat="1" ht="14.25"/>
    <row r="363" s="23" customFormat="1" ht="14.25"/>
    <row r="364" s="23" customFormat="1" ht="14.25"/>
    <row r="365" s="23" customFormat="1" ht="14.25"/>
    <row r="366" s="23" customFormat="1" ht="14.25"/>
    <row r="367" s="23" customFormat="1" ht="14.25"/>
    <row r="368" s="23" customFormat="1" ht="14.25"/>
    <row r="369" s="23" customFormat="1" ht="14.25"/>
    <row r="370" s="23" customFormat="1" ht="14.25"/>
    <row r="371" s="23" customFormat="1" ht="14.25"/>
    <row r="372" s="23" customFormat="1" ht="14.25"/>
    <row r="373" s="23" customFormat="1" ht="14.25"/>
    <row r="374" s="23" customFormat="1" ht="14.25"/>
    <row r="375" s="23" customFormat="1" ht="14.25"/>
    <row r="376" s="23" customFormat="1" ht="14.25"/>
    <row r="377" s="23" customFormat="1" ht="14.25"/>
    <row r="378" s="23" customFormat="1" ht="14.25"/>
    <row r="379" s="23" customFormat="1" ht="14.25"/>
    <row r="380" s="23" customFormat="1" ht="14.25"/>
    <row r="381" s="23" customFormat="1" ht="14.25"/>
    <row r="382" s="23" customFormat="1" ht="14.25"/>
    <row r="383" s="23" customFormat="1" ht="14.25"/>
    <row r="384" s="23" customFormat="1" ht="14.25"/>
    <row r="385" s="23" customFormat="1" ht="14.25"/>
    <row r="386" s="23" customFormat="1" ht="14.25"/>
    <row r="387" s="23" customFormat="1" ht="14.25"/>
    <row r="388" s="23" customFormat="1" ht="14.25"/>
    <row r="389" s="23" customFormat="1" ht="14.25"/>
    <row r="390" s="23" customFormat="1" ht="14.25"/>
    <row r="391" s="23" customFormat="1" ht="14.25"/>
    <row r="392" s="23" customFormat="1" ht="14.25"/>
    <row r="393" s="23" customFormat="1" ht="14.25"/>
    <row r="394" s="23" customFormat="1" ht="14.25"/>
    <row r="395" s="23" customFormat="1" ht="14.25"/>
    <row r="396" s="23" customFormat="1" ht="14.25"/>
    <row r="397" s="23" customFormat="1" ht="14.25"/>
    <row r="398" s="23" customFormat="1" ht="14.25"/>
    <row r="399" s="23" customFormat="1" ht="14.25"/>
    <row r="400" s="23" customFormat="1" ht="14.25"/>
    <row r="401" s="23" customFormat="1" ht="14.25"/>
    <row r="402" s="23" customFormat="1" ht="14.25"/>
    <row r="403" s="23" customFormat="1" ht="14.25"/>
    <row r="404" s="23" customFormat="1" ht="14.25"/>
    <row r="405" s="23" customFormat="1" ht="14.25"/>
    <row r="406" s="23" customFormat="1" ht="14.25"/>
    <row r="407" s="23" customFormat="1" ht="14.25"/>
    <row r="408" s="23" customFormat="1" ht="14.25"/>
    <row r="409" s="23" customFormat="1" ht="14.25"/>
    <row r="410" s="23" customFormat="1" ht="14.25"/>
    <row r="411" s="23" customFormat="1" ht="14.25"/>
    <row r="412" s="23" customFormat="1" ht="14.25"/>
    <row r="413" s="23" customFormat="1" ht="14.25"/>
    <row r="414" s="23" customFormat="1" ht="14.25"/>
    <row r="415" s="23" customFormat="1" ht="14.25"/>
    <row r="416" s="23" customFormat="1" ht="14.25"/>
    <row r="417" s="23" customFormat="1" ht="14.25"/>
    <row r="418" s="23" customFormat="1" ht="14.25"/>
    <row r="419" s="23" customFormat="1" ht="14.25"/>
    <row r="420" s="23" customFormat="1" ht="14.25"/>
    <row r="421" s="23" customFormat="1" ht="14.25"/>
    <row r="422" s="23" customFormat="1" ht="14.25"/>
    <row r="423" s="23" customFormat="1" ht="14.25"/>
    <row r="424" s="23" customFormat="1" ht="14.25"/>
    <row r="425" s="23" customFormat="1" ht="14.25"/>
    <row r="426" s="23" customFormat="1" ht="14.25"/>
    <row r="427" s="23" customFormat="1" ht="14.25"/>
    <row r="428" s="23" customFormat="1" ht="14.25"/>
    <row r="429" s="23" customFormat="1" ht="14.25"/>
    <row r="430" s="23" customFormat="1" ht="14.25"/>
    <row r="431" s="23" customFormat="1" ht="14.25"/>
    <row r="432" s="23" customFormat="1" ht="14.25"/>
    <row r="433" s="23" customFormat="1" ht="14.25"/>
    <row r="434" s="23" customFormat="1" ht="14.25"/>
    <row r="435" s="23" customFormat="1" ht="14.25"/>
    <row r="436" s="23" customFormat="1" ht="14.25"/>
    <row r="437" s="23" customFormat="1" ht="14.25"/>
    <row r="438" s="23" customFormat="1" ht="14.25"/>
    <row r="439" s="23" customFormat="1" ht="14.25"/>
    <row r="440" s="23" customFormat="1" ht="14.25"/>
    <row r="441" s="23" customFormat="1" ht="14.25"/>
    <row r="442" s="23" customFormat="1" ht="14.25"/>
    <row r="443" s="23" customFormat="1" ht="14.25"/>
    <row r="444" s="23" customFormat="1" ht="14.25"/>
    <row r="445" s="23" customFormat="1" ht="14.25"/>
    <row r="446" s="23" customFormat="1" ht="14.25"/>
    <row r="447" s="23" customFormat="1" ht="14.25"/>
    <row r="448" s="23" customFormat="1" ht="14.25"/>
    <row r="449" s="23" customFormat="1" ht="14.25">
      <c r="C449" s="43"/>
    </row>
    <row r="450" s="23" customFormat="1" ht="14.25"/>
  </sheetData>
  <sheetProtection/>
  <mergeCells count="1">
    <mergeCell ref="A1:F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7"/>
  <sheetViews>
    <sheetView zoomScaleSheetLayoutView="62" zoomScalePageLayoutView="0" workbookViewId="0" topLeftCell="A1">
      <selection activeCell="A1" sqref="A1:K1"/>
    </sheetView>
  </sheetViews>
  <sheetFormatPr defaultColWidth="8.88671875" defaultRowHeight="13.5"/>
  <cols>
    <col min="1" max="2" width="8.88671875" style="48" customWidth="1"/>
    <col min="3" max="3" width="7.6640625" style="48" bestFit="1" customWidth="1"/>
    <col min="4" max="4" width="5.88671875" style="48" customWidth="1"/>
    <col min="5" max="5" width="8.10546875" style="48" customWidth="1"/>
    <col min="6" max="6" width="7.99609375" style="48" customWidth="1"/>
    <col min="7" max="7" width="8.4453125" style="48" bestFit="1" customWidth="1"/>
    <col min="8" max="8" width="8.10546875" style="48" customWidth="1"/>
    <col min="9" max="9" width="8.88671875" style="48" customWidth="1"/>
    <col min="10" max="10" width="8.10546875" style="48" customWidth="1"/>
    <col min="11" max="11" width="9.6640625" style="48" bestFit="1" customWidth="1"/>
    <col min="12" max="12" width="7.3359375" style="48" customWidth="1"/>
    <col min="13" max="13" width="8.88671875" style="48" customWidth="1"/>
    <col min="14" max="14" width="10.10546875" style="48" customWidth="1"/>
    <col min="15" max="15" width="9.6640625" style="48" bestFit="1" customWidth="1"/>
    <col min="16" max="16" width="8.21484375" style="48" customWidth="1"/>
    <col min="17" max="17" width="7.6640625" style="48" customWidth="1"/>
    <col min="18" max="18" width="6.3359375" style="48" customWidth="1"/>
    <col min="19" max="19" width="7.5546875" style="48" customWidth="1"/>
    <col min="20" max="20" width="11.10546875" style="48" customWidth="1"/>
    <col min="21" max="21" width="10.10546875" style="48" customWidth="1"/>
    <col min="22" max="22" width="9.10546875" style="48" customWidth="1"/>
    <col min="23" max="16384" width="8.88671875" style="48" customWidth="1"/>
  </cols>
  <sheetData>
    <row r="1" spans="1:21" ht="39.75" customHeight="1">
      <c r="A1" s="516" t="s">
        <v>89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</row>
    <row r="2" spans="1:22" ht="25.5" customHeight="1">
      <c r="A2" s="48" t="s">
        <v>67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V2" s="135" t="s">
        <v>65</v>
      </c>
    </row>
    <row r="3" spans="1:22" ht="33" customHeight="1">
      <c r="A3" s="136"/>
      <c r="B3" s="53" t="s">
        <v>146</v>
      </c>
      <c r="C3" s="517" t="s">
        <v>292</v>
      </c>
      <c r="D3" s="520"/>
      <c r="E3" s="520"/>
      <c r="F3" s="518"/>
      <c r="G3" s="517" t="s">
        <v>293</v>
      </c>
      <c r="H3" s="520"/>
      <c r="I3" s="520"/>
      <c r="J3" s="518"/>
      <c r="K3" s="517" t="s">
        <v>294</v>
      </c>
      <c r="L3" s="520"/>
      <c r="M3" s="520"/>
      <c r="N3" s="518"/>
      <c r="O3" s="517" t="s">
        <v>295</v>
      </c>
      <c r="P3" s="520"/>
      <c r="Q3" s="520"/>
      <c r="R3" s="520"/>
      <c r="S3" s="520"/>
      <c r="T3" s="520"/>
      <c r="U3" s="518"/>
      <c r="V3" s="130"/>
    </row>
    <row r="4" spans="1:22" ht="33" customHeight="1">
      <c r="A4" s="46" t="s">
        <v>291</v>
      </c>
      <c r="B4" s="46"/>
      <c r="C4" s="553" t="s">
        <v>296</v>
      </c>
      <c r="D4" s="548"/>
      <c r="E4" s="548"/>
      <c r="F4" s="550"/>
      <c r="G4" s="554" t="s">
        <v>297</v>
      </c>
      <c r="H4" s="548"/>
      <c r="I4" s="548"/>
      <c r="J4" s="550"/>
      <c r="K4" s="554" t="s">
        <v>298</v>
      </c>
      <c r="L4" s="548"/>
      <c r="M4" s="548"/>
      <c r="N4" s="550"/>
      <c r="O4" s="554" t="s">
        <v>299</v>
      </c>
      <c r="P4" s="548"/>
      <c r="Q4" s="548"/>
      <c r="R4" s="548"/>
      <c r="S4" s="548"/>
      <c r="T4" s="548"/>
      <c r="U4" s="550"/>
      <c r="V4" s="54" t="s">
        <v>58</v>
      </c>
    </row>
    <row r="5" spans="1:22" ht="33" customHeight="1">
      <c r="A5" s="137"/>
      <c r="B5" s="46"/>
      <c r="C5" s="56"/>
      <c r="D5" s="56" t="s">
        <v>300</v>
      </c>
      <c r="E5" s="56" t="s">
        <v>301</v>
      </c>
      <c r="F5" s="56" t="s">
        <v>302</v>
      </c>
      <c r="G5" s="56"/>
      <c r="H5" s="56" t="s">
        <v>300</v>
      </c>
      <c r="I5" s="56" t="s">
        <v>301</v>
      </c>
      <c r="J5" s="56" t="s">
        <v>302</v>
      </c>
      <c r="K5" s="56"/>
      <c r="L5" s="56" t="s">
        <v>300</v>
      </c>
      <c r="M5" s="56" t="s">
        <v>301</v>
      </c>
      <c r="N5" s="56" t="s">
        <v>302</v>
      </c>
      <c r="O5" s="56"/>
      <c r="P5" s="56" t="s">
        <v>303</v>
      </c>
      <c r="Q5" s="56" t="s">
        <v>304</v>
      </c>
      <c r="R5" s="56" t="s">
        <v>305</v>
      </c>
      <c r="S5" s="56" t="s">
        <v>306</v>
      </c>
      <c r="T5" s="56" t="s">
        <v>307</v>
      </c>
      <c r="U5" s="56" t="s">
        <v>141</v>
      </c>
      <c r="V5" s="138"/>
    </row>
    <row r="6" spans="1:22" ht="33" customHeight="1">
      <c r="A6" s="137"/>
      <c r="B6" s="4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 t="s">
        <v>308</v>
      </c>
      <c r="Q6" s="56"/>
      <c r="R6" s="56"/>
      <c r="S6" s="56" t="s">
        <v>309</v>
      </c>
      <c r="T6" s="56"/>
      <c r="U6" s="56"/>
      <c r="V6" s="138"/>
    </row>
    <row r="7" spans="1:22" ht="33" customHeight="1">
      <c r="A7" s="139"/>
      <c r="B7" s="50" t="s">
        <v>163</v>
      </c>
      <c r="C7" s="60"/>
      <c r="D7" s="60" t="s">
        <v>310</v>
      </c>
      <c r="E7" s="60" t="s">
        <v>311</v>
      </c>
      <c r="F7" s="140" t="s">
        <v>312</v>
      </c>
      <c r="G7" s="60"/>
      <c r="H7" s="60" t="s">
        <v>310</v>
      </c>
      <c r="I7" s="60" t="s">
        <v>311</v>
      </c>
      <c r="J7" s="140" t="s">
        <v>312</v>
      </c>
      <c r="K7" s="60"/>
      <c r="L7" s="60" t="s">
        <v>310</v>
      </c>
      <c r="M7" s="60" t="s">
        <v>311</v>
      </c>
      <c r="N7" s="140" t="s">
        <v>312</v>
      </c>
      <c r="O7" s="60"/>
      <c r="P7" s="60" t="s">
        <v>313</v>
      </c>
      <c r="Q7" s="60" t="s">
        <v>311</v>
      </c>
      <c r="R7" s="60" t="s">
        <v>314</v>
      </c>
      <c r="S7" s="60" t="s">
        <v>313</v>
      </c>
      <c r="T7" s="60" t="s">
        <v>315</v>
      </c>
      <c r="U7" s="140" t="s">
        <v>312</v>
      </c>
      <c r="V7" s="132"/>
    </row>
    <row r="8" spans="1:22" s="179" customFormat="1" ht="22.5" customHeight="1">
      <c r="A8" s="141" t="s">
        <v>130</v>
      </c>
      <c r="B8" s="237">
        <v>5345155</v>
      </c>
      <c r="C8" s="219">
        <v>72590</v>
      </c>
      <c r="D8" s="241">
        <v>0</v>
      </c>
      <c r="E8" s="241">
        <v>72590</v>
      </c>
      <c r="F8" s="241">
        <v>0</v>
      </c>
      <c r="G8" s="219">
        <v>425240</v>
      </c>
      <c r="H8" s="241">
        <v>90822</v>
      </c>
      <c r="I8" s="241">
        <v>250534</v>
      </c>
      <c r="J8" s="241">
        <v>83884</v>
      </c>
      <c r="K8" s="219">
        <v>1827090</v>
      </c>
      <c r="L8" s="241">
        <v>40257</v>
      </c>
      <c r="M8" s="219">
        <v>535860</v>
      </c>
      <c r="N8" s="219">
        <v>1250973</v>
      </c>
      <c r="O8" s="219">
        <v>3020235</v>
      </c>
      <c r="P8" s="219">
        <v>0</v>
      </c>
      <c r="Q8" s="219">
        <v>11998</v>
      </c>
      <c r="R8" s="219">
        <v>0</v>
      </c>
      <c r="S8" s="219">
        <v>18828</v>
      </c>
      <c r="T8" s="219">
        <v>1605031</v>
      </c>
      <c r="U8" s="220">
        <v>1384378</v>
      </c>
      <c r="V8" s="91" t="s">
        <v>130</v>
      </c>
    </row>
    <row r="9" spans="1:22" s="179" customFormat="1" ht="22.5" customHeight="1">
      <c r="A9" s="141" t="s">
        <v>328</v>
      </c>
      <c r="B9" s="237">
        <v>5382523</v>
      </c>
      <c r="C9" s="219">
        <v>72590</v>
      </c>
      <c r="D9" s="241">
        <v>0</v>
      </c>
      <c r="E9" s="241">
        <v>72590</v>
      </c>
      <c r="F9" s="241">
        <v>0</v>
      </c>
      <c r="G9" s="219">
        <v>425707</v>
      </c>
      <c r="H9" s="241">
        <v>90822</v>
      </c>
      <c r="I9" s="241">
        <v>250634</v>
      </c>
      <c r="J9" s="241">
        <v>84251</v>
      </c>
      <c r="K9" s="219">
        <v>1857252</v>
      </c>
      <c r="L9" s="241">
        <v>63190</v>
      </c>
      <c r="M9" s="219">
        <v>570058</v>
      </c>
      <c r="N9" s="219">
        <v>1224004</v>
      </c>
      <c r="O9" s="219">
        <v>3026974</v>
      </c>
      <c r="P9" s="219">
        <v>0</v>
      </c>
      <c r="Q9" s="219">
        <v>11998</v>
      </c>
      <c r="R9" s="219">
        <v>0</v>
      </c>
      <c r="S9" s="219">
        <v>18828</v>
      </c>
      <c r="T9" s="219">
        <v>1659764</v>
      </c>
      <c r="U9" s="220">
        <v>1336384</v>
      </c>
      <c r="V9" s="91" t="s">
        <v>328</v>
      </c>
    </row>
    <row r="10" spans="1:22" s="179" customFormat="1" ht="22.5" customHeight="1">
      <c r="A10" s="141" t="s">
        <v>443</v>
      </c>
      <c r="B10" s="237">
        <v>5404090</v>
      </c>
      <c r="C10" s="219">
        <v>75370</v>
      </c>
      <c r="D10" s="241">
        <v>0</v>
      </c>
      <c r="E10" s="241">
        <v>72590</v>
      </c>
      <c r="F10" s="241">
        <v>2780</v>
      </c>
      <c r="G10" s="219">
        <v>435608</v>
      </c>
      <c r="H10" s="241">
        <v>95923</v>
      </c>
      <c r="I10" s="241">
        <v>255434</v>
      </c>
      <c r="J10" s="241">
        <v>84251</v>
      </c>
      <c r="K10" s="219">
        <v>1863227</v>
      </c>
      <c r="L10" s="241">
        <v>63190</v>
      </c>
      <c r="M10" s="219">
        <v>572058</v>
      </c>
      <c r="N10" s="219">
        <v>1227979</v>
      </c>
      <c r="O10" s="219">
        <v>3029885</v>
      </c>
      <c r="P10" s="219">
        <v>0</v>
      </c>
      <c r="Q10" s="219">
        <v>11998</v>
      </c>
      <c r="R10" s="219">
        <v>0</v>
      </c>
      <c r="S10" s="219">
        <v>18828</v>
      </c>
      <c r="T10" s="219">
        <v>1661764</v>
      </c>
      <c r="U10" s="220">
        <v>1337295</v>
      </c>
      <c r="V10" s="91" t="s">
        <v>443</v>
      </c>
    </row>
    <row r="11" spans="1:22" s="179" customFormat="1" ht="22.5" customHeight="1">
      <c r="A11" s="141" t="s">
        <v>460</v>
      </c>
      <c r="B11" s="237">
        <v>5432623</v>
      </c>
      <c r="C11" s="219">
        <v>75370</v>
      </c>
      <c r="D11" s="241">
        <v>0</v>
      </c>
      <c r="E11" s="241">
        <v>72590</v>
      </c>
      <c r="F11" s="241">
        <v>2780</v>
      </c>
      <c r="G11" s="219">
        <v>449755</v>
      </c>
      <c r="H11" s="241">
        <v>124400</v>
      </c>
      <c r="I11" s="241">
        <v>261029</v>
      </c>
      <c r="J11" s="241">
        <v>64326</v>
      </c>
      <c r="K11" s="219">
        <v>1874494</v>
      </c>
      <c r="L11" s="241">
        <v>41130</v>
      </c>
      <c r="M11" s="219">
        <v>594720</v>
      </c>
      <c r="N11" s="219">
        <v>1238644</v>
      </c>
      <c r="O11" s="219">
        <v>3033004</v>
      </c>
      <c r="P11" s="219">
        <v>0</v>
      </c>
      <c r="Q11" s="219">
        <v>11998</v>
      </c>
      <c r="R11" s="219">
        <v>0</v>
      </c>
      <c r="S11" s="219">
        <v>20715</v>
      </c>
      <c r="T11" s="219">
        <v>1556525</v>
      </c>
      <c r="U11" s="220">
        <v>1443766</v>
      </c>
      <c r="V11" s="91" t="s">
        <v>460</v>
      </c>
    </row>
    <row r="12" spans="1:22" s="129" customFormat="1" ht="22.5" customHeight="1">
      <c r="A12" s="356" t="s">
        <v>464</v>
      </c>
      <c r="B12" s="348">
        <v>5446082</v>
      </c>
      <c r="C12" s="349">
        <v>75370</v>
      </c>
      <c r="D12" s="337">
        <v>0</v>
      </c>
      <c r="E12" s="337">
        <v>72590</v>
      </c>
      <c r="F12" s="337">
        <v>2780</v>
      </c>
      <c r="G12" s="349">
        <v>454703</v>
      </c>
      <c r="H12" s="337">
        <v>105878</v>
      </c>
      <c r="I12" s="337">
        <v>263861</v>
      </c>
      <c r="J12" s="337">
        <v>84964</v>
      </c>
      <c r="K12" s="349">
        <v>1877000</v>
      </c>
      <c r="L12" s="337">
        <v>63610</v>
      </c>
      <c r="M12" s="349">
        <v>575549</v>
      </c>
      <c r="N12" s="349">
        <v>1237841</v>
      </c>
      <c r="O12" s="349">
        <v>3039009</v>
      </c>
      <c r="P12" s="349">
        <v>0</v>
      </c>
      <c r="Q12" s="349">
        <v>11998</v>
      </c>
      <c r="R12" s="349">
        <v>0</v>
      </c>
      <c r="S12" s="349">
        <v>27926</v>
      </c>
      <c r="T12" s="349">
        <v>1669137</v>
      </c>
      <c r="U12" s="350">
        <v>1329948</v>
      </c>
      <c r="V12" s="331" t="s">
        <v>464</v>
      </c>
    </row>
    <row r="13" spans="1:22" ht="22.5" customHeight="1">
      <c r="A13" s="193" t="s">
        <v>316</v>
      </c>
      <c r="B13" s="237">
        <v>3104882</v>
      </c>
      <c r="C13" s="219">
        <v>55285</v>
      </c>
      <c r="D13" s="241">
        <v>0</v>
      </c>
      <c r="E13" s="241">
        <v>52505</v>
      </c>
      <c r="F13" s="241">
        <v>2780</v>
      </c>
      <c r="G13" s="219">
        <v>265765</v>
      </c>
      <c r="H13" s="241">
        <v>52475</v>
      </c>
      <c r="I13" s="241">
        <v>192294</v>
      </c>
      <c r="J13" s="241">
        <v>20996</v>
      </c>
      <c r="K13" s="219">
        <v>907476</v>
      </c>
      <c r="L13" s="241">
        <v>19944</v>
      </c>
      <c r="M13" s="219">
        <v>402406</v>
      </c>
      <c r="N13" s="219">
        <v>485126</v>
      </c>
      <c r="O13" s="219">
        <v>1876356</v>
      </c>
      <c r="P13" s="219">
        <v>0</v>
      </c>
      <c r="Q13" s="219">
        <v>5760</v>
      </c>
      <c r="R13" s="349">
        <v>0</v>
      </c>
      <c r="S13" s="219">
        <v>1956</v>
      </c>
      <c r="T13" s="219">
        <v>793194</v>
      </c>
      <c r="U13" s="220">
        <v>1075446</v>
      </c>
      <c r="V13" s="133" t="s">
        <v>107</v>
      </c>
    </row>
    <row r="14" spans="1:22" ht="22.5" customHeight="1">
      <c r="A14" s="50" t="s">
        <v>431</v>
      </c>
      <c r="B14" s="351">
        <v>2341200</v>
      </c>
      <c r="C14" s="352">
        <v>20085</v>
      </c>
      <c r="D14" s="353">
        <v>0</v>
      </c>
      <c r="E14" s="353">
        <v>20085</v>
      </c>
      <c r="F14" s="353">
        <v>0</v>
      </c>
      <c r="G14" s="352">
        <v>188938</v>
      </c>
      <c r="H14" s="353">
        <v>53403</v>
      </c>
      <c r="I14" s="353">
        <v>71567</v>
      </c>
      <c r="J14" s="353">
        <v>63968</v>
      </c>
      <c r="K14" s="352">
        <v>969524</v>
      </c>
      <c r="L14" s="353">
        <v>43666</v>
      </c>
      <c r="M14" s="352">
        <v>173143</v>
      </c>
      <c r="N14" s="352">
        <v>752715</v>
      </c>
      <c r="O14" s="352">
        <v>1162653</v>
      </c>
      <c r="P14" s="352">
        <v>0</v>
      </c>
      <c r="Q14" s="352">
        <v>6238</v>
      </c>
      <c r="R14" s="354">
        <v>0</v>
      </c>
      <c r="S14" s="352">
        <v>25970</v>
      </c>
      <c r="T14" s="352">
        <v>875943</v>
      </c>
      <c r="U14" s="355">
        <v>254502</v>
      </c>
      <c r="V14" s="126" t="s">
        <v>108</v>
      </c>
    </row>
    <row r="15" spans="1:16" s="37" customFormat="1" ht="19.5" customHeight="1">
      <c r="A15" s="22" t="s">
        <v>492</v>
      </c>
      <c r="B15" s="22"/>
      <c r="F15" s="21"/>
      <c r="G15" s="21"/>
      <c r="H15" s="22"/>
      <c r="O15" s="21" t="s">
        <v>493</v>
      </c>
      <c r="P15" s="21"/>
    </row>
    <row r="16" spans="1:15" s="37" customFormat="1" ht="18" customHeight="1">
      <c r="A16" s="37" t="s">
        <v>325</v>
      </c>
      <c r="O16" s="37" t="s">
        <v>109</v>
      </c>
    </row>
    <row r="17" spans="1:19" s="37" customFormat="1" ht="16.5" customHeight="1">
      <c r="A17" s="40" t="s">
        <v>323</v>
      </c>
      <c r="B17" s="40"/>
      <c r="C17" s="40"/>
      <c r="D17" s="40"/>
      <c r="E17" s="40"/>
      <c r="F17" s="40"/>
      <c r="H17" s="40"/>
      <c r="I17" s="40"/>
      <c r="J17" s="40"/>
      <c r="K17" s="40"/>
      <c r="M17" s="40"/>
      <c r="N17" s="40"/>
      <c r="O17" s="40" t="s">
        <v>321</v>
      </c>
      <c r="P17" s="40"/>
      <c r="Q17" s="40"/>
      <c r="R17" s="40"/>
      <c r="S17" s="40"/>
    </row>
  </sheetData>
  <sheetProtection/>
  <mergeCells count="9">
    <mergeCell ref="A1:U1"/>
    <mergeCell ref="C3:F3"/>
    <mergeCell ref="G3:J3"/>
    <mergeCell ref="K3:N3"/>
    <mergeCell ref="O3:U3"/>
    <mergeCell ref="C4:F4"/>
    <mergeCell ref="G4:J4"/>
    <mergeCell ref="K4:N4"/>
    <mergeCell ref="O4:U4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65" r:id="rId1"/>
  <colBreaks count="1" manualBreakCount="1">
    <brk id="22" max="1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A1" sqref="A1:K1"/>
    </sheetView>
  </sheetViews>
  <sheetFormatPr defaultColWidth="8.88671875" defaultRowHeight="13.5"/>
  <cols>
    <col min="1" max="1" width="10.77734375" style="48" customWidth="1"/>
    <col min="2" max="5" width="15.88671875" style="48" customWidth="1"/>
    <col min="6" max="7" width="15.99609375" style="48" customWidth="1"/>
    <col min="8" max="9" width="9.88671875" style="48" customWidth="1"/>
    <col min="10" max="10" width="10.88671875" style="48" customWidth="1"/>
    <col min="11" max="16384" width="8.88671875" style="48" customWidth="1"/>
  </cols>
  <sheetData>
    <row r="1" spans="1:7" ht="23.25">
      <c r="A1" s="555" t="s">
        <v>435</v>
      </c>
      <c r="B1" s="555"/>
      <c r="C1" s="555"/>
      <c r="D1" s="555"/>
      <c r="E1" s="555"/>
      <c r="F1" s="555"/>
      <c r="G1" s="555"/>
    </row>
    <row r="2" spans="1:7" ht="18.75" customHeight="1">
      <c r="A2" s="48" t="s">
        <v>317</v>
      </c>
      <c r="G2" s="127" t="s">
        <v>318</v>
      </c>
    </row>
    <row r="3" spans="1:7" ht="27" customHeight="1">
      <c r="A3" s="142"/>
      <c r="B3" s="150" t="s">
        <v>146</v>
      </c>
      <c r="C3" s="150" t="s">
        <v>358</v>
      </c>
      <c r="D3" s="194" t="s">
        <v>436</v>
      </c>
      <c r="E3" s="194" t="s">
        <v>437</v>
      </c>
      <c r="F3" s="194" t="s">
        <v>438</v>
      </c>
      <c r="G3" s="142"/>
    </row>
    <row r="4" spans="1:7" ht="16.5" customHeight="1">
      <c r="A4" s="133" t="s">
        <v>291</v>
      </c>
      <c r="B4" s="143"/>
      <c r="C4" s="143"/>
      <c r="D4" s="143"/>
      <c r="E4" s="143"/>
      <c r="F4" s="144"/>
      <c r="G4" s="133" t="s">
        <v>58</v>
      </c>
    </row>
    <row r="5" spans="1:7" ht="27" customHeight="1">
      <c r="A5" s="147"/>
      <c r="B5" s="148" t="s">
        <v>163</v>
      </c>
      <c r="C5" s="148" t="s">
        <v>361</v>
      </c>
      <c r="D5" s="148" t="s">
        <v>439</v>
      </c>
      <c r="E5" s="148" t="s">
        <v>362</v>
      </c>
      <c r="F5" s="149"/>
      <c r="G5" s="147"/>
    </row>
    <row r="6" spans="1:7" s="66" customFormat="1" ht="27" customHeight="1">
      <c r="A6" s="200" t="s">
        <v>443</v>
      </c>
      <c r="B6" s="357">
        <v>63338</v>
      </c>
      <c r="C6" s="357">
        <v>40097</v>
      </c>
      <c r="D6" s="357">
        <v>18550</v>
      </c>
      <c r="E6" s="357">
        <v>308</v>
      </c>
      <c r="F6" s="357">
        <v>4383</v>
      </c>
      <c r="G6" s="133" t="s">
        <v>443</v>
      </c>
    </row>
    <row r="7" spans="1:7" s="66" customFormat="1" ht="27" customHeight="1">
      <c r="A7" s="65" t="s">
        <v>460</v>
      </c>
      <c r="B7" s="358">
        <v>63962</v>
      </c>
      <c r="C7" s="241">
        <v>40269</v>
      </c>
      <c r="D7" s="358">
        <v>19821</v>
      </c>
      <c r="E7" s="241">
        <v>386</v>
      </c>
      <c r="F7" s="358">
        <v>3486</v>
      </c>
      <c r="G7" s="133" t="s">
        <v>460</v>
      </c>
    </row>
    <row r="8" spans="1:20" s="129" customFormat="1" ht="27.75" customHeight="1">
      <c r="A8" s="347" t="s">
        <v>464</v>
      </c>
      <c r="B8" s="359">
        <v>67941</v>
      </c>
      <c r="C8" s="337">
        <v>42622</v>
      </c>
      <c r="D8" s="359">
        <v>21365</v>
      </c>
      <c r="E8" s="337">
        <v>369</v>
      </c>
      <c r="F8" s="359">
        <v>3585</v>
      </c>
      <c r="G8" s="331" t="s">
        <v>464</v>
      </c>
      <c r="M8" s="180"/>
      <c r="N8" s="180"/>
      <c r="O8" s="180"/>
      <c r="P8" s="180"/>
      <c r="Q8" s="180"/>
      <c r="R8" s="180"/>
      <c r="S8" s="180"/>
      <c r="T8" s="180"/>
    </row>
    <row r="9" spans="1:20" ht="27.75" customHeight="1">
      <c r="A9" s="46" t="s">
        <v>440</v>
      </c>
      <c r="B9" s="358">
        <v>48450</v>
      </c>
      <c r="C9" s="360">
        <v>30835</v>
      </c>
      <c r="D9" s="358">
        <v>15053</v>
      </c>
      <c r="E9" s="358">
        <v>283</v>
      </c>
      <c r="F9" s="358">
        <v>2279</v>
      </c>
      <c r="G9" s="133" t="s">
        <v>107</v>
      </c>
      <c r="H9" s="195"/>
      <c r="I9" s="196"/>
      <c r="J9" s="197"/>
      <c r="K9" s="197"/>
      <c r="L9" s="195"/>
      <c r="M9" s="198"/>
      <c r="N9" s="198"/>
      <c r="O9" s="198"/>
      <c r="P9" s="198"/>
      <c r="Q9" s="198"/>
      <c r="R9" s="198"/>
      <c r="S9" s="133"/>
      <c r="T9" s="99"/>
    </row>
    <row r="10" spans="1:20" ht="27.75" customHeight="1">
      <c r="A10" s="50" t="s">
        <v>431</v>
      </c>
      <c r="B10" s="361">
        <v>19491</v>
      </c>
      <c r="C10" s="362">
        <v>11787</v>
      </c>
      <c r="D10" s="361">
        <v>6312</v>
      </c>
      <c r="E10" s="361">
        <v>86</v>
      </c>
      <c r="F10" s="361">
        <v>1306</v>
      </c>
      <c r="G10" s="126" t="s">
        <v>108</v>
      </c>
      <c r="H10" s="195"/>
      <c r="I10" s="196"/>
      <c r="J10" s="197"/>
      <c r="K10" s="197"/>
      <c r="L10" s="195"/>
      <c r="M10" s="198"/>
      <c r="N10" s="198"/>
      <c r="O10" s="198"/>
      <c r="P10" s="198"/>
      <c r="Q10" s="198"/>
      <c r="R10" s="198"/>
      <c r="S10" s="133"/>
      <c r="T10" s="99"/>
    </row>
    <row r="11" spans="1:8" s="37" customFormat="1" ht="19.5" customHeight="1">
      <c r="A11" s="22" t="s">
        <v>492</v>
      </c>
      <c r="B11" s="22"/>
      <c r="E11" s="21" t="s">
        <v>493</v>
      </c>
      <c r="F11" s="21"/>
      <c r="G11" s="21"/>
      <c r="H11" s="22"/>
    </row>
    <row r="12" spans="1:5" ht="12.75">
      <c r="A12" s="37" t="s">
        <v>432</v>
      </c>
      <c r="E12" s="40" t="s">
        <v>434</v>
      </c>
    </row>
    <row r="13" spans="1:19" s="37" customFormat="1" ht="16.5" customHeight="1">
      <c r="A13" s="40" t="s">
        <v>433</v>
      </c>
      <c r="B13" s="40"/>
      <c r="C13" s="40"/>
      <c r="D13" s="40"/>
      <c r="E13" s="40"/>
      <c r="H13" s="40"/>
      <c r="I13" s="40"/>
      <c r="J13" s="40"/>
      <c r="K13" s="40"/>
      <c r="M13" s="40"/>
      <c r="N13" s="40"/>
      <c r="O13" s="40"/>
      <c r="Q13" s="40"/>
      <c r="R13" s="40"/>
      <c r="S13" s="40"/>
    </row>
  </sheetData>
  <sheetProtection/>
  <mergeCells count="1">
    <mergeCell ref="A1:G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A1" sqref="A1:K1"/>
    </sheetView>
  </sheetViews>
  <sheetFormatPr defaultColWidth="8.88671875" defaultRowHeight="13.5"/>
  <cols>
    <col min="1" max="1" width="10.77734375" style="48" customWidth="1"/>
    <col min="2" max="6" width="15.10546875" style="48" customWidth="1"/>
    <col min="7" max="7" width="14.3359375" style="48" customWidth="1"/>
    <col min="8" max="9" width="9.6640625" style="48" customWidth="1"/>
    <col min="10" max="10" width="10.77734375" style="48" customWidth="1"/>
    <col min="11" max="16384" width="8.88671875" style="48" customWidth="1"/>
  </cols>
  <sheetData>
    <row r="1" spans="1:10" ht="30" customHeight="1">
      <c r="A1" s="516" t="s">
        <v>90</v>
      </c>
      <c r="B1" s="516"/>
      <c r="C1" s="516"/>
      <c r="D1" s="516"/>
      <c r="E1" s="516"/>
      <c r="F1" s="516"/>
      <c r="G1" s="516"/>
      <c r="H1" s="199"/>
      <c r="I1" s="199"/>
      <c r="J1" s="199"/>
    </row>
    <row r="2" spans="1:7" ht="18" customHeight="1">
      <c r="A2" s="48" t="s">
        <v>68</v>
      </c>
      <c r="G2" s="127" t="s">
        <v>110</v>
      </c>
    </row>
    <row r="3" spans="1:7" ht="25.5" customHeight="1">
      <c r="A3" s="142"/>
      <c r="B3" s="150" t="s">
        <v>146</v>
      </c>
      <c r="C3" s="150" t="s">
        <v>358</v>
      </c>
      <c r="D3" s="194" t="s">
        <v>436</v>
      </c>
      <c r="E3" s="194" t="s">
        <v>437</v>
      </c>
      <c r="F3" s="194" t="s">
        <v>438</v>
      </c>
      <c r="G3" s="142"/>
    </row>
    <row r="4" spans="1:7" ht="25.5" customHeight="1">
      <c r="A4" s="133" t="s">
        <v>291</v>
      </c>
      <c r="B4" s="143"/>
      <c r="C4" s="143"/>
      <c r="D4" s="143"/>
      <c r="E4" s="143"/>
      <c r="F4" s="144"/>
      <c r="G4" s="133" t="s">
        <v>58</v>
      </c>
    </row>
    <row r="5" spans="1:7" ht="25.5" customHeight="1">
      <c r="A5" s="147"/>
      <c r="B5" s="148" t="s">
        <v>163</v>
      </c>
      <c r="C5" s="148" t="s">
        <v>361</v>
      </c>
      <c r="D5" s="148" t="s">
        <v>439</v>
      </c>
      <c r="E5" s="148" t="s">
        <v>362</v>
      </c>
      <c r="F5" s="149"/>
      <c r="G5" s="147"/>
    </row>
    <row r="6" spans="1:7" s="202" customFormat="1" ht="25.5" customHeight="1">
      <c r="A6" s="201" t="s">
        <v>443</v>
      </c>
      <c r="B6" s="333">
        <v>44202091</v>
      </c>
      <c r="C6" s="241">
        <v>16688176</v>
      </c>
      <c r="D6" s="241">
        <v>25649361</v>
      </c>
      <c r="E6" s="241">
        <v>328366</v>
      </c>
      <c r="F6" s="363">
        <v>1536188</v>
      </c>
      <c r="G6" s="201" t="s">
        <v>443</v>
      </c>
    </row>
    <row r="7" spans="1:7" s="202" customFormat="1" ht="25.5" customHeight="1">
      <c r="A7" s="201" t="s">
        <v>460</v>
      </c>
      <c r="B7" s="333">
        <v>45777212</v>
      </c>
      <c r="C7" s="241">
        <v>16745890</v>
      </c>
      <c r="D7" s="241">
        <v>27347146</v>
      </c>
      <c r="E7" s="241">
        <v>432479</v>
      </c>
      <c r="F7" s="335">
        <v>1251697</v>
      </c>
      <c r="G7" s="201" t="s">
        <v>460</v>
      </c>
    </row>
    <row r="8" spans="1:19" s="129" customFormat="1" ht="25.5" customHeight="1">
      <c r="A8" s="347" t="s">
        <v>464</v>
      </c>
      <c r="B8" s="336">
        <v>52472027</v>
      </c>
      <c r="C8" s="337">
        <v>19169071</v>
      </c>
      <c r="D8" s="337">
        <v>31333738</v>
      </c>
      <c r="E8" s="337">
        <v>457001</v>
      </c>
      <c r="F8" s="339">
        <v>1512217</v>
      </c>
      <c r="G8" s="331" t="s">
        <v>464</v>
      </c>
      <c r="N8" s="180"/>
      <c r="O8" s="180"/>
      <c r="P8" s="180"/>
      <c r="Q8" s="180"/>
      <c r="R8" s="180"/>
      <c r="S8" s="180"/>
    </row>
    <row r="9" spans="1:19" ht="25.5" customHeight="1">
      <c r="A9" s="46" t="s">
        <v>440</v>
      </c>
      <c r="B9" s="333">
        <v>36326867</v>
      </c>
      <c r="C9" s="261">
        <v>13458110</v>
      </c>
      <c r="D9" s="341">
        <v>21564566</v>
      </c>
      <c r="E9" s="341">
        <v>365834</v>
      </c>
      <c r="F9" s="342">
        <v>938357</v>
      </c>
      <c r="G9" s="133" t="s">
        <v>107</v>
      </c>
      <c r="H9" s="195"/>
      <c r="I9" s="196"/>
      <c r="J9" s="197"/>
      <c r="K9" s="197"/>
      <c r="L9" s="195"/>
      <c r="M9" s="198"/>
      <c r="N9" s="198"/>
      <c r="O9" s="198"/>
      <c r="P9" s="198"/>
      <c r="Q9" s="198"/>
      <c r="R9" s="198"/>
      <c r="S9" s="133"/>
    </row>
    <row r="10" spans="1:19" ht="25.5" customHeight="1">
      <c r="A10" s="50" t="s">
        <v>431</v>
      </c>
      <c r="B10" s="364">
        <v>16145160</v>
      </c>
      <c r="C10" s="365">
        <v>5710961</v>
      </c>
      <c r="D10" s="344">
        <v>9769172</v>
      </c>
      <c r="E10" s="344">
        <v>91167</v>
      </c>
      <c r="F10" s="346">
        <v>573860</v>
      </c>
      <c r="G10" s="126" t="s">
        <v>108</v>
      </c>
      <c r="H10" s="195"/>
      <c r="I10" s="196"/>
      <c r="J10" s="197"/>
      <c r="K10" s="197"/>
      <c r="L10" s="195"/>
      <c r="M10" s="198"/>
      <c r="N10" s="198"/>
      <c r="O10" s="198"/>
      <c r="P10" s="198"/>
      <c r="Q10" s="198"/>
      <c r="R10" s="198"/>
      <c r="S10" s="133"/>
    </row>
    <row r="11" spans="1:8" s="37" customFormat="1" ht="19.5" customHeight="1">
      <c r="A11" s="22" t="s">
        <v>492</v>
      </c>
      <c r="B11" s="22"/>
      <c r="E11" s="21" t="s">
        <v>493</v>
      </c>
      <c r="F11" s="21"/>
      <c r="G11" s="21"/>
      <c r="H11" s="22"/>
    </row>
    <row r="12" spans="1:5" ht="15.75" customHeight="1">
      <c r="A12" s="37" t="s">
        <v>432</v>
      </c>
      <c r="E12" s="40" t="s">
        <v>494</v>
      </c>
    </row>
    <row r="13" spans="1:19" s="37" customFormat="1" ht="15.75" customHeight="1">
      <c r="A13" s="40" t="s">
        <v>433</v>
      </c>
      <c r="B13" s="40"/>
      <c r="C13" s="40"/>
      <c r="D13" s="40"/>
      <c r="E13" s="40"/>
      <c r="H13" s="40"/>
      <c r="I13" s="40"/>
      <c r="J13" s="40"/>
      <c r="K13" s="40"/>
      <c r="M13" s="40"/>
      <c r="N13" s="40"/>
      <c r="O13" s="40"/>
      <c r="Q13" s="40"/>
      <c r="R13" s="40"/>
      <c r="S13" s="40"/>
    </row>
  </sheetData>
  <sheetProtection/>
  <mergeCells count="1">
    <mergeCell ref="A1:G1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A1" sqref="A1:K1"/>
    </sheetView>
  </sheetViews>
  <sheetFormatPr defaultColWidth="8.88671875" defaultRowHeight="13.5"/>
  <cols>
    <col min="1" max="1" width="10.4453125" style="15" customWidth="1"/>
    <col min="2" max="2" width="7.10546875" style="159" bestFit="1" customWidth="1"/>
    <col min="3" max="3" width="8.21484375" style="159" bestFit="1" customWidth="1"/>
    <col min="4" max="4" width="11.3359375" style="15" customWidth="1"/>
    <col min="5" max="5" width="10.4453125" style="15" customWidth="1"/>
    <col min="6" max="6" width="10.3359375" style="15" customWidth="1"/>
    <col min="7" max="7" width="8.99609375" style="15" bestFit="1" customWidth="1"/>
    <col min="8" max="8" width="11.4453125" style="15" customWidth="1"/>
    <col min="9" max="9" width="8.99609375" style="15" bestFit="1" customWidth="1"/>
    <col min="10" max="10" width="5.4453125" style="15" customWidth="1"/>
    <col min="11" max="12" width="7.10546875" style="15" bestFit="1" customWidth="1"/>
    <col min="13" max="13" width="8.3359375" style="15" customWidth="1"/>
    <col min="14" max="14" width="7.77734375" style="15" bestFit="1" customWidth="1"/>
    <col min="15" max="15" width="10.3359375" style="15" bestFit="1" customWidth="1"/>
    <col min="16" max="16" width="8.6640625" style="15" bestFit="1" customWidth="1"/>
    <col min="17" max="17" width="8.77734375" style="15" customWidth="1"/>
    <col min="18" max="18" width="10.4453125" style="15" bestFit="1" customWidth="1"/>
    <col min="19" max="19" width="11.88671875" style="160" bestFit="1" customWidth="1"/>
    <col min="20" max="20" width="10.88671875" style="15" customWidth="1"/>
    <col min="21" max="16384" width="8.88671875" style="15" customWidth="1"/>
  </cols>
  <sheetData>
    <row r="1" spans="1:20" ht="32.25" customHeight="1">
      <c r="A1" s="556" t="s">
        <v>111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</row>
    <row r="2" spans="1:20" s="97" customFormat="1" ht="32.25" customHeight="1">
      <c r="A2" s="161" t="s">
        <v>319</v>
      </c>
      <c r="B2" s="162"/>
      <c r="C2" s="163"/>
      <c r="R2" s="565" t="s">
        <v>320</v>
      </c>
      <c r="S2" s="565"/>
      <c r="T2" s="565"/>
    </row>
    <row r="3" spans="1:20" s="48" customFormat="1" ht="32.25" customHeight="1">
      <c r="A3" s="152"/>
      <c r="B3" s="150" t="s">
        <v>363</v>
      </c>
      <c r="C3" s="151" t="s">
        <v>364</v>
      </c>
      <c r="D3" s="151" t="s">
        <v>365</v>
      </c>
      <c r="E3" s="151" t="s">
        <v>366</v>
      </c>
      <c r="F3" s="557" t="s">
        <v>367</v>
      </c>
      <c r="G3" s="557"/>
      <c r="H3" s="557"/>
      <c r="I3" s="557"/>
      <c r="J3" s="557"/>
      <c r="K3" s="557"/>
      <c r="L3" s="557"/>
      <c r="M3" s="557"/>
      <c r="N3" s="557"/>
      <c r="O3" s="558" t="s">
        <v>368</v>
      </c>
      <c r="P3" s="557"/>
      <c r="Q3" s="557"/>
      <c r="R3" s="559"/>
      <c r="S3" s="164" t="s">
        <v>369</v>
      </c>
      <c r="T3" s="153"/>
    </row>
    <row r="4" spans="1:20" s="48" customFormat="1" ht="45" customHeight="1">
      <c r="A4" s="65" t="s">
        <v>342</v>
      </c>
      <c r="B4" s="143" t="s">
        <v>370</v>
      </c>
      <c r="C4" s="143" t="s">
        <v>370</v>
      </c>
      <c r="D4" s="143" t="s">
        <v>370</v>
      </c>
      <c r="E4" s="143" t="s">
        <v>370</v>
      </c>
      <c r="F4" s="560" t="s">
        <v>371</v>
      </c>
      <c r="G4" s="561"/>
      <c r="H4" s="561"/>
      <c r="I4" s="561"/>
      <c r="J4" s="560" t="s">
        <v>372</v>
      </c>
      <c r="K4" s="561"/>
      <c r="L4" s="561"/>
      <c r="M4" s="562"/>
      <c r="N4" s="150" t="s">
        <v>373</v>
      </c>
      <c r="O4" s="560" t="s">
        <v>374</v>
      </c>
      <c r="P4" s="563"/>
      <c r="Q4" s="564"/>
      <c r="R4" s="65" t="s">
        <v>373</v>
      </c>
      <c r="S4" s="91" t="s">
        <v>370</v>
      </c>
      <c r="T4" s="146" t="s">
        <v>359</v>
      </c>
    </row>
    <row r="5" spans="1:20" s="48" customFormat="1" ht="12.75">
      <c r="A5" s="145"/>
      <c r="B5" s="143"/>
      <c r="C5" s="143" t="s">
        <v>375</v>
      </c>
      <c r="D5" s="143" t="s">
        <v>370</v>
      </c>
      <c r="E5" s="143" t="s">
        <v>370</v>
      </c>
      <c r="F5" s="143"/>
      <c r="G5" s="150" t="s">
        <v>376</v>
      </c>
      <c r="H5" s="150" t="s">
        <v>377</v>
      </c>
      <c r="I5" s="154" t="s">
        <v>378</v>
      </c>
      <c r="J5" s="143"/>
      <c r="K5" s="150" t="s">
        <v>376</v>
      </c>
      <c r="L5" s="150" t="s">
        <v>377</v>
      </c>
      <c r="M5" s="154" t="s">
        <v>378</v>
      </c>
      <c r="N5" s="143" t="s">
        <v>379</v>
      </c>
      <c r="O5" s="143"/>
      <c r="P5" s="150"/>
      <c r="Q5" s="150"/>
      <c r="R5" s="65" t="s">
        <v>379</v>
      </c>
      <c r="S5" s="91" t="s">
        <v>380</v>
      </c>
      <c r="T5" s="146"/>
    </row>
    <row r="6" spans="1:20" s="48" customFormat="1" ht="12.75">
      <c r="A6" s="65" t="s">
        <v>381</v>
      </c>
      <c r="B6" s="143" t="s">
        <v>382</v>
      </c>
      <c r="C6" s="143" t="s">
        <v>383</v>
      </c>
      <c r="D6" s="143" t="s">
        <v>360</v>
      </c>
      <c r="E6" s="143" t="s">
        <v>360</v>
      </c>
      <c r="F6" s="143"/>
      <c r="G6" s="143" t="s">
        <v>384</v>
      </c>
      <c r="H6" s="143" t="s">
        <v>385</v>
      </c>
      <c r="I6" s="146" t="s">
        <v>386</v>
      </c>
      <c r="J6" s="143"/>
      <c r="K6" s="143" t="s">
        <v>384</v>
      </c>
      <c r="L6" s="143" t="s">
        <v>385</v>
      </c>
      <c r="M6" s="146" t="s">
        <v>386</v>
      </c>
      <c r="N6" s="143" t="s">
        <v>387</v>
      </c>
      <c r="O6" s="143"/>
      <c r="P6" s="143" t="s">
        <v>388</v>
      </c>
      <c r="Q6" s="143" t="s">
        <v>389</v>
      </c>
      <c r="R6" s="65" t="s">
        <v>387</v>
      </c>
      <c r="S6" s="91" t="s">
        <v>390</v>
      </c>
      <c r="T6" s="146" t="s">
        <v>391</v>
      </c>
    </row>
    <row r="7" spans="1:20" s="48" customFormat="1" ht="12.75">
      <c r="A7" s="145"/>
      <c r="B7" s="143" t="s">
        <v>392</v>
      </c>
      <c r="C7" s="143" t="s">
        <v>393</v>
      </c>
      <c r="D7" s="143" t="s">
        <v>394</v>
      </c>
      <c r="E7" s="143" t="s">
        <v>387</v>
      </c>
      <c r="F7" s="143"/>
      <c r="G7" s="143" t="s">
        <v>395</v>
      </c>
      <c r="H7" s="143" t="s">
        <v>396</v>
      </c>
      <c r="I7" s="146" t="s">
        <v>397</v>
      </c>
      <c r="J7" s="143"/>
      <c r="K7" s="143" t="s">
        <v>395</v>
      </c>
      <c r="L7" s="143" t="s">
        <v>396</v>
      </c>
      <c r="M7" s="146" t="s">
        <v>397</v>
      </c>
      <c r="N7" s="143" t="s">
        <v>370</v>
      </c>
      <c r="O7" s="143"/>
      <c r="P7" s="29" t="s">
        <v>17</v>
      </c>
      <c r="Q7" s="29" t="s">
        <v>18</v>
      </c>
      <c r="R7" s="65"/>
      <c r="S7" s="91" t="s">
        <v>398</v>
      </c>
      <c r="T7" s="155"/>
    </row>
    <row r="8" spans="1:20" s="48" customFormat="1" ht="12.75">
      <c r="A8" s="156"/>
      <c r="B8" s="148"/>
      <c r="C8" s="148" t="s">
        <v>370</v>
      </c>
      <c r="D8" s="148"/>
      <c r="E8" s="148"/>
      <c r="F8" s="148"/>
      <c r="G8" s="148"/>
      <c r="H8" s="148"/>
      <c r="I8" s="157"/>
      <c r="J8" s="148"/>
      <c r="K8" s="148"/>
      <c r="L8" s="148"/>
      <c r="M8" s="148"/>
      <c r="N8" s="148"/>
      <c r="O8" s="148"/>
      <c r="P8" s="148"/>
      <c r="Q8" s="148"/>
      <c r="R8" s="67"/>
      <c r="S8" s="126"/>
      <c r="T8" s="158"/>
    </row>
    <row r="9" spans="1:20" s="48" customFormat="1" ht="22.5" customHeight="1">
      <c r="A9" s="65" t="s">
        <v>130</v>
      </c>
      <c r="B9" s="366" t="s">
        <v>15</v>
      </c>
      <c r="C9" s="367" t="s">
        <v>15</v>
      </c>
      <c r="D9" s="341">
        <v>583284</v>
      </c>
      <c r="E9" s="368">
        <v>1849.1999999999998</v>
      </c>
      <c r="F9" s="341">
        <v>513349</v>
      </c>
      <c r="G9" s="241">
        <v>0</v>
      </c>
      <c r="H9" s="341">
        <v>513349</v>
      </c>
      <c r="I9" s="241">
        <v>0</v>
      </c>
      <c r="J9" s="241">
        <v>0</v>
      </c>
      <c r="K9" s="241">
        <v>0</v>
      </c>
      <c r="L9" s="241">
        <v>0</v>
      </c>
      <c r="M9" s="241">
        <v>0</v>
      </c>
      <c r="N9" s="368">
        <v>149.1</v>
      </c>
      <c r="O9" s="341">
        <v>69935</v>
      </c>
      <c r="P9" s="341">
        <v>30298</v>
      </c>
      <c r="Q9" s="341">
        <v>39637</v>
      </c>
      <c r="R9" s="368">
        <v>1700.08</v>
      </c>
      <c r="S9" s="369">
        <v>88</v>
      </c>
      <c r="T9" s="146" t="s">
        <v>130</v>
      </c>
    </row>
    <row r="10" spans="1:20" s="48" customFormat="1" ht="22.5" customHeight="1">
      <c r="A10" s="65" t="s">
        <v>328</v>
      </c>
      <c r="B10" s="366" t="s">
        <v>15</v>
      </c>
      <c r="C10" s="367" t="s">
        <v>15</v>
      </c>
      <c r="D10" s="341">
        <v>592449</v>
      </c>
      <c r="E10" s="368">
        <v>1849.3</v>
      </c>
      <c r="F10" s="341">
        <v>528254</v>
      </c>
      <c r="G10" s="241">
        <v>0</v>
      </c>
      <c r="H10" s="341">
        <v>528254</v>
      </c>
      <c r="I10" s="241">
        <v>0</v>
      </c>
      <c r="J10" s="241">
        <v>0</v>
      </c>
      <c r="K10" s="241">
        <v>0</v>
      </c>
      <c r="L10" s="241">
        <v>0</v>
      </c>
      <c r="M10" s="241">
        <v>0</v>
      </c>
      <c r="N10" s="368">
        <v>152.3</v>
      </c>
      <c r="O10" s="341">
        <v>64195</v>
      </c>
      <c r="P10" s="341">
        <v>26899</v>
      </c>
      <c r="Q10" s="341">
        <v>37296</v>
      </c>
      <c r="R10" s="368">
        <v>1697</v>
      </c>
      <c r="S10" s="369">
        <v>89.2</v>
      </c>
      <c r="T10" s="146" t="s">
        <v>328</v>
      </c>
    </row>
    <row r="11" spans="1:20" s="48" customFormat="1" ht="22.5" customHeight="1">
      <c r="A11" s="65" t="s">
        <v>443</v>
      </c>
      <c r="B11" s="366" t="s">
        <v>15</v>
      </c>
      <c r="C11" s="367" t="s">
        <v>15</v>
      </c>
      <c r="D11" s="341">
        <v>604670</v>
      </c>
      <c r="E11" s="368">
        <v>1849.3</v>
      </c>
      <c r="F11" s="341">
        <v>541307</v>
      </c>
      <c r="G11" s="241">
        <v>0</v>
      </c>
      <c r="H11" s="341">
        <v>541307</v>
      </c>
      <c r="I11" s="241">
        <v>0</v>
      </c>
      <c r="J11" s="241">
        <v>0</v>
      </c>
      <c r="K11" s="241">
        <v>0</v>
      </c>
      <c r="L11" s="241">
        <v>0</v>
      </c>
      <c r="M11" s="241">
        <v>0</v>
      </c>
      <c r="N11" s="368">
        <v>163.27300000000002</v>
      </c>
      <c r="O11" s="341">
        <v>63363</v>
      </c>
      <c r="P11" s="341">
        <v>26642</v>
      </c>
      <c r="Q11" s="341">
        <v>36721</v>
      </c>
      <c r="R11" s="368">
        <v>1685.487</v>
      </c>
      <c r="S11" s="369">
        <v>89.5</v>
      </c>
      <c r="T11" s="146" t="s">
        <v>443</v>
      </c>
    </row>
    <row r="12" spans="1:20" s="48" customFormat="1" ht="22.5" customHeight="1">
      <c r="A12" s="65" t="s">
        <v>460</v>
      </c>
      <c r="B12" s="366" t="s">
        <v>15</v>
      </c>
      <c r="C12" s="367" t="s">
        <v>15</v>
      </c>
      <c r="D12" s="341">
        <v>621550</v>
      </c>
      <c r="E12" s="368">
        <v>1849</v>
      </c>
      <c r="F12" s="341">
        <v>566484</v>
      </c>
      <c r="G12" s="241">
        <v>0</v>
      </c>
      <c r="H12" s="341">
        <v>566484</v>
      </c>
      <c r="I12" s="241">
        <v>0</v>
      </c>
      <c r="J12" s="241">
        <v>0</v>
      </c>
      <c r="K12" s="241">
        <v>0</v>
      </c>
      <c r="L12" s="241">
        <v>0</v>
      </c>
      <c r="M12" s="241">
        <v>0</v>
      </c>
      <c r="N12" s="368">
        <v>163.27300000000002</v>
      </c>
      <c r="O12" s="341">
        <v>54899</v>
      </c>
      <c r="P12" s="341">
        <v>19691</v>
      </c>
      <c r="Q12" s="341">
        <v>35208</v>
      </c>
      <c r="R12" s="368">
        <v>1685.487</v>
      </c>
      <c r="S12" s="369">
        <v>91.1</v>
      </c>
      <c r="T12" s="146" t="s">
        <v>460</v>
      </c>
    </row>
    <row r="13" spans="1:20" s="129" customFormat="1" ht="22.5" customHeight="1">
      <c r="A13" s="347" t="s">
        <v>464</v>
      </c>
      <c r="B13" s="379" t="s">
        <v>15</v>
      </c>
      <c r="C13" s="380" t="s">
        <v>15</v>
      </c>
      <c r="D13" s="370">
        <v>641355</v>
      </c>
      <c r="E13" s="371">
        <v>1849.1</v>
      </c>
      <c r="F13" s="370">
        <v>586289</v>
      </c>
      <c r="G13" s="337">
        <v>0</v>
      </c>
      <c r="H13" s="370">
        <v>586289</v>
      </c>
      <c r="I13" s="337">
        <v>0</v>
      </c>
      <c r="J13" s="337">
        <v>0</v>
      </c>
      <c r="K13" s="337">
        <v>0</v>
      </c>
      <c r="L13" s="337">
        <v>0</v>
      </c>
      <c r="M13" s="337">
        <v>0</v>
      </c>
      <c r="N13" s="371">
        <v>163.3</v>
      </c>
      <c r="O13" s="370">
        <v>55066</v>
      </c>
      <c r="P13" s="370">
        <v>19691</v>
      </c>
      <c r="Q13" s="370">
        <v>35375</v>
      </c>
      <c r="R13" s="371">
        <v>1685.5</v>
      </c>
      <c r="S13" s="372">
        <v>91.4</v>
      </c>
      <c r="T13" s="381" t="s">
        <v>464</v>
      </c>
    </row>
    <row r="14" spans="1:20" s="48" customFormat="1" ht="22.5" customHeight="1">
      <c r="A14" s="65" t="s">
        <v>441</v>
      </c>
      <c r="B14" s="366" t="s">
        <v>15</v>
      </c>
      <c r="C14" s="367" t="s">
        <v>15</v>
      </c>
      <c r="D14" s="341">
        <v>470778</v>
      </c>
      <c r="E14" s="368">
        <v>978.4</v>
      </c>
      <c r="F14" s="341">
        <v>428418</v>
      </c>
      <c r="G14" s="241">
        <v>0</v>
      </c>
      <c r="H14" s="341">
        <v>428418</v>
      </c>
      <c r="I14" s="241">
        <v>0</v>
      </c>
      <c r="J14" s="241">
        <v>0</v>
      </c>
      <c r="K14" s="241">
        <v>0</v>
      </c>
      <c r="L14" s="241">
        <v>0</v>
      </c>
      <c r="M14" s="241">
        <v>0</v>
      </c>
      <c r="N14" s="368">
        <v>72</v>
      </c>
      <c r="O14" s="241">
        <v>42360</v>
      </c>
      <c r="P14" s="341">
        <v>14328</v>
      </c>
      <c r="Q14" s="341">
        <v>28032</v>
      </c>
      <c r="R14" s="368">
        <v>905.73</v>
      </c>
      <c r="S14" s="373">
        <v>91</v>
      </c>
      <c r="T14" s="146" t="s">
        <v>112</v>
      </c>
    </row>
    <row r="15" spans="1:20" s="48" customFormat="1" ht="22.5" customHeight="1">
      <c r="A15" s="67" t="s">
        <v>442</v>
      </c>
      <c r="B15" s="374" t="s">
        <v>15</v>
      </c>
      <c r="C15" s="375" t="s">
        <v>15</v>
      </c>
      <c r="D15" s="344">
        <v>170577</v>
      </c>
      <c r="E15" s="376">
        <v>870.7</v>
      </c>
      <c r="F15" s="353">
        <v>157871</v>
      </c>
      <c r="G15" s="353">
        <v>0</v>
      </c>
      <c r="H15" s="344">
        <v>157871</v>
      </c>
      <c r="I15" s="353">
        <v>0</v>
      </c>
      <c r="J15" s="353">
        <v>0</v>
      </c>
      <c r="K15" s="353">
        <v>0</v>
      </c>
      <c r="L15" s="353">
        <v>0</v>
      </c>
      <c r="M15" s="353">
        <v>0</v>
      </c>
      <c r="N15" s="377">
        <v>91</v>
      </c>
      <c r="O15" s="353">
        <v>12706</v>
      </c>
      <c r="P15" s="344">
        <v>5363</v>
      </c>
      <c r="Q15" s="344">
        <v>7343</v>
      </c>
      <c r="R15" s="376">
        <v>779.75</v>
      </c>
      <c r="S15" s="378">
        <v>92.6</v>
      </c>
      <c r="T15" s="157" t="s">
        <v>113</v>
      </c>
    </row>
    <row r="16" spans="1:14" s="37" customFormat="1" ht="19.5" customHeight="1">
      <c r="A16" s="22" t="s">
        <v>492</v>
      </c>
      <c r="B16" s="22"/>
      <c r="E16" s="21"/>
      <c r="F16" s="21"/>
      <c r="G16" s="21"/>
      <c r="H16" s="22"/>
      <c r="N16" s="21" t="s">
        <v>493</v>
      </c>
    </row>
    <row r="17" spans="1:19" s="37" customFormat="1" ht="16.5" customHeight="1">
      <c r="A17" s="40" t="s">
        <v>327</v>
      </c>
      <c r="B17" s="40"/>
      <c r="C17" s="40"/>
      <c r="D17" s="40"/>
      <c r="E17" s="40"/>
      <c r="H17" s="40"/>
      <c r="I17" s="40"/>
      <c r="J17" s="40"/>
      <c r="K17" s="40"/>
      <c r="M17" s="40"/>
      <c r="N17" s="40" t="s">
        <v>326</v>
      </c>
      <c r="O17" s="40"/>
      <c r="Q17" s="40"/>
      <c r="R17" s="40"/>
      <c r="S17" s="40"/>
    </row>
  </sheetData>
  <sheetProtection/>
  <mergeCells count="7">
    <mergeCell ref="A1:T1"/>
    <mergeCell ref="F3:N3"/>
    <mergeCell ref="O3:R3"/>
    <mergeCell ref="F4:I4"/>
    <mergeCell ref="J4:M4"/>
    <mergeCell ref="O4:Q4"/>
    <mergeCell ref="R2:T2"/>
  </mergeCells>
  <printOptions horizontalCentered="1"/>
  <pageMargins left="0.2755905511811024" right="0.2362204724409449" top="0.8661417322834646" bottom="0.984251968503937" header="0.5118110236220472" footer="0.5118110236220472"/>
  <pageSetup horizontalDpi="600" verticalDpi="600" orientation="landscape" paperSize="9" scale="65" r:id="rId1"/>
  <colBreaks count="1" manualBreakCount="1">
    <brk id="2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">
      <selection activeCell="A1" sqref="A1:K1"/>
    </sheetView>
  </sheetViews>
  <sheetFormatPr defaultColWidth="8.88671875" defaultRowHeight="13.5"/>
  <cols>
    <col min="1" max="1" width="9.3359375" style="385" customWidth="1"/>
    <col min="2" max="7" width="20.77734375" style="385" customWidth="1"/>
    <col min="8" max="8" width="13.4453125" style="385" customWidth="1"/>
    <col min="9" max="9" width="11.99609375" style="385" customWidth="1"/>
    <col min="10" max="10" width="10.6640625" style="385" customWidth="1"/>
    <col min="11" max="11" width="9.10546875" style="385" customWidth="1"/>
    <col min="12" max="12" width="10.6640625" style="385" customWidth="1"/>
    <col min="13" max="13" width="10.3359375" style="385" customWidth="1"/>
    <col min="14" max="14" width="11.3359375" style="385" customWidth="1"/>
    <col min="15" max="15" width="10.6640625" style="385" customWidth="1"/>
    <col min="16" max="16" width="11.99609375" style="385" customWidth="1"/>
    <col min="17" max="16384" width="8.88671875" style="385" customWidth="1"/>
  </cols>
  <sheetData>
    <row r="1" spans="1:16" ht="50.25" customHeight="1">
      <c r="A1" s="567" t="s">
        <v>495</v>
      </c>
      <c r="B1" s="567"/>
      <c r="C1" s="567"/>
      <c r="D1" s="567"/>
      <c r="E1" s="567"/>
      <c r="F1" s="567"/>
      <c r="G1" s="567"/>
      <c r="H1" s="567"/>
      <c r="I1" s="382"/>
      <c r="J1" s="383"/>
      <c r="K1" s="384"/>
      <c r="L1" s="384"/>
      <c r="M1" s="384"/>
      <c r="N1" s="384"/>
      <c r="O1" s="384"/>
      <c r="P1" s="384"/>
    </row>
    <row r="2" spans="1:8" s="214" customFormat="1" ht="18" customHeight="1">
      <c r="A2" s="214" t="s">
        <v>496</v>
      </c>
      <c r="B2" s="386"/>
      <c r="C2" s="386"/>
      <c r="D2" s="386"/>
      <c r="E2" s="386"/>
      <c r="F2" s="386"/>
      <c r="G2" s="386"/>
      <c r="H2" s="387" t="s">
        <v>497</v>
      </c>
    </row>
    <row r="3" spans="1:8" s="214" customFormat="1" ht="25.5" customHeight="1">
      <c r="A3" s="388" t="s">
        <v>498</v>
      </c>
      <c r="B3" s="566" t="s">
        <v>499</v>
      </c>
      <c r="C3" s="566"/>
      <c r="D3" s="566"/>
      <c r="E3" s="566"/>
      <c r="F3" s="566"/>
      <c r="G3" s="566"/>
      <c r="H3" s="389" t="s">
        <v>500</v>
      </c>
    </row>
    <row r="4" spans="1:8" s="214" customFormat="1" ht="36" customHeight="1">
      <c r="A4" s="390" t="s">
        <v>501</v>
      </c>
      <c r="B4" s="391" t="s">
        <v>502</v>
      </c>
      <c r="C4" s="391" t="s">
        <v>503</v>
      </c>
      <c r="D4" s="392" t="s">
        <v>504</v>
      </c>
      <c r="E4" s="393" t="s">
        <v>505</v>
      </c>
      <c r="F4" s="390" t="s">
        <v>506</v>
      </c>
      <c r="G4" s="391" t="s">
        <v>507</v>
      </c>
      <c r="H4" s="394" t="s">
        <v>508</v>
      </c>
    </row>
    <row r="5" spans="1:8" s="398" customFormat="1" ht="12.75">
      <c r="A5" s="395"/>
      <c r="B5" s="396"/>
      <c r="C5" s="396"/>
      <c r="D5" s="396"/>
      <c r="E5" s="393" t="s">
        <v>509</v>
      </c>
      <c r="F5" s="395"/>
      <c r="G5" s="396"/>
      <c r="H5" s="397"/>
    </row>
    <row r="6" spans="1:8" s="405" customFormat="1" ht="17.25" customHeight="1">
      <c r="A6" s="399"/>
      <c r="B6" s="400" t="s">
        <v>59</v>
      </c>
      <c r="C6" s="400" t="s">
        <v>510</v>
      </c>
      <c r="D6" s="400" t="s">
        <v>511</v>
      </c>
      <c r="E6" s="401"/>
      <c r="F6" s="402" t="s">
        <v>512</v>
      </c>
      <c r="G6" s="403" t="s">
        <v>63</v>
      </c>
      <c r="H6" s="404"/>
    </row>
    <row r="7" spans="1:8" s="214" customFormat="1" ht="22.5" customHeight="1">
      <c r="A7" s="390" t="s">
        <v>130</v>
      </c>
      <c r="B7" s="406">
        <v>14683</v>
      </c>
      <c r="C7" s="407">
        <v>4989</v>
      </c>
      <c r="D7" s="407">
        <v>8827</v>
      </c>
      <c r="E7" s="407">
        <v>741</v>
      </c>
      <c r="F7" s="407">
        <v>126</v>
      </c>
      <c r="G7" s="408">
        <v>0</v>
      </c>
      <c r="H7" s="409" t="s">
        <v>130</v>
      </c>
    </row>
    <row r="8" spans="1:8" s="214" customFormat="1" ht="22.5" customHeight="1">
      <c r="A8" s="390" t="s">
        <v>328</v>
      </c>
      <c r="B8" s="406">
        <v>15088</v>
      </c>
      <c r="C8" s="407">
        <v>4987</v>
      </c>
      <c r="D8" s="407">
        <v>9238</v>
      </c>
      <c r="E8" s="407">
        <v>782</v>
      </c>
      <c r="F8" s="407">
        <v>81</v>
      </c>
      <c r="G8" s="408">
        <v>0</v>
      </c>
      <c r="H8" s="409" t="s">
        <v>328</v>
      </c>
    </row>
    <row r="9" spans="1:8" s="214" customFormat="1" ht="22.5" customHeight="1">
      <c r="A9" s="390" t="s">
        <v>443</v>
      </c>
      <c r="B9" s="406">
        <v>18413</v>
      </c>
      <c r="C9" s="407">
        <v>6286</v>
      </c>
      <c r="D9" s="407">
        <v>10568</v>
      </c>
      <c r="E9" s="407">
        <v>897</v>
      </c>
      <c r="F9" s="407">
        <v>91</v>
      </c>
      <c r="G9" s="408">
        <v>571</v>
      </c>
      <c r="H9" s="409" t="s">
        <v>443</v>
      </c>
    </row>
    <row r="10" spans="1:8" s="214" customFormat="1" ht="22.5" customHeight="1">
      <c r="A10" s="390" t="s">
        <v>460</v>
      </c>
      <c r="B10" s="406">
        <v>17808</v>
      </c>
      <c r="C10" s="407">
        <v>6556</v>
      </c>
      <c r="D10" s="407">
        <v>10415</v>
      </c>
      <c r="E10" s="407">
        <v>754</v>
      </c>
      <c r="F10" s="407">
        <v>84</v>
      </c>
      <c r="G10" s="408">
        <v>0</v>
      </c>
      <c r="H10" s="409" t="s">
        <v>460</v>
      </c>
    </row>
    <row r="11" spans="1:9" s="416" customFormat="1" ht="22.5" customHeight="1">
      <c r="A11" s="410" t="s">
        <v>513</v>
      </c>
      <c r="B11" s="411">
        <v>25016</v>
      </c>
      <c r="C11" s="412">
        <v>9392</v>
      </c>
      <c r="D11" s="412">
        <v>14149</v>
      </c>
      <c r="E11" s="412">
        <v>1271</v>
      </c>
      <c r="F11" s="412">
        <v>204</v>
      </c>
      <c r="G11" s="413">
        <v>0</v>
      </c>
      <c r="H11" s="414" t="s">
        <v>513</v>
      </c>
      <c r="I11" s="415"/>
    </row>
    <row r="12" spans="1:9" s="214" customFormat="1" ht="22.5" customHeight="1">
      <c r="A12" s="390" t="s">
        <v>514</v>
      </c>
      <c r="B12" s="406">
        <v>17531</v>
      </c>
      <c r="C12" s="407">
        <v>6862</v>
      </c>
      <c r="D12" s="407">
        <v>9645</v>
      </c>
      <c r="E12" s="407">
        <v>962</v>
      </c>
      <c r="F12" s="407">
        <v>62</v>
      </c>
      <c r="G12" s="408">
        <v>0</v>
      </c>
      <c r="H12" s="409" t="s">
        <v>515</v>
      </c>
      <c r="I12" s="415"/>
    </row>
    <row r="13" spans="1:9" s="214" customFormat="1" ht="22.5" customHeight="1">
      <c r="A13" s="417" t="s">
        <v>516</v>
      </c>
      <c r="B13" s="418">
        <v>7485</v>
      </c>
      <c r="C13" s="419">
        <v>2530</v>
      </c>
      <c r="D13" s="419">
        <v>4504</v>
      </c>
      <c r="E13" s="419">
        <v>309</v>
      </c>
      <c r="F13" s="419">
        <v>142</v>
      </c>
      <c r="G13" s="420">
        <v>0</v>
      </c>
      <c r="H13" s="421" t="s">
        <v>517</v>
      </c>
      <c r="I13" s="415"/>
    </row>
    <row r="14" spans="3:8" s="214" customFormat="1" ht="12.75">
      <c r="C14" s="386"/>
      <c r="D14" s="386"/>
      <c r="E14" s="386"/>
      <c r="F14" s="386"/>
      <c r="G14" s="386"/>
      <c r="H14" s="387"/>
    </row>
    <row r="15" spans="1:8" s="214" customFormat="1" ht="21.75" customHeight="1">
      <c r="A15" s="422" t="s">
        <v>518</v>
      </c>
      <c r="B15" s="568" t="s">
        <v>0</v>
      </c>
      <c r="C15" s="569"/>
      <c r="D15" s="569"/>
      <c r="E15" s="569"/>
      <c r="F15" s="569"/>
      <c r="G15" s="570"/>
      <c r="H15" s="423"/>
    </row>
    <row r="16" spans="1:8" s="214" customFormat="1" ht="27">
      <c r="A16" s="424" t="s">
        <v>498</v>
      </c>
      <c r="B16" s="425" t="s">
        <v>519</v>
      </c>
      <c r="C16" s="425" t="s">
        <v>520</v>
      </c>
      <c r="D16" s="425" t="s">
        <v>521</v>
      </c>
      <c r="E16" s="425" t="s">
        <v>522</v>
      </c>
      <c r="F16" s="425" t="s">
        <v>523</v>
      </c>
      <c r="G16" s="426" t="s">
        <v>524</v>
      </c>
      <c r="H16" s="394" t="s">
        <v>500</v>
      </c>
    </row>
    <row r="17" spans="1:8" s="214" customFormat="1" ht="12.75">
      <c r="A17" s="424"/>
      <c r="B17" s="427" t="s">
        <v>30</v>
      </c>
      <c r="C17" s="427" t="s">
        <v>20</v>
      </c>
      <c r="D17" s="427" t="s">
        <v>22</v>
      </c>
      <c r="E17" s="427" t="s">
        <v>25</v>
      </c>
      <c r="F17" s="427" t="s">
        <v>27</v>
      </c>
      <c r="G17" s="428" t="s">
        <v>525</v>
      </c>
      <c r="H17" s="397"/>
    </row>
    <row r="18" spans="1:8" s="214" customFormat="1" ht="51">
      <c r="A18" s="424" t="s">
        <v>501</v>
      </c>
      <c r="B18" s="429" t="s">
        <v>526</v>
      </c>
      <c r="C18" s="430" t="s">
        <v>527</v>
      </c>
      <c r="D18" s="429" t="s">
        <v>23</v>
      </c>
      <c r="E18" s="429" t="s">
        <v>26</v>
      </c>
      <c r="F18" s="429" t="s">
        <v>28</v>
      </c>
      <c r="G18" s="431" t="s">
        <v>29</v>
      </c>
      <c r="H18" s="432" t="s">
        <v>508</v>
      </c>
    </row>
    <row r="19" spans="1:8" s="214" customFormat="1" ht="21.75" customHeight="1">
      <c r="A19" s="433"/>
      <c r="B19" s="434" t="s">
        <v>19</v>
      </c>
      <c r="C19" s="434" t="s">
        <v>21</v>
      </c>
      <c r="D19" s="434" t="s">
        <v>24</v>
      </c>
      <c r="E19" s="434" t="s">
        <v>21</v>
      </c>
      <c r="F19" s="434" t="s">
        <v>24</v>
      </c>
      <c r="G19" s="435"/>
      <c r="H19" s="436"/>
    </row>
    <row r="20" spans="1:8" s="214" customFormat="1" ht="22.5" customHeight="1">
      <c r="A20" s="437" t="s">
        <v>130</v>
      </c>
      <c r="B20" s="406">
        <v>55955</v>
      </c>
      <c r="C20" s="407">
        <v>14683</v>
      </c>
      <c r="D20" s="407">
        <v>262.425163077473</v>
      </c>
      <c r="E20" s="407">
        <v>55186</v>
      </c>
      <c r="F20" s="438">
        <v>986.3</v>
      </c>
      <c r="G20" s="439">
        <v>26.6</v>
      </c>
      <c r="H20" s="440" t="s">
        <v>130</v>
      </c>
    </row>
    <row r="21" spans="1:8" s="214" customFormat="1" ht="22.5" customHeight="1">
      <c r="A21" s="437" t="s">
        <v>328</v>
      </c>
      <c r="B21" s="406">
        <v>55220</v>
      </c>
      <c r="C21" s="407">
        <v>15088</v>
      </c>
      <c r="D21" s="407">
        <v>273.2</v>
      </c>
      <c r="E21" s="407">
        <v>66449</v>
      </c>
      <c r="F21" s="438">
        <v>1203.4</v>
      </c>
      <c r="G21" s="439">
        <v>22.7</v>
      </c>
      <c r="H21" s="440" t="s">
        <v>328</v>
      </c>
    </row>
    <row r="22" spans="1:8" s="214" customFormat="1" ht="22.5" customHeight="1">
      <c r="A22" s="437" t="s">
        <v>443</v>
      </c>
      <c r="B22" s="406">
        <v>60072</v>
      </c>
      <c r="C22" s="407">
        <v>18413</v>
      </c>
      <c r="D22" s="407">
        <v>306.515514715674</v>
      </c>
      <c r="E22" s="407">
        <v>119166</v>
      </c>
      <c r="F22" s="438">
        <v>1983.7</v>
      </c>
      <c r="G22" s="439">
        <v>15.451707149048444</v>
      </c>
      <c r="H22" s="440" t="s">
        <v>443</v>
      </c>
    </row>
    <row r="23" spans="1:8" s="214" customFormat="1" ht="22.5" customHeight="1">
      <c r="A23" s="437" t="s">
        <v>460</v>
      </c>
      <c r="B23" s="406">
        <v>62296</v>
      </c>
      <c r="C23" s="407">
        <v>19556</v>
      </c>
      <c r="D23" s="407">
        <v>314</v>
      </c>
      <c r="E23" s="407">
        <v>149165</v>
      </c>
      <c r="F23" s="438">
        <v>2394.5</v>
      </c>
      <c r="G23" s="439">
        <v>13.1</v>
      </c>
      <c r="H23" s="440" t="s">
        <v>460</v>
      </c>
    </row>
    <row r="24" spans="1:8" s="416" customFormat="1" ht="22.5" customHeight="1">
      <c r="A24" s="441" t="s">
        <v>513</v>
      </c>
      <c r="B24" s="442">
        <v>64164.880000000005</v>
      </c>
      <c r="C24" s="443">
        <v>20142.68</v>
      </c>
      <c r="D24" s="443">
        <v>323.42</v>
      </c>
      <c r="E24" s="443">
        <v>153639.95</v>
      </c>
      <c r="F24" s="444">
        <v>2466.335</v>
      </c>
      <c r="G24" s="445">
        <v>13.493</v>
      </c>
      <c r="H24" s="446" t="s">
        <v>513</v>
      </c>
    </row>
    <row r="25" spans="1:8" s="37" customFormat="1" ht="18.75" customHeight="1">
      <c r="A25" s="22" t="s">
        <v>528</v>
      </c>
      <c r="B25" s="22"/>
      <c r="E25" s="21" t="s">
        <v>529</v>
      </c>
      <c r="F25" s="21"/>
      <c r="G25" s="21"/>
      <c r="H25" s="22"/>
    </row>
    <row r="26" spans="1:7" s="236" customFormat="1" ht="18.75" customHeight="1">
      <c r="A26" s="236" t="s">
        <v>530</v>
      </c>
      <c r="B26" s="447"/>
      <c r="C26" s="447"/>
      <c r="D26" s="447"/>
      <c r="E26" s="447"/>
      <c r="F26" s="448"/>
      <c r="G26" s="448"/>
    </row>
    <row r="27" spans="1:7" s="236" customFormat="1" ht="18.75" customHeight="1">
      <c r="A27" s="236" t="s">
        <v>531</v>
      </c>
      <c r="B27" s="447"/>
      <c r="D27" s="447"/>
      <c r="F27" s="448"/>
      <c r="G27" s="448"/>
    </row>
    <row r="28" spans="1:7" s="236" customFormat="1" ht="18.75" customHeight="1">
      <c r="A28" s="40" t="s">
        <v>532</v>
      </c>
      <c r="D28" s="447"/>
      <c r="F28" s="448"/>
      <c r="G28" s="448"/>
    </row>
    <row r="29" spans="2:6" s="214" customFormat="1" ht="12.75">
      <c r="B29" s="449"/>
      <c r="C29" s="449"/>
      <c r="D29" s="449"/>
      <c r="E29" s="449"/>
      <c r="F29" s="450"/>
    </row>
    <row r="30" spans="2:6" s="214" customFormat="1" ht="12.75">
      <c r="B30" s="449"/>
      <c r="C30" s="449"/>
      <c r="D30" s="449"/>
      <c r="E30" s="449"/>
      <c r="F30" s="449"/>
    </row>
    <row r="31" s="214" customFormat="1" ht="12.75">
      <c r="B31" s="449"/>
    </row>
    <row r="32" spans="2:6" s="214" customFormat="1" ht="12.75">
      <c r="B32" s="449"/>
      <c r="C32" s="449"/>
      <c r="D32" s="449"/>
      <c r="E32" s="449"/>
      <c r="F32" s="449"/>
    </row>
    <row r="33" s="214" customFormat="1" ht="12.75"/>
    <row r="34" s="214" customFormat="1" ht="12.75"/>
    <row r="35" s="214" customFormat="1" ht="12.75"/>
    <row r="36" s="214" customFormat="1" ht="12.75"/>
    <row r="37" s="214" customFormat="1" ht="12.75"/>
    <row r="38" s="214" customFormat="1" ht="12.75"/>
    <row r="39" s="214" customFormat="1" ht="12.75"/>
    <row r="40" s="214" customFormat="1" ht="12.75"/>
    <row r="41" s="214" customFormat="1" ht="12.75"/>
    <row r="42" s="214" customFormat="1" ht="12.75"/>
    <row r="43" s="214" customFormat="1" ht="12.75"/>
    <row r="44" s="214" customFormat="1" ht="12.75"/>
    <row r="45" s="214" customFormat="1" ht="12.75"/>
    <row r="46" s="214" customFormat="1" ht="12.75"/>
    <row r="47" s="214" customFormat="1" ht="12.75"/>
  </sheetData>
  <sheetProtection/>
  <mergeCells count="3">
    <mergeCell ref="B3:G3"/>
    <mergeCell ref="A1:H1"/>
    <mergeCell ref="B15:G15"/>
  </mergeCells>
  <printOptions horizontalCentered="1" verticalCentered="1"/>
  <pageMargins left="0.35433070866141736" right="0.35433070866141736" top="0.3937007874015748" bottom="0.3937007874015748" header="0.5118110236220472" footer="0.4330708661417323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72"/>
  <sheetViews>
    <sheetView zoomScalePageLayoutView="0" workbookViewId="0" topLeftCell="A1">
      <selection activeCell="A1" sqref="A1:K1"/>
    </sheetView>
  </sheetViews>
  <sheetFormatPr defaultColWidth="8.88671875" defaultRowHeight="13.5"/>
  <cols>
    <col min="1" max="1" width="8.21484375" style="514" customWidth="1"/>
    <col min="2" max="3" width="10.88671875" style="514" customWidth="1"/>
    <col min="4" max="4" width="12.3359375" style="514" bestFit="1" customWidth="1"/>
    <col min="5" max="5" width="8.77734375" style="514" customWidth="1"/>
    <col min="6" max="6" width="10.3359375" style="514" bestFit="1" customWidth="1"/>
    <col min="7" max="7" width="11.4453125" style="514" bestFit="1" customWidth="1"/>
    <col min="8" max="8" width="10.3359375" style="514" customWidth="1"/>
    <col min="9" max="9" width="9.21484375" style="514" customWidth="1"/>
    <col min="10" max="10" width="9.3359375" style="514" customWidth="1"/>
    <col min="11" max="11" width="10.10546875" style="514" customWidth="1"/>
    <col min="12" max="12" width="10.77734375" style="166" bestFit="1" customWidth="1"/>
    <col min="13" max="14" width="9.77734375" style="166" bestFit="1" customWidth="1"/>
    <col min="15" max="15" width="9.21484375" style="166" bestFit="1" customWidth="1"/>
    <col min="16" max="16" width="9.10546875" style="166" bestFit="1" customWidth="1"/>
    <col min="17" max="16384" width="8.88671875" style="166" customWidth="1"/>
  </cols>
  <sheetData>
    <row r="1" spans="1:11" s="451" customFormat="1" ht="27" customHeight="1">
      <c r="A1" s="578" t="s">
        <v>533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</row>
    <row r="2" spans="1:13" s="167" customFormat="1" ht="18.75" customHeight="1">
      <c r="A2" s="579" t="s">
        <v>534</v>
      </c>
      <c r="B2" s="579"/>
      <c r="C2" s="452"/>
      <c r="D2" s="452"/>
      <c r="E2" s="452"/>
      <c r="F2" s="452"/>
      <c r="G2" s="452"/>
      <c r="H2" s="452"/>
      <c r="I2" s="452"/>
      <c r="L2" s="453" t="s">
        <v>535</v>
      </c>
      <c r="M2" s="454"/>
    </row>
    <row r="3" spans="1:12" s="168" customFormat="1" ht="24.75" customHeight="1">
      <c r="A3" s="455"/>
      <c r="B3" s="456" t="s">
        <v>14</v>
      </c>
      <c r="C3" s="456" t="s">
        <v>536</v>
      </c>
      <c r="D3" s="456" t="s">
        <v>537</v>
      </c>
      <c r="E3" s="580" t="s">
        <v>1</v>
      </c>
      <c r="F3" s="581"/>
      <c r="G3" s="581"/>
      <c r="H3" s="581"/>
      <c r="I3" s="581"/>
      <c r="J3" s="581"/>
      <c r="K3" s="582"/>
      <c r="L3" s="457"/>
    </row>
    <row r="4" spans="1:12" s="168" customFormat="1" ht="12.75">
      <c r="A4" s="458" t="s">
        <v>538</v>
      </c>
      <c r="B4" s="459" t="s">
        <v>31</v>
      </c>
      <c r="C4" s="430" t="s">
        <v>31</v>
      </c>
      <c r="D4" s="430" t="s">
        <v>539</v>
      </c>
      <c r="E4" s="583"/>
      <c r="F4" s="584"/>
      <c r="G4" s="584"/>
      <c r="H4" s="584"/>
      <c r="I4" s="584"/>
      <c r="J4" s="584"/>
      <c r="K4" s="585"/>
      <c r="L4" s="460" t="s">
        <v>500</v>
      </c>
    </row>
    <row r="5" spans="1:12" s="168" customFormat="1" ht="13.5" customHeight="1">
      <c r="A5" s="458"/>
      <c r="B5" s="459" t="s">
        <v>518</v>
      </c>
      <c r="C5" s="461"/>
      <c r="D5" s="430"/>
      <c r="E5" s="456" t="s">
        <v>540</v>
      </c>
      <c r="F5" s="456" t="s">
        <v>2</v>
      </c>
      <c r="G5" s="456" t="s">
        <v>3</v>
      </c>
      <c r="H5" s="575" t="s">
        <v>4</v>
      </c>
      <c r="I5" s="577"/>
      <c r="J5" s="456" t="s">
        <v>5</v>
      </c>
      <c r="K5" s="456" t="s">
        <v>6</v>
      </c>
      <c r="L5" s="460"/>
    </row>
    <row r="6" spans="1:12" s="168" customFormat="1" ht="12.75">
      <c r="A6" s="458" t="s">
        <v>541</v>
      </c>
      <c r="C6" s="461"/>
      <c r="D6" s="461"/>
      <c r="E6" s="430" t="s">
        <v>542</v>
      </c>
      <c r="F6" s="430" t="s">
        <v>543</v>
      </c>
      <c r="G6" s="430" t="s">
        <v>543</v>
      </c>
      <c r="H6" s="586" t="s">
        <v>39</v>
      </c>
      <c r="I6" s="587"/>
      <c r="J6" s="430"/>
      <c r="K6" s="430"/>
      <c r="L6" s="460" t="s">
        <v>508</v>
      </c>
    </row>
    <row r="7" spans="1:12" s="168" customFormat="1" ht="12.75" customHeight="1">
      <c r="A7" s="458"/>
      <c r="B7" s="462"/>
      <c r="C7" s="462"/>
      <c r="D7" s="427" t="s">
        <v>114</v>
      </c>
      <c r="E7" s="588" t="s">
        <v>544</v>
      </c>
      <c r="F7" s="588" t="s">
        <v>32</v>
      </c>
      <c r="G7" s="588" t="s">
        <v>38</v>
      </c>
      <c r="H7" s="456" t="s">
        <v>7</v>
      </c>
      <c r="I7" s="456" t="s">
        <v>8</v>
      </c>
      <c r="J7" s="571" t="s">
        <v>545</v>
      </c>
      <c r="K7" s="571" t="s">
        <v>40</v>
      </c>
      <c r="L7" s="460"/>
    </row>
    <row r="8" spans="1:12" s="168" customFormat="1" ht="34.5" customHeight="1">
      <c r="A8" s="463"/>
      <c r="B8" s="464" t="s">
        <v>32</v>
      </c>
      <c r="C8" s="464" t="s">
        <v>33</v>
      </c>
      <c r="D8" s="464" t="s">
        <v>115</v>
      </c>
      <c r="E8" s="589"/>
      <c r="F8" s="589"/>
      <c r="G8" s="589"/>
      <c r="H8" s="464" t="s">
        <v>43</v>
      </c>
      <c r="I8" s="464" t="s">
        <v>44</v>
      </c>
      <c r="J8" s="590"/>
      <c r="K8" s="590"/>
      <c r="L8" s="465"/>
    </row>
    <row r="9" spans="1:15" s="165" customFormat="1" ht="22.5" customHeight="1">
      <c r="A9" s="466" t="s">
        <v>130</v>
      </c>
      <c r="B9" s="467">
        <v>5554156</v>
      </c>
      <c r="C9" s="241">
        <v>3615264</v>
      </c>
      <c r="D9" s="468">
        <v>65.1</v>
      </c>
      <c r="E9" s="241">
        <v>0</v>
      </c>
      <c r="F9" s="241">
        <v>879662</v>
      </c>
      <c r="G9" s="241">
        <v>879662</v>
      </c>
      <c r="H9" s="241">
        <v>80371</v>
      </c>
      <c r="I9" s="241">
        <v>517008.8</v>
      </c>
      <c r="J9" s="241">
        <v>17650</v>
      </c>
      <c r="K9" s="469">
        <v>264632</v>
      </c>
      <c r="L9" s="470" t="s">
        <v>130</v>
      </c>
      <c r="M9" s="471"/>
      <c r="N9" s="472"/>
      <c r="O9" s="472"/>
    </row>
    <row r="10" spans="1:15" s="165" customFormat="1" ht="22.5" customHeight="1">
      <c r="A10" s="466" t="s">
        <v>328</v>
      </c>
      <c r="B10" s="467">
        <v>5461013</v>
      </c>
      <c r="C10" s="241">
        <v>3694324</v>
      </c>
      <c r="D10" s="468">
        <v>67.6</v>
      </c>
      <c r="E10" s="241">
        <v>0</v>
      </c>
      <c r="F10" s="241">
        <v>767404</v>
      </c>
      <c r="G10" s="241">
        <v>766771</v>
      </c>
      <c r="H10" s="241">
        <v>75268</v>
      </c>
      <c r="I10" s="241">
        <v>450693</v>
      </c>
      <c r="J10" s="241">
        <v>16487</v>
      </c>
      <c r="K10" s="469">
        <v>224323</v>
      </c>
      <c r="L10" s="470" t="s">
        <v>328</v>
      </c>
      <c r="M10" s="471"/>
      <c r="N10" s="472"/>
      <c r="O10" s="472"/>
    </row>
    <row r="11" spans="1:15" s="165" customFormat="1" ht="22.5" customHeight="1">
      <c r="A11" s="466" t="s">
        <v>443</v>
      </c>
      <c r="B11" s="467">
        <v>5579335</v>
      </c>
      <c r="C11" s="241">
        <v>3769282</v>
      </c>
      <c r="D11" s="468">
        <v>67.6</v>
      </c>
      <c r="E11" s="241">
        <v>0</v>
      </c>
      <c r="F11" s="241">
        <v>757259</v>
      </c>
      <c r="G11" s="241">
        <v>757259</v>
      </c>
      <c r="H11" s="241">
        <v>75268</v>
      </c>
      <c r="I11" s="241">
        <v>446383</v>
      </c>
      <c r="J11" s="241">
        <v>16487</v>
      </c>
      <c r="K11" s="469">
        <v>219121</v>
      </c>
      <c r="L11" s="470" t="s">
        <v>443</v>
      </c>
      <c r="M11" s="471"/>
      <c r="N11" s="472"/>
      <c r="O11" s="472"/>
    </row>
    <row r="12" spans="1:15" s="165" customFormat="1" ht="22.5" customHeight="1">
      <c r="A12" s="466" t="s">
        <v>460</v>
      </c>
      <c r="B12" s="467">
        <v>5707307</v>
      </c>
      <c r="C12" s="241">
        <v>3854080</v>
      </c>
      <c r="D12" s="468">
        <v>67.5</v>
      </c>
      <c r="E12" s="241">
        <v>0</v>
      </c>
      <c r="F12" s="241">
        <v>757259</v>
      </c>
      <c r="G12" s="241">
        <v>755193</v>
      </c>
      <c r="H12" s="241">
        <v>75268</v>
      </c>
      <c r="I12" s="241">
        <v>444317</v>
      </c>
      <c r="J12" s="241">
        <v>16487</v>
      </c>
      <c r="K12" s="469">
        <v>219121</v>
      </c>
      <c r="L12" s="470" t="s">
        <v>460</v>
      </c>
      <c r="M12" s="471"/>
      <c r="N12" s="472"/>
      <c r="O12" s="472"/>
    </row>
    <row r="13" spans="1:15" s="165" customFormat="1" ht="22.5" customHeight="1">
      <c r="A13" s="473" t="s">
        <v>513</v>
      </c>
      <c r="B13" s="474">
        <v>5704217</v>
      </c>
      <c r="C13" s="337">
        <v>3953991</v>
      </c>
      <c r="D13" s="475">
        <v>69.3</v>
      </c>
      <c r="E13" s="337">
        <v>0</v>
      </c>
      <c r="F13" s="337">
        <v>757259</v>
      </c>
      <c r="G13" s="337">
        <v>750607</v>
      </c>
      <c r="H13" s="337">
        <v>75268</v>
      </c>
      <c r="I13" s="337">
        <v>439731</v>
      </c>
      <c r="J13" s="337">
        <v>16487</v>
      </c>
      <c r="K13" s="476">
        <v>219121</v>
      </c>
      <c r="L13" s="477" t="s">
        <v>513</v>
      </c>
      <c r="M13" s="471"/>
      <c r="N13" s="472"/>
      <c r="O13" s="472"/>
    </row>
    <row r="14" spans="1:15" s="165" customFormat="1" ht="22.5" customHeight="1">
      <c r="A14" s="478" t="s">
        <v>546</v>
      </c>
      <c r="B14" s="467">
        <v>3469413</v>
      </c>
      <c r="C14" s="241">
        <v>2498071</v>
      </c>
      <c r="D14" s="468">
        <v>72</v>
      </c>
      <c r="E14" s="241">
        <v>0</v>
      </c>
      <c r="F14" s="241">
        <v>453874</v>
      </c>
      <c r="G14" s="241">
        <v>452582</v>
      </c>
      <c r="H14" s="241">
        <v>55732</v>
      </c>
      <c r="I14" s="241">
        <v>259358</v>
      </c>
      <c r="J14" s="241">
        <v>6798</v>
      </c>
      <c r="K14" s="469">
        <v>130694</v>
      </c>
      <c r="L14" s="479" t="s">
        <v>515</v>
      </c>
      <c r="M14" s="471"/>
      <c r="N14" s="472"/>
      <c r="O14" s="472"/>
    </row>
    <row r="15" spans="1:15" s="165" customFormat="1" ht="22.5" customHeight="1">
      <c r="A15" s="480" t="s">
        <v>547</v>
      </c>
      <c r="B15" s="481">
        <v>2234804</v>
      </c>
      <c r="C15" s="482">
        <v>1455920</v>
      </c>
      <c r="D15" s="483">
        <v>65.1</v>
      </c>
      <c r="E15" s="353">
        <v>0</v>
      </c>
      <c r="F15" s="482">
        <v>303385</v>
      </c>
      <c r="G15" s="482">
        <v>298025</v>
      </c>
      <c r="H15" s="482">
        <v>19536</v>
      </c>
      <c r="I15" s="482">
        <v>180373</v>
      </c>
      <c r="J15" s="482">
        <v>9689</v>
      </c>
      <c r="K15" s="484">
        <v>88427</v>
      </c>
      <c r="L15" s="485" t="s">
        <v>517</v>
      </c>
      <c r="M15" s="471"/>
      <c r="N15" s="472"/>
      <c r="O15" s="472"/>
    </row>
    <row r="16" spans="1:12" s="170" customFormat="1" ht="12.75">
      <c r="A16" s="486"/>
      <c r="B16" s="487"/>
      <c r="C16" s="487"/>
      <c r="D16" s="487"/>
      <c r="E16" s="487"/>
      <c r="F16" s="487"/>
      <c r="G16" s="487"/>
      <c r="H16" s="487"/>
      <c r="I16" s="487"/>
      <c r="J16" s="487"/>
      <c r="K16" s="487"/>
      <c r="L16" s="486"/>
    </row>
    <row r="17" spans="2:16" s="170" customFormat="1" ht="12.75">
      <c r="B17" s="452"/>
      <c r="C17" s="452"/>
      <c r="D17" s="452"/>
      <c r="E17" s="169"/>
      <c r="F17" s="452"/>
      <c r="G17" s="452"/>
      <c r="H17" s="488" t="s">
        <v>518</v>
      </c>
      <c r="I17" s="167"/>
      <c r="J17" s="167"/>
      <c r="K17" s="167"/>
      <c r="L17" s="167"/>
      <c r="P17" s="453"/>
    </row>
    <row r="18" spans="1:16" s="170" customFormat="1" ht="24" customHeight="1">
      <c r="A18" s="489"/>
      <c r="B18" s="575" t="s">
        <v>9</v>
      </c>
      <c r="C18" s="576"/>
      <c r="D18" s="576"/>
      <c r="E18" s="576"/>
      <c r="F18" s="576"/>
      <c r="G18" s="576"/>
      <c r="H18" s="576"/>
      <c r="I18" s="576"/>
      <c r="J18" s="576"/>
      <c r="K18" s="576"/>
      <c r="L18" s="577"/>
      <c r="M18" s="456" t="s">
        <v>10</v>
      </c>
      <c r="N18" s="573" t="s">
        <v>548</v>
      </c>
      <c r="O18" s="456" t="s">
        <v>11</v>
      </c>
      <c r="P18" s="490"/>
    </row>
    <row r="19" spans="1:16" s="170" customFormat="1" ht="12.75">
      <c r="A19" s="491"/>
      <c r="B19" s="492"/>
      <c r="C19" s="493"/>
      <c r="D19" s="493"/>
      <c r="E19" s="493"/>
      <c r="F19" s="493"/>
      <c r="G19" s="493"/>
      <c r="H19" s="493"/>
      <c r="I19" s="493"/>
      <c r="J19" s="493"/>
      <c r="K19" s="493"/>
      <c r="L19" s="494"/>
      <c r="M19" s="430"/>
      <c r="N19" s="574"/>
      <c r="O19" s="430" t="s">
        <v>12</v>
      </c>
      <c r="P19" s="495"/>
    </row>
    <row r="20" spans="1:16" s="170" customFormat="1" ht="22.5" customHeight="1">
      <c r="A20" s="496" t="s">
        <v>549</v>
      </c>
      <c r="B20" s="456" t="s">
        <v>540</v>
      </c>
      <c r="C20" s="575" t="s">
        <v>550</v>
      </c>
      <c r="D20" s="576"/>
      <c r="E20" s="576"/>
      <c r="F20" s="577"/>
      <c r="G20" s="575" t="s">
        <v>13</v>
      </c>
      <c r="H20" s="576"/>
      <c r="I20" s="576"/>
      <c r="J20" s="576"/>
      <c r="K20" s="576"/>
      <c r="L20" s="577"/>
      <c r="M20" s="430" t="s">
        <v>551</v>
      </c>
      <c r="N20" s="430" t="s">
        <v>551</v>
      </c>
      <c r="O20" s="430" t="s">
        <v>551</v>
      </c>
      <c r="P20" s="460" t="s">
        <v>500</v>
      </c>
    </row>
    <row r="21" spans="1:16" s="170" customFormat="1" ht="22.5" customHeight="1">
      <c r="A21" s="496"/>
      <c r="B21" s="430" t="s">
        <v>542</v>
      </c>
      <c r="C21" s="591" t="s">
        <v>41</v>
      </c>
      <c r="D21" s="592"/>
      <c r="E21" s="592"/>
      <c r="F21" s="593"/>
      <c r="G21" s="591" t="s">
        <v>42</v>
      </c>
      <c r="H21" s="592"/>
      <c r="I21" s="592"/>
      <c r="J21" s="592"/>
      <c r="K21" s="592"/>
      <c r="L21" s="593"/>
      <c r="M21" s="430"/>
      <c r="N21" s="461"/>
      <c r="O21" s="430" t="s">
        <v>518</v>
      </c>
      <c r="P21" s="460"/>
    </row>
    <row r="22" spans="1:16" s="170" customFormat="1" ht="12.75">
      <c r="A22" s="496" t="s">
        <v>552</v>
      </c>
      <c r="B22" s="430"/>
      <c r="C22" s="456" t="s">
        <v>14</v>
      </c>
      <c r="D22" s="456" t="s">
        <v>536</v>
      </c>
      <c r="E22" s="575" t="s">
        <v>4</v>
      </c>
      <c r="F22" s="577"/>
      <c r="G22" s="456" t="s">
        <v>14</v>
      </c>
      <c r="H22" s="456" t="s">
        <v>3</v>
      </c>
      <c r="I22" s="575" t="s">
        <v>4</v>
      </c>
      <c r="J22" s="577"/>
      <c r="K22" s="456" t="s">
        <v>5</v>
      </c>
      <c r="L22" s="456" t="s">
        <v>6</v>
      </c>
      <c r="M22" s="430"/>
      <c r="N22" s="571" t="s">
        <v>35</v>
      </c>
      <c r="O22" s="430"/>
      <c r="P22" s="460" t="s">
        <v>508</v>
      </c>
    </row>
    <row r="23" spans="1:16" s="170" customFormat="1" ht="12.75">
      <c r="A23" s="491"/>
      <c r="B23" s="430"/>
      <c r="C23" s="430" t="s">
        <v>31</v>
      </c>
      <c r="D23" s="430" t="s">
        <v>31</v>
      </c>
      <c r="E23" s="586" t="s">
        <v>39</v>
      </c>
      <c r="F23" s="587"/>
      <c r="G23" s="430" t="s">
        <v>31</v>
      </c>
      <c r="H23" s="430" t="s">
        <v>543</v>
      </c>
      <c r="I23" s="586" t="s">
        <v>39</v>
      </c>
      <c r="J23" s="587"/>
      <c r="K23" s="430"/>
      <c r="L23" s="430"/>
      <c r="M23" s="430"/>
      <c r="N23" s="571"/>
      <c r="O23" s="430"/>
      <c r="P23" s="495"/>
    </row>
    <row r="24" spans="1:16" s="170" customFormat="1" ht="12.75">
      <c r="A24" s="491"/>
      <c r="B24" s="429"/>
      <c r="C24" s="571" t="s">
        <v>32</v>
      </c>
      <c r="D24" s="571" t="s">
        <v>33</v>
      </c>
      <c r="E24" s="456" t="s">
        <v>7</v>
      </c>
      <c r="F24" s="456" t="s">
        <v>8</v>
      </c>
      <c r="G24" s="571" t="s">
        <v>32</v>
      </c>
      <c r="H24" s="571" t="s">
        <v>38</v>
      </c>
      <c r="I24" s="456" t="s">
        <v>7</v>
      </c>
      <c r="J24" s="456" t="s">
        <v>8</v>
      </c>
      <c r="K24" s="571" t="s">
        <v>545</v>
      </c>
      <c r="L24" s="571" t="s">
        <v>40</v>
      </c>
      <c r="M24" s="430" t="s">
        <v>34</v>
      </c>
      <c r="N24" s="571"/>
      <c r="O24" s="430" t="s">
        <v>36</v>
      </c>
      <c r="P24" s="495"/>
    </row>
    <row r="25" spans="1:16" s="170" customFormat="1" ht="27.75" customHeight="1">
      <c r="A25" s="497"/>
      <c r="B25" s="498" t="s">
        <v>544</v>
      </c>
      <c r="C25" s="572"/>
      <c r="D25" s="572"/>
      <c r="E25" s="498" t="s">
        <v>43</v>
      </c>
      <c r="F25" s="498" t="s">
        <v>44</v>
      </c>
      <c r="G25" s="572"/>
      <c r="H25" s="572"/>
      <c r="I25" s="498" t="s">
        <v>43</v>
      </c>
      <c r="J25" s="498" t="s">
        <v>44</v>
      </c>
      <c r="K25" s="572"/>
      <c r="L25" s="572"/>
      <c r="M25" s="499" t="s">
        <v>37</v>
      </c>
      <c r="N25" s="572"/>
      <c r="O25" s="499" t="s">
        <v>37</v>
      </c>
      <c r="P25" s="500"/>
    </row>
    <row r="26" spans="1:16" s="165" customFormat="1" ht="22.5" customHeight="1">
      <c r="A26" s="470" t="s">
        <v>130</v>
      </c>
      <c r="B26" s="501">
        <v>248.1</v>
      </c>
      <c r="C26" s="241">
        <v>2255022</v>
      </c>
      <c r="D26" s="241">
        <v>1722758</v>
      </c>
      <c r="E26" s="241">
        <v>0</v>
      </c>
      <c r="F26" s="241">
        <v>1722758</v>
      </c>
      <c r="G26" s="241">
        <v>2419472</v>
      </c>
      <c r="H26" s="241">
        <v>1012844</v>
      </c>
      <c r="I26" s="241">
        <v>60830</v>
      </c>
      <c r="J26" s="241">
        <v>880512</v>
      </c>
      <c r="K26" s="241">
        <v>2124</v>
      </c>
      <c r="L26" s="341">
        <v>69378</v>
      </c>
      <c r="M26" s="341">
        <v>58943</v>
      </c>
      <c r="N26" s="341">
        <v>86739</v>
      </c>
      <c r="O26" s="502">
        <v>2379</v>
      </c>
      <c r="P26" s="503" t="s">
        <v>130</v>
      </c>
    </row>
    <row r="27" spans="1:16" s="165" customFormat="1" ht="22.5" customHeight="1">
      <c r="A27" s="470" t="s">
        <v>328</v>
      </c>
      <c r="B27" s="501">
        <v>248.1</v>
      </c>
      <c r="C27" s="241">
        <v>2274137</v>
      </c>
      <c r="D27" s="241">
        <v>1831976</v>
      </c>
      <c r="E27" s="241">
        <v>0</v>
      </c>
      <c r="F27" s="241">
        <v>1831976</v>
      </c>
      <c r="G27" s="241">
        <v>2419472</v>
      </c>
      <c r="H27" s="241">
        <v>1095577</v>
      </c>
      <c r="I27" s="241">
        <v>67655</v>
      </c>
      <c r="J27" s="241">
        <v>927240</v>
      </c>
      <c r="K27" s="241">
        <v>2124</v>
      </c>
      <c r="L27" s="341">
        <v>98558</v>
      </c>
      <c r="M27" s="341">
        <v>62335</v>
      </c>
      <c r="N27" s="341">
        <v>94717</v>
      </c>
      <c r="O27" s="502">
        <v>2379</v>
      </c>
      <c r="P27" s="503" t="s">
        <v>328</v>
      </c>
    </row>
    <row r="28" spans="1:16" s="165" customFormat="1" ht="22.5" customHeight="1">
      <c r="A28" s="470" t="s">
        <v>443</v>
      </c>
      <c r="B28" s="501">
        <v>248.1</v>
      </c>
      <c r="C28" s="241">
        <v>2351032</v>
      </c>
      <c r="D28" s="241">
        <v>1907242</v>
      </c>
      <c r="E28" s="241">
        <v>0</v>
      </c>
      <c r="F28" s="241">
        <v>1907242</v>
      </c>
      <c r="G28" s="241">
        <v>2471044</v>
      </c>
      <c r="H28" s="241">
        <v>1104781</v>
      </c>
      <c r="I28" s="241">
        <v>68509</v>
      </c>
      <c r="J28" s="241">
        <v>931584</v>
      </c>
      <c r="K28" s="241">
        <v>2124</v>
      </c>
      <c r="L28" s="341">
        <v>102564</v>
      </c>
      <c r="M28" s="341">
        <v>63299</v>
      </c>
      <c r="N28" s="341">
        <v>98717</v>
      </c>
      <c r="O28" s="502">
        <v>2395</v>
      </c>
      <c r="P28" s="503" t="s">
        <v>443</v>
      </c>
    </row>
    <row r="29" spans="1:16" s="165" customFormat="1" ht="22.5" customHeight="1">
      <c r="A29" s="470" t="s">
        <v>460</v>
      </c>
      <c r="B29" s="501">
        <v>248.1</v>
      </c>
      <c r="C29" s="241">
        <v>2427432</v>
      </c>
      <c r="D29" s="241">
        <v>1990705</v>
      </c>
      <c r="E29" s="241">
        <v>0</v>
      </c>
      <c r="F29" s="241">
        <v>1990705</v>
      </c>
      <c r="G29" s="241">
        <v>2522616</v>
      </c>
      <c r="H29" s="241">
        <v>1108182</v>
      </c>
      <c r="I29" s="241">
        <v>67923</v>
      </c>
      <c r="J29" s="241">
        <v>935517</v>
      </c>
      <c r="K29" s="241">
        <v>2124</v>
      </c>
      <c r="L29" s="341">
        <v>102618</v>
      </c>
      <c r="M29" s="341">
        <v>63299</v>
      </c>
      <c r="N29" s="341">
        <v>98717</v>
      </c>
      <c r="O29" s="502">
        <v>2395</v>
      </c>
      <c r="P29" s="503" t="s">
        <v>460</v>
      </c>
    </row>
    <row r="30" spans="1:16" s="165" customFormat="1" ht="22.5" customHeight="1">
      <c r="A30" s="477" t="s">
        <v>513</v>
      </c>
      <c r="B30" s="504">
        <v>248.1</v>
      </c>
      <c r="C30" s="337">
        <v>2424342</v>
      </c>
      <c r="D30" s="337">
        <v>2060823</v>
      </c>
      <c r="E30" s="241">
        <v>0</v>
      </c>
      <c r="F30" s="337">
        <v>2060823</v>
      </c>
      <c r="G30" s="337">
        <v>2522616</v>
      </c>
      <c r="H30" s="337">
        <v>1142561</v>
      </c>
      <c r="I30" s="337">
        <v>67923</v>
      </c>
      <c r="J30" s="337">
        <v>969896</v>
      </c>
      <c r="K30" s="337">
        <v>2124</v>
      </c>
      <c r="L30" s="370">
        <v>102618</v>
      </c>
      <c r="M30" s="370">
        <v>66254</v>
      </c>
      <c r="N30" s="370">
        <v>104898</v>
      </c>
      <c r="O30" s="505">
        <v>2395</v>
      </c>
      <c r="P30" s="506" t="s">
        <v>513</v>
      </c>
    </row>
    <row r="31" spans="1:16" s="165" customFormat="1" ht="22.5" customHeight="1">
      <c r="A31" s="507" t="s">
        <v>546</v>
      </c>
      <c r="B31" s="501">
        <v>105.4</v>
      </c>
      <c r="C31" s="241">
        <v>1476196</v>
      </c>
      <c r="D31" s="241">
        <v>1331678</v>
      </c>
      <c r="E31" s="241">
        <v>0</v>
      </c>
      <c r="F31" s="241">
        <v>1331678</v>
      </c>
      <c r="G31" s="241">
        <v>1539343</v>
      </c>
      <c r="H31" s="241">
        <v>713811</v>
      </c>
      <c r="I31" s="241">
        <v>55457</v>
      </c>
      <c r="J31" s="241">
        <v>563213</v>
      </c>
      <c r="K31" s="241">
        <v>0</v>
      </c>
      <c r="L31" s="341">
        <v>95141</v>
      </c>
      <c r="M31" s="341">
        <v>44128</v>
      </c>
      <c r="N31" s="341">
        <v>72687</v>
      </c>
      <c r="O31" s="502">
        <v>1524</v>
      </c>
      <c r="P31" s="508" t="s">
        <v>515</v>
      </c>
    </row>
    <row r="32" spans="1:16" s="165" customFormat="1" ht="22.5" customHeight="1">
      <c r="A32" s="509" t="s">
        <v>547</v>
      </c>
      <c r="B32" s="510">
        <v>142.7</v>
      </c>
      <c r="C32" s="482">
        <v>948146</v>
      </c>
      <c r="D32" s="482">
        <v>729145</v>
      </c>
      <c r="E32" s="353">
        <v>0</v>
      </c>
      <c r="F32" s="482">
        <v>729145</v>
      </c>
      <c r="G32" s="482">
        <v>983273</v>
      </c>
      <c r="H32" s="482">
        <v>428750</v>
      </c>
      <c r="I32" s="482">
        <v>12466</v>
      </c>
      <c r="J32" s="482">
        <v>406683</v>
      </c>
      <c r="K32" s="482">
        <v>2124</v>
      </c>
      <c r="L32" s="511">
        <v>7477</v>
      </c>
      <c r="M32" s="511">
        <v>22126</v>
      </c>
      <c r="N32" s="511">
        <v>32211</v>
      </c>
      <c r="O32" s="512">
        <v>871</v>
      </c>
      <c r="P32" s="513" t="s">
        <v>517</v>
      </c>
    </row>
    <row r="33" spans="1:11" s="37" customFormat="1" ht="18.75" customHeight="1">
      <c r="A33" s="22" t="s">
        <v>553</v>
      </c>
      <c r="B33" s="22"/>
      <c r="E33" s="21"/>
      <c r="F33" s="21"/>
      <c r="G33" s="21"/>
      <c r="H33" s="22"/>
      <c r="J33" s="21" t="s">
        <v>554</v>
      </c>
      <c r="K33" s="21"/>
    </row>
    <row r="34" spans="1:19" s="37" customFormat="1" ht="16.5" customHeight="1">
      <c r="A34" s="40" t="s">
        <v>555</v>
      </c>
      <c r="B34" s="40"/>
      <c r="C34" s="40"/>
      <c r="D34" s="40"/>
      <c r="E34" s="40"/>
      <c r="H34" s="40"/>
      <c r="I34" s="40"/>
      <c r="J34" s="40" t="s">
        <v>556</v>
      </c>
      <c r="K34" s="40"/>
      <c r="M34" s="40"/>
      <c r="O34" s="40"/>
      <c r="Q34" s="40"/>
      <c r="R34" s="40"/>
      <c r="S34" s="40"/>
    </row>
    <row r="35" spans="1:11" s="515" customFormat="1" ht="14.25">
      <c r="A35" s="514"/>
      <c r="B35" s="514"/>
      <c r="C35" s="514"/>
      <c r="D35" s="514"/>
      <c r="E35" s="514"/>
      <c r="F35" s="514"/>
      <c r="G35" s="514"/>
      <c r="H35" s="514"/>
      <c r="I35" s="514"/>
      <c r="J35" s="514"/>
      <c r="K35" s="514"/>
    </row>
    <row r="36" spans="1:11" s="515" customFormat="1" ht="14.25">
      <c r="A36" s="514"/>
      <c r="B36" s="514"/>
      <c r="C36" s="514"/>
      <c r="D36" s="514"/>
      <c r="E36" s="514"/>
      <c r="F36" s="514"/>
      <c r="G36" s="514"/>
      <c r="H36" s="514"/>
      <c r="I36" s="514"/>
      <c r="J36" s="514"/>
      <c r="K36" s="514"/>
    </row>
    <row r="37" spans="1:11" s="515" customFormat="1" ht="14.25">
      <c r="A37" s="514"/>
      <c r="B37" s="514"/>
      <c r="C37" s="514"/>
      <c r="D37" s="514"/>
      <c r="E37" s="514"/>
      <c r="F37" s="514"/>
      <c r="G37" s="514"/>
      <c r="H37" s="514"/>
      <c r="I37" s="514"/>
      <c r="J37" s="514"/>
      <c r="K37" s="514"/>
    </row>
    <row r="38" spans="1:11" s="515" customFormat="1" ht="14.25">
      <c r="A38" s="514"/>
      <c r="B38" s="514"/>
      <c r="C38" s="514"/>
      <c r="D38" s="514"/>
      <c r="E38" s="514"/>
      <c r="F38" s="514"/>
      <c r="G38" s="514"/>
      <c r="H38" s="514"/>
      <c r="I38" s="514"/>
      <c r="J38" s="514"/>
      <c r="K38" s="514"/>
    </row>
    <row r="39" spans="1:11" s="515" customFormat="1" ht="14.25">
      <c r="A39" s="514"/>
      <c r="B39" s="514"/>
      <c r="C39" s="514"/>
      <c r="D39" s="514"/>
      <c r="E39" s="514"/>
      <c r="F39" s="514"/>
      <c r="G39" s="514"/>
      <c r="H39" s="514"/>
      <c r="I39" s="514"/>
      <c r="J39" s="514"/>
      <c r="K39" s="514"/>
    </row>
    <row r="40" spans="1:11" s="515" customFormat="1" ht="14.25">
      <c r="A40" s="514"/>
      <c r="B40" s="514"/>
      <c r="C40" s="514"/>
      <c r="D40" s="514"/>
      <c r="E40" s="514"/>
      <c r="F40" s="514"/>
      <c r="G40" s="514"/>
      <c r="H40" s="514"/>
      <c r="I40" s="514"/>
      <c r="J40" s="514"/>
      <c r="K40" s="514"/>
    </row>
    <row r="41" spans="1:11" s="515" customFormat="1" ht="14.25">
      <c r="A41" s="514"/>
      <c r="B41" s="514"/>
      <c r="C41" s="514"/>
      <c r="D41" s="514"/>
      <c r="E41" s="514"/>
      <c r="F41" s="514"/>
      <c r="G41" s="514"/>
      <c r="H41" s="514"/>
      <c r="I41" s="514"/>
      <c r="J41" s="514"/>
      <c r="K41" s="514"/>
    </row>
    <row r="42" spans="1:11" s="515" customFormat="1" ht="14.25">
      <c r="A42" s="514"/>
      <c r="B42" s="514"/>
      <c r="C42" s="514"/>
      <c r="D42" s="514"/>
      <c r="E42" s="514"/>
      <c r="F42" s="514"/>
      <c r="G42" s="514"/>
      <c r="H42" s="514"/>
      <c r="I42" s="514"/>
      <c r="J42" s="514"/>
      <c r="K42" s="514"/>
    </row>
    <row r="43" spans="1:11" s="515" customFormat="1" ht="14.25">
      <c r="A43" s="514"/>
      <c r="B43" s="514"/>
      <c r="C43" s="514"/>
      <c r="D43" s="514"/>
      <c r="E43" s="514"/>
      <c r="F43" s="514"/>
      <c r="G43" s="514"/>
      <c r="H43" s="514"/>
      <c r="I43" s="514"/>
      <c r="J43" s="514"/>
      <c r="K43" s="514"/>
    </row>
    <row r="44" spans="1:11" s="515" customFormat="1" ht="14.25">
      <c r="A44" s="514"/>
      <c r="B44" s="514"/>
      <c r="C44" s="514"/>
      <c r="D44" s="514"/>
      <c r="E44" s="514"/>
      <c r="F44" s="514"/>
      <c r="G44" s="514"/>
      <c r="H44" s="514"/>
      <c r="I44" s="514"/>
      <c r="J44" s="514"/>
      <c r="K44" s="514"/>
    </row>
    <row r="45" spans="1:11" s="515" customFormat="1" ht="14.25">
      <c r="A45" s="514"/>
      <c r="B45" s="514"/>
      <c r="C45" s="514"/>
      <c r="D45" s="514"/>
      <c r="E45" s="514"/>
      <c r="F45" s="514"/>
      <c r="G45" s="514"/>
      <c r="H45" s="514"/>
      <c r="I45" s="514"/>
      <c r="J45" s="514"/>
      <c r="K45" s="514"/>
    </row>
    <row r="46" spans="1:11" s="515" customFormat="1" ht="14.25">
      <c r="A46" s="514"/>
      <c r="B46" s="514"/>
      <c r="C46" s="514"/>
      <c r="D46" s="514"/>
      <c r="E46" s="514"/>
      <c r="F46" s="514"/>
      <c r="G46" s="514"/>
      <c r="H46" s="514"/>
      <c r="I46" s="514"/>
      <c r="J46" s="514"/>
      <c r="K46" s="514"/>
    </row>
    <row r="47" spans="1:11" s="515" customFormat="1" ht="14.25">
      <c r="A47" s="514"/>
      <c r="B47" s="514"/>
      <c r="C47" s="514"/>
      <c r="D47" s="514"/>
      <c r="E47" s="514"/>
      <c r="F47" s="514"/>
      <c r="G47" s="514"/>
      <c r="H47" s="514"/>
      <c r="I47" s="514"/>
      <c r="J47" s="514"/>
      <c r="K47" s="514"/>
    </row>
    <row r="48" spans="1:11" s="515" customFormat="1" ht="14.25">
      <c r="A48" s="514"/>
      <c r="B48" s="514"/>
      <c r="C48" s="514"/>
      <c r="D48" s="514"/>
      <c r="E48" s="514"/>
      <c r="F48" s="514"/>
      <c r="G48" s="514"/>
      <c r="H48" s="514"/>
      <c r="I48" s="514"/>
      <c r="J48" s="514"/>
      <c r="K48" s="514"/>
    </row>
    <row r="49" spans="1:11" s="515" customFormat="1" ht="14.25">
      <c r="A49" s="514"/>
      <c r="B49" s="514"/>
      <c r="C49" s="514"/>
      <c r="D49" s="514"/>
      <c r="E49" s="514"/>
      <c r="F49" s="514"/>
      <c r="G49" s="514"/>
      <c r="H49" s="514"/>
      <c r="I49" s="514"/>
      <c r="J49" s="514"/>
      <c r="K49" s="514"/>
    </row>
    <row r="50" spans="1:11" s="515" customFormat="1" ht="14.25">
      <c r="A50" s="514"/>
      <c r="B50" s="514"/>
      <c r="C50" s="514"/>
      <c r="D50" s="514"/>
      <c r="E50" s="514"/>
      <c r="F50" s="514"/>
      <c r="G50" s="514"/>
      <c r="H50" s="514"/>
      <c r="I50" s="514"/>
      <c r="J50" s="514"/>
      <c r="K50" s="514"/>
    </row>
    <row r="51" spans="1:11" s="515" customFormat="1" ht="14.25">
      <c r="A51" s="514"/>
      <c r="B51" s="514"/>
      <c r="C51" s="514"/>
      <c r="D51" s="514"/>
      <c r="E51" s="514"/>
      <c r="F51" s="514"/>
      <c r="G51" s="514"/>
      <c r="H51" s="514"/>
      <c r="I51" s="514"/>
      <c r="J51" s="514"/>
      <c r="K51" s="514"/>
    </row>
    <row r="52" spans="1:11" s="515" customFormat="1" ht="14.25">
      <c r="A52" s="514"/>
      <c r="B52" s="514"/>
      <c r="C52" s="514"/>
      <c r="D52" s="514"/>
      <c r="E52" s="514"/>
      <c r="F52" s="514"/>
      <c r="G52" s="514"/>
      <c r="H52" s="514"/>
      <c r="I52" s="514"/>
      <c r="J52" s="514"/>
      <c r="K52" s="514"/>
    </row>
    <row r="53" spans="1:11" s="515" customFormat="1" ht="14.25">
      <c r="A53" s="514"/>
      <c r="B53" s="514"/>
      <c r="C53" s="514"/>
      <c r="D53" s="514"/>
      <c r="E53" s="514"/>
      <c r="F53" s="514"/>
      <c r="G53" s="514"/>
      <c r="H53" s="514"/>
      <c r="I53" s="514"/>
      <c r="J53" s="514"/>
      <c r="K53" s="514"/>
    </row>
    <row r="54" spans="1:11" s="515" customFormat="1" ht="14.25">
      <c r="A54" s="514"/>
      <c r="B54" s="514"/>
      <c r="C54" s="514"/>
      <c r="D54" s="514"/>
      <c r="E54" s="514"/>
      <c r="F54" s="514"/>
      <c r="G54" s="514"/>
      <c r="H54" s="514"/>
      <c r="I54" s="514"/>
      <c r="J54" s="514"/>
      <c r="K54" s="514"/>
    </row>
    <row r="55" spans="1:11" s="515" customFormat="1" ht="14.25">
      <c r="A55" s="514"/>
      <c r="B55" s="514"/>
      <c r="C55" s="514"/>
      <c r="D55" s="514"/>
      <c r="E55" s="514"/>
      <c r="F55" s="514"/>
      <c r="G55" s="514"/>
      <c r="H55" s="514"/>
      <c r="I55" s="514"/>
      <c r="J55" s="514"/>
      <c r="K55" s="514"/>
    </row>
    <row r="56" spans="1:11" s="515" customFormat="1" ht="14.25">
      <c r="A56" s="514"/>
      <c r="B56" s="514"/>
      <c r="C56" s="514"/>
      <c r="D56" s="514"/>
      <c r="E56" s="514"/>
      <c r="F56" s="514"/>
      <c r="G56" s="514"/>
      <c r="H56" s="514"/>
      <c r="I56" s="514"/>
      <c r="J56" s="514"/>
      <c r="K56" s="514"/>
    </row>
    <row r="57" spans="1:11" s="515" customFormat="1" ht="14.25">
      <c r="A57" s="514"/>
      <c r="B57" s="514"/>
      <c r="C57" s="514"/>
      <c r="D57" s="514"/>
      <c r="E57" s="514"/>
      <c r="F57" s="514"/>
      <c r="G57" s="514"/>
      <c r="H57" s="514"/>
      <c r="I57" s="514"/>
      <c r="J57" s="514"/>
      <c r="K57" s="514"/>
    </row>
    <row r="58" spans="1:11" s="515" customFormat="1" ht="14.25">
      <c r="A58" s="514"/>
      <c r="B58" s="514"/>
      <c r="C58" s="514"/>
      <c r="D58" s="514"/>
      <c r="E58" s="514"/>
      <c r="F58" s="514"/>
      <c r="G58" s="514"/>
      <c r="H58" s="514"/>
      <c r="I58" s="514"/>
      <c r="J58" s="514"/>
      <c r="K58" s="514"/>
    </row>
    <row r="59" spans="1:11" s="515" customFormat="1" ht="14.25">
      <c r="A59" s="514"/>
      <c r="B59" s="514"/>
      <c r="C59" s="514"/>
      <c r="D59" s="514"/>
      <c r="E59" s="514"/>
      <c r="F59" s="514"/>
      <c r="G59" s="514"/>
      <c r="H59" s="514"/>
      <c r="I59" s="514"/>
      <c r="J59" s="514"/>
      <c r="K59" s="514"/>
    </row>
    <row r="60" spans="1:11" s="515" customFormat="1" ht="14.25">
      <c r="A60" s="514"/>
      <c r="B60" s="514"/>
      <c r="C60" s="514"/>
      <c r="D60" s="514"/>
      <c r="E60" s="514"/>
      <c r="F60" s="514"/>
      <c r="G60" s="514"/>
      <c r="H60" s="514"/>
      <c r="I60" s="514"/>
      <c r="J60" s="514"/>
      <c r="K60" s="514"/>
    </row>
    <row r="61" spans="1:11" s="515" customFormat="1" ht="14.25">
      <c r="A61" s="514"/>
      <c r="B61" s="514"/>
      <c r="C61" s="514"/>
      <c r="D61" s="514"/>
      <c r="E61" s="514"/>
      <c r="F61" s="514"/>
      <c r="G61" s="514"/>
      <c r="H61" s="514"/>
      <c r="I61" s="514"/>
      <c r="J61" s="514"/>
      <c r="K61" s="514"/>
    </row>
    <row r="62" spans="1:11" s="515" customFormat="1" ht="14.25">
      <c r="A62" s="514"/>
      <c r="B62" s="514"/>
      <c r="C62" s="514"/>
      <c r="D62" s="514"/>
      <c r="E62" s="514"/>
      <c r="F62" s="514"/>
      <c r="G62" s="514"/>
      <c r="H62" s="514"/>
      <c r="I62" s="514"/>
      <c r="J62" s="514"/>
      <c r="K62" s="514"/>
    </row>
    <row r="63" spans="1:11" s="515" customFormat="1" ht="14.25">
      <c r="A63" s="514"/>
      <c r="B63" s="514"/>
      <c r="C63" s="514"/>
      <c r="D63" s="514"/>
      <c r="E63" s="514"/>
      <c r="F63" s="514"/>
      <c r="G63" s="514"/>
      <c r="H63" s="514"/>
      <c r="I63" s="514"/>
      <c r="J63" s="514"/>
      <c r="K63" s="514"/>
    </row>
    <row r="64" spans="1:11" s="515" customFormat="1" ht="14.25">
      <c r="A64" s="514"/>
      <c r="B64" s="514"/>
      <c r="C64" s="514"/>
      <c r="D64" s="514"/>
      <c r="E64" s="514"/>
      <c r="F64" s="514"/>
      <c r="G64" s="514"/>
      <c r="H64" s="514"/>
      <c r="I64" s="514"/>
      <c r="J64" s="514"/>
      <c r="K64" s="514"/>
    </row>
    <row r="65" spans="1:11" s="515" customFormat="1" ht="14.25">
      <c r="A65" s="514"/>
      <c r="B65" s="514"/>
      <c r="C65" s="514"/>
      <c r="D65" s="514"/>
      <c r="E65" s="514"/>
      <c r="F65" s="514"/>
      <c r="G65" s="514"/>
      <c r="H65" s="514"/>
      <c r="I65" s="514"/>
      <c r="J65" s="514"/>
      <c r="K65" s="514"/>
    </row>
    <row r="66" spans="1:11" s="515" customFormat="1" ht="14.25">
      <c r="A66" s="514"/>
      <c r="B66" s="514"/>
      <c r="C66" s="514"/>
      <c r="D66" s="514"/>
      <c r="E66" s="514"/>
      <c r="F66" s="514"/>
      <c r="G66" s="514"/>
      <c r="H66" s="514"/>
      <c r="I66" s="514"/>
      <c r="J66" s="514"/>
      <c r="K66" s="514"/>
    </row>
    <row r="67" spans="1:11" s="515" customFormat="1" ht="14.25">
      <c r="A67" s="514"/>
      <c r="B67" s="514"/>
      <c r="C67" s="514"/>
      <c r="D67" s="514"/>
      <c r="E67" s="514"/>
      <c r="F67" s="514"/>
      <c r="G67" s="514"/>
      <c r="H67" s="514"/>
      <c r="I67" s="514"/>
      <c r="J67" s="514"/>
      <c r="K67" s="514"/>
    </row>
    <row r="68" spans="1:11" s="515" customFormat="1" ht="14.25">
      <c r="A68" s="514"/>
      <c r="B68" s="514"/>
      <c r="C68" s="514"/>
      <c r="D68" s="514"/>
      <c r="E68" s="514"/>
      <c r="F68" s="514"/>
      <c r="G68" s="514"/>
      <c r="H68" s="514"/>
      <c r="I68" s="514"/>
      <c r="J68" s="514"/>
      <c r="K68" s="514"/>
    </row>
    <row r="69" spans="1:11" s="515" customFormat="1" ht="14.25">
      <c r="A69" s="514"/>
      <c r="B69" s="514"/>
      <c r="C69" s="514"/>
      <c r="D69" s="514"/>
      <c r="E69" s="514"/>
      <c r="F69" s="514"/>
      <c r="G69" s="514"/>
      <c r="H69" s="514"/>
      <c r="I69" s="514"/>
      <c r="J69" s="514"/>
      <c r="K69" s="514"/>
    </row>
    <row r="70" spans="1:11" s="515" customFormat="1" ht="14.25">
      <c r="A70" s="514"/>
      <c r="B70" s="514"/>
      <c r="C70" s="514"/>
      <c r="D70" s="514"/>
      <c r="E70" s="514"/>
      <c r="F70" s="514"/>
      <c r="G70" s="514"/>
      <c r="H70" s="514"/>
      <c r="I70" s="514"/>
      <c r="J70" s="514"/>
      <c r="K70" s="514"/>
    </row>
    <row r="71" spans="1:11" s="515" customFormat="1" ht="14.25">
      <c r="A71" s="514"/>
      <c r="B71" s="514"/>
      <c r="C71" s="514"/>
      <c r="D71" s="514"/>
      <c r="E71" s="514"/>
      <c r="F71" s="514"/>
      <c r="G71" s="514"/>
      <c r="H71" s="514"/>
      <c r="I71" s="514"/>
      <c r="J71" s="514"/>
      <c r="K71" s="514"/>
    </row>
    <row r="72" spans="1:11" s="515" customFormat="1" ht="14.25">
      <c r="A72" s="514"/>
      <c r="B72" s="514"/>
      <c r="C72" s="514"/>
      <c r="D72" s="514"/>
      <c r="E72" s="514"/>
      <c r="F72" s="514"/>
      <c r="G72" s="514"/>
      <c r="H72" s="514"/>
      <c r="I72" s="514"/>
      <c r="J72" s="514"/>
      <c r="K72" s="514"/>
    </row>
  </sheetData>
  <sheetProtection/>
  <mergeCells count="27">
    <mergeCell ref="K24:K25"/>
    <mergeCell ref="K7:K8"/>
    <mergeCell ref="B18:L18"/>
    <mergeCell ref="E23:F23"/>
    <mergeCell ref="I23:J23"/>
    <mergeCell ref="C21:F21"/>
    <mergeCell ref="G21:L21"/>
    <mergeCell ref="H24:H25"/>
    <mergeCell ref="A1:K1"/>
    <mergeCell ref="A2:B2"/>
    <mergeCell ref="E3:K4"/>
    <mergeCell ref="H5:I5"/>
    <mergeCell ref="H6:I6"/>
    <mergeCell ref="E7:E8"/>
    <mergeCell ref="F7:F8"/>
    <mergeCell ref="G7:G8"/>
    <mergeCell ref="J7:J8"/>
    <mergeCell ref="L24:L25"/>
    <mergeCell ref="N18:N19"/>
    <mergeCell ref="C20:F20"/>
    <mergeCell ref="G20:L20"/>
    <mergeCell ref="E22:F22"/>
    <mergeCell ref="I22:J22"/>
    <mergeCell ref="N22:N25"/>
    <mergeCell ref="C24:C25"/>
    <mergeCell ref="D24:D25"/>
    <mergeCell ref="G24:G25"/>
  </mergeCells>
  <printOptions/>
  <pageMargins left="0.3937007874015748" right="0.5511811023622047" top="0.5905511811023623" bottom="0.5511811023622047" header="0.5118110236220472" footer="0.5118110236220472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1"/>
  <sheetViews>
    <sheetView showFormulas="1"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45</v>
      </c>
      <c r="C1" s="2" t="b">
        <f>"XL4Poppy"</f>
        <v>0</v>
      </c>
    </row>
    <row r="2" ht="13.5" thickBot="1">
      <c r="A2" s="1" t="s">
        <v>46</v>
      </c>
    </row>
    <row r="3" spans="1:3" ht="13.5" thickBot="1">
      <c r="A3" s="3" t="s">
        <v>47</v>
      </c>
      <c r="C3" s="4" t="s">
        <v>48</v>
      </c>
    </row>
    <row r="4" spans="1:3" ht="12.75">
      <c r="A4" s="3" t="e">
        <v>#N/A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49</v>
      </c>
      <c r="C7" s="5" t="e">
        <f>=</f>
        <v>#NAME?</v>
      </c>
    </row>
    <row r="8" spans="1:3" ht="12.75">
      <c r="A8" s="7" t="s">
        <v>50</v>
      </c>
      <c r="C8" s="5" t="e">
        <f>=</f>
        <v>#NAME?</v>
      </c>
    </row>
    <row r="9" spans="1:3" ht="12.75">
      <c r="A9" s="8" t="s">
        <v>51</v>
      </c>
      <c r="C9" s="5" t="e">
        <f>FALSE</f>
        <v>#NAME?</v>
      </c>
    </row>
    <row r="10" spans="1:3" ht="12.75">
      <c r="A10" s="7" t="s">
        <v>52</v>
      </c>
      <c r="C10" s="5" t="b">
        <f>A21</f>
        <v>0</v>
      </c>
    </row>
    <row r="11" spans="1:3" ht="13.5" thickBot="1">
      <c r="A11" s="9" t="s">
        <v>53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54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55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56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57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spans="1:3" ht="12.75">
      <c r="A1" s="1" t="s">
        <v>45</v>
      </c>
      <c r="C1" s="2" t="b">
        <f>"XL4Poppy"</f>
        <v>0</v>
      </c>
    </row>
    <row r="2" ht="13.5" thickBot="1">
      <c r="A2" s="1" t="s">
        <v>46</v>
      </c>
    </row>
    <row r="3" spans="1:3" ht="13.5" thickBot="1">
      <c r="A3" s="3" t="s">
        <v>47</v>
      </c>
      <c r="C3" s="4" t="s">
        <v>48</v>
      </c>
    </row>
    <row r="4" spans="1:3" ht="12.75">
      <c r="A4" s="3" t="e">
        <v>#N/A</v>
      </c>
      <c r="C4" s="5" t="b">
        <f>C18</f>
        <v>0</v>
      </c>
    </row>
    <row r="5" ht="12.75">
      <c r="C5" s="5" t="e">
        <f>TRUE,</f>
        <v>#NAME?</v>
      </c>
    </row>
    <row r="6" ht="13.5" thickBot="1">
      <c r="C6" s="5" t="e">
        <f>#N/A</f>
        <v>#N/A</v>
      </c>
    </row>
    <row r="7" spans="1:3" ht="12.75">
      <c r="A7" s="6" t="s">
        <v>49</v>
      </c>
      <c r="C7" s="5" t="e">
        <f>=</f>
        <v>#NAME?</v>
      </c>
    </row>
    <row r="8" spans="1:3" ht="12.75">
      <c r="A8" s="7" t="s">
        <v>50</v>
      </c>
      <c r="C8" s="5" t="e">
        <f>=</f>
        <v>#NAME?</v>
      </c>
    </row>
    <row r="9" spans="1:3" ht="12.75">
      <c r="A9" s="8" t="s">
        <v>51</v>
      </c>
      <c r="C9" s="5" t="e">
        <f>FALSE</f>
        <v>#NAME?</v>
      </c>
    </row>
    <row r="10" spans="1:3" ht="12.75">
      <c r="A10" s="7" t="s">
        <v>52</v>
      </c>
      <c r="C10" s="5" t="b">
        <f>A21</f>
        <v>0</v>
      </c>
    </row>
    <row r="11" spans="1:3" ht="13.5" thickBot="1">
      <c r="A11" s="9" t="s">
        <v>53</v>
      </c>
      <c r="C11" s="5" t="b">
        <f>"6:30:00 PM","Hello"</f>
        <v>0</v>
      </c>
    </row>
    <row r="12" ht="12.75">
      <c r="C12" s="5" t="b">
        <f>"6:30:00 AM","Morning"</f>
        <v>0</v>
      </c>
    </row>
    <row r="13" ht="13.5" thickBot="1">
      <c r="C13" s="5" t="b">
        <f>,"Poppy",TRUE</f>
        <v>0</v>
      </c>
    </row>
    <row r="14" spans="1:3" ht="13.5" thickBot="1">
      <c r="A14" s="4" t="s">
        <v>54</v>
      </c>
      <c r="C14" s="10" t="e">
        <f>=</f>
        <v>#NAME?</v>
      </c>
    </row>
    <row r="15" ht="12.75">
      <c r="A15" s="5" t="b">
        <f>"XF.Classic.Poppy by VicodinES",2</f>
        <v>0</v>
      </c>
    </row>
    <row r="16" ht="13.5" thickBot="1">
      <c r="A16" s="5" t="b">
        <f>"ⓒ 1998 The Narkotic Network",2</f>
        <v>0</v>
      </c>
    </row>
    <row r="17" spans="1:3" ht="13.5" thickBot="1">
      <c r="A17" s="10" t="e">
        <f>=</f>
        <v>#NAME?</v>
      </c>
      <c r="C17" s="4" t="s">
        <v>55</v>
      </c>
    </row>
    <row r="18" ht="12.75">
      <c r="C18" s="5" t="e">
        <f>$A$3(GET.WORKSPACE(32)&amp;"\xlstart\Book1.")</f>
        <v>#NAME?</v>
      </c>
    </row>
    <row r="19" ht="12.75">
      <c r="C19" s="5" t="e">
        <f>"Document_array",</f>
        <v>#NAME?</v>
      </c>
    </row>
    <row r="20" spans="1:3" ht="12.75">
      <c r="A20" s="11" t="s">
        <v>56</v>
      </c>
      <c r="C20" s="5" t="e">
        <f>$A$1INDEX(,2)</f>
        <v>#NAME?</v>
      </c>
    </row>
    <row r="21" spans="1:3" ht="12.75">
      <c r="A21" s="12" t="e">
        <f>IF(A3="Book1.",0,99)</f>
        <v>#NAME?</v>
      </c>
      <c r="C21" s="5" t="e">
        <f>$A$2INDEX(,1)</f>
        <v>#NAME?</v>
      </c>
    </row>
    <row r="22" spans="1:3" ht="12.75">
      <c r="A22" s="5" t="e">
        <f>TRUE,</f>
        <v>#NAME?</v>
      </c>
      <c r="C22" s="5" t="e">
        <f>$A$4GET.DOCUMENT(3,"["&amp;A1&amp;"]"&amp;"XL4Poppy")</f>
        <v>#NAME?</v>
      </c>
    </row>
    <row r="23" spans="1:3" ht="12.75">
      <c r="A23" s="5" t="e">
        <f>#N/A</f>
        <v>#N/A</v>
      </c>
      <c r="C23" s="10" t="e">
        <f>=</f>
        <v>#NAME?</v>
      </c>
    </row>
    <row r="24" ht="12.75">
      <c r="A24" s="5" t="e">
        <f>=</f>
        <v>#NAME?</v>
      </c>
    </row>
    <row r="25" ht="12.75">
      <c r="A25" s="5" t="e">
        <f>=</f>
        <v>#NAME?</v>
      </c>
    </row>
    <row r="26" spans="1:3" ht="13.5" thickBot="1">
      <c r="A26" s="5" t="b">
        <f>1</f>
        <v>0</v>
      </c>
      <c r="C26" s="13" t="s">
        <v>57</v>
      </c>
    </row>
    <row r="27" spans="1:3" ht="12.75">
      <c r="A27" s="5" t="b">
        <f>1</f>
        <v>0</v>
      </c>
      <c r="C27" s="5" t="b">
        <f>C19</f>
        <v>0</v>
      </c>
    </row>
    <row r="28" spans="1:3" ht="12.75">
      <c r="A28" s="5" t="b">
        <f>1</f>
        <v>0</v>
      </c>
      <c r="C28" s="5" t="e">
        <f>TRUE,</f>
        <v>#NAME?</v>
      </c>
    </row>
    <row r="29" spans="1:3" ht="12.75">
      <c r="A29" s="5" t="b">
        <f>=</f>
        <v>0</v>
      </c>
      <c r="C29" s="5" t="e">
        <f>#N/A</f>
        <v>#N/A</v>
      </c>
    </row>
    <row r="30" spans="1:3" ht="12.75">
      <c r="A30" s="5" t="b">
        <f>C18</f>
        <v>0</v>
      </c>
      <c r="C30" s="5" t="e">
        <f>=</f>
        <v>#NAME?</v>
      </c>
    </row>
    <row r="31" spans="1:3" ht="12.75">
      <c r="A31" s="5" t="b">
        <f>"XL4Poppy",A1</f>
        <v>0</v>
      </c>
      <c r="C31" s="5" t="e">
        <f>FALSE</f>
        <v>#NAME?</v>
      </c>
    </row>
    <row r="32" spans="1:3" ht="12.75">
      <c r="A32" s="5" t="b">
        <f>"Sheet3","Sheet99"</f>
        <v>0</v>
      </c>
      <c r="C32" s="5" t="b">
        <f>=</f>
        <v>0</v>
      </c>
    </row>
    <row r="33" spans="1:3" ht="12.75">
      <c r="A33" s="5" t="b">
        <f>"Sheet1","Sheet3"</f>
        <v>0</v>
      </c>
      <c r="C33" s="5" t="b">
        <f>C19</f>
        <v>0</v>
      </c>
    </row>
    <row r="34" spans="1:3" ht="12.75">
      <c r="A34" s="5" t="b">
        <f>"Sheet99","Sheet1"</f>
        <v>0</v>
      </c>
      <c r="C34" s="5" t="b">
        <f>"XL4Poppy",A1</f>
        <v>0</v>
      </c>
    </row>
    <row r="35" spans="1:3" ht="12.75">
      <c r="A35" s="5" t="b">
        <f>TRUE,,"VicodinES",TRUE</f>
        <v>0</v>
      </c>
      <c r="C35" s="5" t="e">
        <f>=</f>
        <v>#NAME?</v>
      </c>
    </row>
    <row r="36" spans="1:3" ht="12.75">
      <c r="A36" s="5" t="b">
        <f>=</f>
        <v>0</v>
      </c>
      <c r="C36" s="10" t="e">
        <f>=</f>
        <v>#NAME?</v>
      </c>
    </row>
    <row r="37" ht="12.75">
      <c r="A37" s="5" t="b">
        <f>=</f>
        <v>0</v>
      </c>
    </row>
    <row r="38" ht="12.75">
      <c r="A38" s="5" t="b">
        <f>=</f>
        <v>0</v>
      </c>
    </row>
    <row r="39" spans="1:3" ht="12.75">
      <c r="A39" s="5" t="b">
        <f>A3</f>
        <v>0</v>
      </c>
      <c r="C39" s="12" t="e">
        <f>"XF.Classic.Poppy"</f>
        <v>#NAME?</v>
      </c>
    </row>
    <row r="40" spans="1:3" ht="12.75">
      <c r="A40" s="5" t="b">
        <f>=</f>
        <v>0</v>
      </c>
      <c r="C40" s="5" t="b">
        <f>TRUE,"VicodinES and Lord Natas greet you a good morning!"</f>
        <v>0</v>
      </c>
    </row>
    <row r="41" spans="1:3" ht="12.75">
      <c r="A41" s="10" t="e">
        <f>=</f>
        <v>#NAME?</v>
      </c>
      <c r="C41" s="10" t="e">
        <f>=</f>
        <v>#NAME?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A1" sqref="A1:K1"/>
    </sheetView>
  </sheetViews>
  <sheetFormatPr defaultColWidth="8.88671875" defaultRowHeight="13.5"/>
  <cols>
    <col min="1" max="1" width="8.88671875" style="15" customWidth="1"/>
    <col min="2" max="2" width="9.88671875" style="15" bestFit="1" customWidth="1"/>
    <col min="3" max="3" width="8.3359375" style="15" bestFit="1" customWidth="1"/>
    <col min="4" max="4" width="8.99609375" style="15" bestFit="1" customWidth="1"/>
    <col min="5" max="5" width="8.4453125" style="15" bestFit="1" customWidth="1"/>
    <col min="6" max="6" width="8.99609375" style="15" bestFit="1" customWidth="1"/>
    <col min="7" max="7" width="8.4453125" style="15" bestFit="1" customWidth="1"/>
    <col min="8" max="8" width="10.10546875" style="15" bestFit="1" customWidth="1"/>
    <col min="9" max="9" width="8.4453125" style="15" bestFit="1" customWidth="1"/>
    <col min="10" max="10" width="10.10546875" style="15" bestFit="1" customWidth="1"/>
    <col min="11" max="11" width="8.4453125" style="15" bestFit="1" customWidth="1"/>
    <col min="12" max="12" width="10.10546875" style="15" bestFit="1" customWidth="1"/>
    <col min="13" max="13" width="8.4453125" style="15" bestFit="1" customWidth="1"/>
    <col min="14" max="14" width="8.21484375" style="15" bestFit="1" customWidth="1"/>
    <col min="15" max="15" width="8.4453125" style="15" bestFit="1" customWidth="1"/>
    <col min="16" max="16" width="8.99609375" style="15" bestFit="1" customWidth="1"/>
    <col min="17" max="17" width="10.10546875" style="15" customWidth="1"/>
    <col min="18" max="18" width="10.5546875" style="15" customWidth="1"/>
    <col min="19" max="16384" width="8.88671875" style="15" customWidth="1"/>
  </cols>
  <sheetData>
    <row r="1" spans="1:18" s="25" customFormat="1" ht="33.75" customHeight="1">
      <c r="A1" s="516" t="s">
        <v>70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</row>
    <row r="2" spans="1:18" s="25" customFormat="1" ht="18" customHeight="1">
      <c r="A2" s="25" t="s">
        <v>71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26" t="s">
        <v>16</v>
      </c>
    </row>
    <row r="3" spans="1:18" s="48" customFormat="1" ht="25.5" customHeight="1">
      <c r="A3" s="52"/>
      <c r="B3" s="517" t="s">
        <v>146</v>
      </c>
      <c r="C3" s="518"/>
      <c r="D3" s="517" t="s">
        <v>147</v>
      </c>
      <c r="E3" s="518"/>
      <c r="F3" s="517" t="s">
        <v>148</v>
      </c>
      <c r="G3" s="518"/>
      <c r="H3" s="517" t="s">
        <v>149</v>
      </c>
      <c r="I3" s="518"/>
      <c r="J3" s="519" t="s">
        <v>150</v>
      </c>
      <c r="K3" s="520"/>
      <c r="L3" s="521"/>
      <c r="M3" s="521"/>
      <c r="N3" s="521"/>
      <c r="O3" s="521"/>
      <c r="P3" s="521"/>
      <c r="Q3" s="522"/>
      <c r="R3" s="52"/>
    </row>
    <row r="4" spans="1:18" s="48" customFormat="1" ht="18" customHeight="1">
      <c r="A4" s="54" t="s">
        <v>151</v>
      </c>
      <c r="B4" s="35"/>
      <c r="C4" s="55" t="s">
        <v>152</v>
      </c>
      <c r="D4" s="54"/>
      <c r="E4" s="55" t="s">
        <v>152</v>
      </c>
      <c r="F4" s="54"/>
      <c r="G4" s="55" t="s">
        <v>152</v>
      </c>
      <c r="H4" s="54"/>
      <c r="I4" s="55" t="s">
        <v>152</v>
      </c>
      <c r="J4" s="517" t="s">
        <v>153</v>
      </c>
      <c r="K4" s="518"/>
      <c r="L4" s="517" t="s">
        <v>154</v>
      </c>
      <c r="M4" s="518"/>
      <c r="N4" s="517" t="s">
        <v>155</v>
      </c>
      <c r="O4" s="518"/>
      <c r="P4" s="517" t="s">
        <v>156</v>
      </c>
      <c r="Q4" s="518"/>
      <c r="R4" s="54" t="s">
        <v>157</v>
      </c>
    </row>
    <row r="5" spans="1:18" s="48" customFormat="1" ht="18" customHeight="1">
      <c r="A5" s="54"/>
      <c r="B5" s="35"/>
      <c r="C5" s="56"/>
      <c r="D5" s="54"/>
      <c r="E5" s="56"/>
      <c r="F5" s="54"/>
      <c r="G5" s="56"/>
      <c r="H5" s="54"/>
      <c r="I5" s="56"/>
      <c r="J5" s="54"/>
      <c r="K5" s="55" t="s">
        <v>152</v>
      </c>
      <c r="L5" s="57" t="s">
        <v>158</v>
      </c>
      <c r="M5" s="55" t="s">
        <v>152</v>
      </c>
      <c r="N5" s="54"/>
      <c r="O5" s="55" t="s">
        <v>152</v>
      </c>
      <c r="P5" s="54"/>
      <c r="Q5" s="55" t="s">
        <v>152</v>
      </c>
      <c r="R5" s="54"/>
    </row>
    <row r="6" spans="1:18" s="48" customFormat="1" ht="18" customHeight="1">
      <c r="A6" s="54" t="s">
        <v>159</v>
      </c>
      <c r="B6" s="58"/>
      <c r="C6" s="58"/>
      <c r="D6" s="58"/>
      <c r="E6" s="58"/>
      <c r="F6" s="58"/>
      <c r="G6" s="58"/>
      <c r="H6" s="58"/>
      <c r="I6" s="58"/>
      <c r="J6" s="58"/>
      <c r="K6" s="56"/>
      <c r="L6" s="54" t="s">
        <v>160</v>
      </c>
      <c r="M6" s="56"/>
      <c r="N6" s="54"/>
      <c r="O6" s="56"/>
      <c r="P6" s="54" t="s">
        <v>161</v>
      </c>
      <c r="Q6" s="56"/>
      <c r="R6" s="54" t="s">
        <v>162</v>
      </c>
    </row>
    <row r="7" spans="1:18" s="48" customFormat="1" ht="18" customHeight="1">
      <c r="A7" s="59"/>
      <c r="B7" s="36" t="s">
        <v>163</v>
      </c>
      <c r="C7" s="60" t="s">
        <v>164</v>
      </c>
      <c r="D7" s="59" t="s">
        <v>165</v>
      </c>
      <c r="E7" s="60" t="s">
        <v>164</v>
      </c>
      <c r="F7" s="59" t="s">
        <v>166</v>
      </c>
      <c r="G7" s="60" t="s">
        <v>164</v>
      </c>
      <c r="H7" s="59" t="s">
        <v>167</v>
      </c>
      <c r="I7" s="60" t="s">
        <v>164</v>
      </c>
      <c r="J7" s="59" t="s">
        <v>168</v>
      </c>
      <c r="K7" s="60" t="s">
        <v>164</v>
      </c>
      <c r="L7" s="59" t="s">
        <v>169</v>
      </c>
      <c r="M7" s="60" t="s">
        <v>164</v>
      </c>
      <c r="N7" s="59" t="s">
        <v>170</v>
      </c>
      <c r="O7" s="60" t="s">
        <v>164</v>
      </c>
      <c r="P7" s="61" t="s">
        <v>171</v>
      </c>
      <c r="Q7" s="60" t="s">
        <v>164</v>
      </c>
      <c r="R7" s="59"/>
    </row>
    <row r="8" spans="1:18" s="62" customFormat="1" ht="22.5" customHeight="1">
      <c r="A8" s="63" t="s">
        <v>130</v>
      </c>
      <c r="B8" s="237">
        <v>3710079</v>
      </c>
      <c r="C8" s="238">
        <v>100</v>
      </c>
      <c r="D8" s="219">
        <v>612721</v>
      </c>
      <c r="E8" s="238">
        <v>16.515039167629585</v>
      </c>
      <c r="F8" s="219">
        <v>226199</v>
      </c>
      <c r="G8" s="238">
        <v>6.096878260543778</v>
      </c>
      <c r="H8" s="219">
        <v>1674354</v>
      </c>
      <c r="I8" s="238">
        <v>45.12987459296689</v>
      </c>
      <c r="J8" s="219">
        <v>1196805</v>
      </c>
      <c r="K8" s="238">
        <v>32.25820797885975</v>
      </c>
      <c r="L8" s="219">
        <v>1010787</v>
      </c>
      <c r="M8" s="239">
        <v>84.45711707421009</v>
      </c>
      <c r="N8" s="219">
        <v>7014</v>
      </c>
      <c r="O8" s="239">
        <v>0.5860603857771316</v>
      </c>
      <c r="P8" s="219">
        <v>179004</v>
      </c>
      <c r="Q8" s="240">
        <v>14.956822540012785</v>
      </c>
      <c r="R8" s="64" t="s">
        <v>130</v>
      </c>
    </row>
    <row r="9" spans="1:18" s="62" customFormat="1" ht="22.5" customHeight="1">
      <c r="A9" s="63" t="s">
        <v>328</v>
      </c>
      <c r="B9" s="237">
        <v>3864639</v>
      </c>
      <c r="C9" s="238">
        <v>100</v>
      </c>
      <c r="D9" s="219">
        <v>634237</v>
      </c>
      <c r="E9" s="238">
        <v>16.411287056824715</v>
      </c>
      <c r="F9" s="219">
        <v>243850</v>
      </c>
      <c r="G9" s="238">
        <v>6.309774341148035</v>
      </c>
      <c r="H9" s="219">
        <v>1721761</v>
      </c>
      <c r="I9" s="238">
        <v>44.55166446335608</v>
      </c>
      <c r="J9" s="219">
        <v>1264783</v>
      </c>
      <c r="K9" s="238">
        <v>32.72706713356668</v>
      </c>
      <c r="L9" s="219">
        <v>1063135</v>
      </c>
      <c r="M9" s="239">
        <v>84.05671170469559</v>
      </c>
      <c r="N9" s="219">
        <v>6926</v>
      </c>
      <c r="O9" s="239">
        <v>0.5476038182043876</v>
      </c>
      <c r="P9" s="219">
        <v>194726</v>
      </c>
      <c r="Q9" s="240">
        <v>15.3960007368853</v>
      </c>
      <c r="R9" s="64" t="s">
        <v>328</v>
      </c>
    </row>
    <row r="10" spans="1:18" s="62" customFormat="1" ht="22.5" customHeight="1">
      <c r="A10" s="63" t="s">
        <v>443</v>
      </c>
      <c r="B10" s="219">
        <v>4094832</v>
      </c>
      <c r="C10" s="238">
        <v>100</v>
      </c>
      <c r="D10" s="219">
        <v>658129</v>
      </c>
      <c r="E10" s="238">
        <v>16.072185623244128</v>
      </c>
      <c r="F10" s="219">
        <v>250461</v>
      </c>
      <c r="G10" s="238">
        <v>6.116514670198924</v>
      </c>
      <c r="H10" s="219">
        <v>1798800</v>
      </c>
      <c r="I10" s="238">
        <v>43.92854212333986</v>
      </c>
      <c r="J10" s="219">
        <v>1387442</v>
      </c>
      <c r="K10" s="238">
        <v>33.88275758321709</v>
      </c>
      <c r="L10" s="219">
        <v>1172724</v>
      </c>
      <c r="M10" s="239">
        <v>84.52418191174839</v>
      </c>
      <c r="N10" s="219">
        <v>7083</v>
      </c>
      <c r="O10" s="239">
        <v>0.5105078266334737</v>
      </c>
      <c r="P10" s="219">
        <v>207635</v>
      </c>
      <c r="Q10" s="240">
        <v>14.965310261618143</v>
      </c>
      <c r="R10" s="64" t="s">
        <v>443</v>
      </c>
    </row>
    <row r="11" spans="1:18" s="62" customFormat="1" ht="22.5" customHeight="1">
      <c r="A11" s="63" t="s">
        <v>460</v>
      </c>
      <c r="B11" s="241">
        <v>4217053</v>
      </c>
      <c r="C11" s="242">
        <v>100</v>
      </c>
      <c r="D11" s="241">
        <v>647658</v>
      </c>
      <c r="E11" s="239">
        <v>15.35807114589264</v>
      </c>
      <c r="F11" s="241">
        <v>246007</v>
      </c>
      <c r="G11" s="239">
        <v>5.833623622942373</v>
      </c>
      <c r="H11" s="241">
        <v>1854981</v>
      </c>
      <c r="I11" s="239">
        <v>43.98761409922996</v>
      </c>
      <c r="J11" s="241">
        <v>1468407</v>
      </c>
      <c r="K11" s="239">
        <v>34.82069113193503</v>
      </c>
      <c r="L11" s="241">
        <v>1250207</v>
      </c>
      <c r="M11" s="239">
        <v>85.14035958695375</v>
      </c>
      <c r="N11" s="241">
        <v>6212</v>
      </c>
      <c r="O11" s="239">
        <v>0.42304347500386474</v>
      </c>
      <c r="P11" s="241">
        <v>211988</v>
      </c>
      <c r="Q11" s="240">
        <v>14.436596938042383</v>
      </c>
      <c r="R11" s="64" t="s">
        <v>460</v>
      </c>
    </row>
    <row r="12" spans="1:20" s="181" customFormat="1" ht="22.5" customHeight="1">
      <c r="A12" s="257" t="s">
        <v>464</v>
      </c>
      <c r="B12" s="243">
        <v>4429553</v>
      </c>
      <c r="C12" s="244">
        <v>100</v>
      </c>
      <c r="D12" s="245">
        <v>675631</v>
      </c>
      <c r="E12" s="246">
        <v>15.252803160951004</v>
      </c>
      <c r="F12" s="245">
        <v>259991</v>
      </c>
      <c r="G12" s="246">
        <v>5.869463577927615</v>
      </c>
      <c r="H12" s="245">
        <v>1969206</v>
      </c>
      <c r="I12" s="246">
        <v>44.45608845858713</v>
      </c>
      <c r="J12" s="245">
        <v>1524725</v>
      </c>
      <c r="K12" s="246">
        <v>34.42164480253425</v>
      </c>
      <c r="L12" s="245">
        <v>1290797</v>
      </c>
      <c r="M12" s="246">
        <v>84.65769237075538</v>
      </c>
      <c r="N12" s="245">
        <v>6266</v>
      </c>
      <c r="O12" s="246">
        <v>0.41095935332600964</v>
      </c>
      <c r="P12" s="245">
        <v>227662</v>
      </c>
      <c r="Q12" s="247">
        <v>14.931348275918609</v>
      </c>
      <c r="R12" s="258" t="s">
        <v>464</v>
      </c>
      <c r="T12" s="182"/>
    </row>
    <row r="13" spans="1:18" s="66" customFormat="1" ht="22.5" customHeight="1">
      <c r="A13" s="65" t="s">
        <v>399</v>
      </c>
      <c r="B13" s="248">
        <v>418866</v>
      </c>
      <c r="C13" s="249">
        <v>100</v>
      </c>
      <c r="D13" s="224">
        <v>62735</v>
      </c>
      <c r="E13" s="250">
        <v>14.977343589596673</v>
      </c>
      <c r="F13" s="224">
        <v>24362</v>
      </c>
      <c r="G13" s="250">
        <v>5.816179876141773</v>
      </c>
      <c r="H13" s="224">
        <v>185256</v>
      </c>
      <c r="I13" s="250">
        <v>44.227986993453754</v>
      </c>
      <c r="J13" s="224">
        <v>146513</v>
      </c>
      <c r="K13" s="250">
        <v>34.9784895408078</v>
      </c>
      <c r="L13" s="224">
        <v>126565</v>
      </c>
      <c r="M13" s="250">
        <v>86.38482591988424</v>
      </c>
      <c r="N13" s="224">
        <v>483</v>
      </c>
      <c r="O13" s="250">
        <v>0.32966357934108237</v>
      </c>
      <c r="P13" s="224">
        <v>19465</v>
      </c>
      <c r="Q13" s="251">
        <v>13.285510500774675</v>
      </c>
      <c r="R13" s="35" t="s">
        <v>172</v>
      </c>
    </row>
    <row r="14" spans="1:18" s="66" customFormat="1" ht="22.5" customHeight="1">
      <c r="A14" s="65" t="s">
        <v>400</v>
      </c>
      <c r="B14" s="248">
        <v>421680</v>
      </c>
      <c r="C14" s="249">
        <v>100</v>
      </c>
      <c r="D14" s="224">
        <v>61744</v>
      </c>
      <c r="E14" s="250">
        <v>14.642382849554163</v>
      </c>
      <c r="F14" s="224">
        <v>23408</v>
      </c>
      <c r="G14" s="250">
        <v>5.551128818061089</v>
      </c>
      <c r="H14" s="224">
        <v>182221</v>
      </c>
      <c r="I14" s="250">
        <v>43.213099981028265</v>
      </c>
      <c r="J14" s="224">
        <v>154307</v>
      </c>
      <c r="K14" s="250">
        <v>36.59338835135648</v>
      </c>
      <c r="L14" s="224">
        <v>135023</v>
      </c>
      <c r="M14" s="250">
        <v>87.5028352569877</v>
      </c>
      <c r="N14" s="224">
        <v>539</v>
      </c>
      <c r="O14" s="250">
        <v>0.34930366088382253</v>
      </c>
      <c r="P14" s="224">
        <v>18745</v>
      </c>
      <c r="Q14" s="251">
        <v>12.147861082128484</v>
      </c>
      <c r="R14" s="35" t="s">
        <v>173</v>
      </c>
    </row>
    <row r="15" spans="1:18" s="66" customFormat="1" ht="22.5" customHeight="1">
      <c r="A15" s="65" t="s">
        <v>401</v>
      </c>
      <c r="B15" s="248">
        <v>378029</v>
      </c>
      <c r="C15" s="249">
        <v>100</v>
      </c>
      <c r="D15" s="224">
        <v>55320</v>
      </c>
      <c r="E15" s="250">
        <v>14.633797936137174</v>
      </c>
      <c r="F15" s="224">
        <v>22064</v>
      </c>
      <c r="G15" s="250">
        <v>5.836589256379802</v>
      </c>
      <c r="H15" s="224">
        <v>161832</v>
      </c>
      <c r="I15" s="250">
        <v>42.80941409256962</v>
      </c>
      <c r="J15" s="224">
        <v>138813</v>
      </c>
      <c r="K15" s="250">
        <v>36.72019871491341</v>
      </c>
      <c r="L15" s="224">
        <v>120737</v>
      </c>
      <c r="M15" s="250">
        <v>86.97816486928458</v>
      </c>
      <c r="N15" s="224">
        <v>439</v>
      </c>
      <c r="O15" s="250">
        <v>0.3162528005302097</v>
      </c>
      <c r="P15" s="224">
        <v>17637</v>
      </c>
      <c r="Q15" s="251">
        <v>12.705582330185214</v>
      </c>
      <c r="R15" s="35" t="s">
        <v>174</v>
      </c>
    </row>
    <row r="16" spans="1:18" s="66" customFormat="1" ht="22.5" customHeight="1">
      <c r="A16" s="65" t="s">
        <v>402</v>
      </c>
      <c r="B16" s="248">
        <v>381372</v>
      </c>
      <c r="C16" s="249">
        <v>100</v>
      </c>
      <c r="D16" s="224">
        <v>56415</v>
      </c>
      <c r="E16" s="250">
        <v>14.792643403291274</v>
      </c>
      <c r="F16" s="224">
        <v>21439</v>
      </c>
      <c r="G16" s="250">
        <v>5.621545367777393</v>
      </c>
      <c r="H16" s="224">
        <v>159838</v>
      </c>
      <c r="I16" s="250">
        <v>41.91130969237385</v>
      </c>
      <c r="J16" s="224">
        <v>143680</v>
      </c>
      <c r="K16" s="250">
        <v>37.67450153655748</v>
      </c>
      <c r="L16" s="224">
        <v>124465</v>
      </c>
      <c r="M16" s="250">
        <v>86.62653118040089</v>
      </c>
      <c r="N16" s="224">
        <v>532</v>
      </c>
      <c r="O16" s="250">
        <v>0.37026726057906456</v>
      </c>
      <c r="P16" s="224">
        <v>18683</v>
      </c>
      <c r="Q16" s="251">
        <v>13.003201559020045</v>
      </c>
      <c r="R16" s="35" t="s">
        <v>175</v>
      </c>
    </row>
    <row r="17" spans="1:18" s="66" customFormat="1" ht="22.5" customHeight="1">
      <c r="A17" s="65" t="s">
        <v>403</v>
      </c>
      <c r="B17" s="248">
        <v>344375</v>
      </c>
      <c r="C17" s="249">
        <v>100</v>
      </c>
      <c r="D17" s="224">
        <v>51383</v>
      </c>
      <c r="E17" s="250">
        <v>14.92065335753176</v>
      </c>
      <c r="F17" s="224">
        <v>19112</v>
      </c>
      <c r="G17" s="250">
        <v>5.549764065335753</v>
      </c>
      <c r="H17" s="224">
        <v>147154</v>
      </c>
      <c r="I17" s="250">
        <v>42.73074410163339</v>
      </c>
      <c r="J17" s="224">
        <v>126726</v>
      </c>
      <c r="K17" s="250">
        <v>36.798838475499096</v>
      </c>
      <c r="L17" s="224">
        <v>108452</v>
      </c>
      <c r="M17" s="250">
        <v>85.57991256727112</v>
      </c>
      <c r="N17" s="224">
        <v>456</v>
      </c>
      <c r="O17" s="250">
        <v>0.35983144737465084</v>
      </c>
      <c r="P17" s="224">
        <v>17818</v>
      </c>
      <c r="Q17" s="251">
        <v>14.060255985354228</v>
      </c>
      <c r="R17" s="35" t="s">
        <v>176</v>
      </c>
    </row>
    <row r="18" spans="1:18" s="66" customFormat="1" ht="22.5" customHeight="1">
      <c r="A18" s="65" t="s">
        <v>404</v>
      </c>
      <c r="B18" s="248">
        <v>333424</v>
      </c>
      <c r="C18" s="249">
        <v>100</v>
      </c>
      <c r="D18" s="224">
        <v>50276</v>
      </c>
      <c r="E18" s="250">
        <v>15.078698593982438</v>
      </c>
      <c r="F18" s="224">
        <v>19391</v>
      </c>
      <c r="G18" s="250">
        <v>5.81571812467009</v>
      </c>
      <c r="H18" s="224">
        <v>146989</v>
      </c>
      <c r="I18" s="250">
        <v>44.08470895916311</v>
      </c>
      <c r="J18" s="224">
        <v>116768</v>
      </c>
      <c r="K18" s="250">
        <v>35.02087432218437</v>
      </c>
      <c r="L18" s="224">
        <v>97311</v>
      </c>
      <c r="M18" s="250">
        <v>83.33704439572486</v>
      </c>
      <c r="N18" s="224">
        <v>520</v>
      </c>
      <c r="O18" s="250">
        <v>0.445327486982735</v>
      </c>
      <c r="P18" s="224">
        <v>18937</v>
      </c>
      <c r="Q18" s="251">
        <v>16.21762811729241</v>
      </c>
      <c r="R18" s="35" t="s">
        <v>177</v>
      </c>
    </row>
    <row r="19" spans="1:18" s="66" customFormat="1" ht="22.5" customHeight="1">
      <c r="A19" s="65" t="s">
        <v>405</v>
      </c>
      <c r="B19" s="248">
        <v>340765</v>
      </c>
      <c r="C19" s="249">
        <v>100</v>
      </c>
      <c r="D19" s="224">
        <v>52785</v>
      </c>
      <c r="E19" s="250">
        <v>15.490147168870042</v>
      </c>
      <c r="F19" s="224">
        <v>21309</v>
      </c>
      <c r="G19" s="250">
        <v>6.253283054304286</v>
      </c>
      <c r="H19" s="224">
        <v>157216</v>
      </c>
      <c r="I19" s="250">
        <v>46.13619356447992</v>
      </c>
      <c r="J19" s="224">
        <v>109455</v>
      </c>
      <c r="K19" s="250">
        <v>32.120376212345754</v>
      </c>
      <c r="L19" s="224">
        <v>89653</v>
      </c>
      <c r="M19" s="250">
        <v>81.90854689141656</v>
      </c>
      <c r="N19" s="224">
        <v>513</v>
      </c>
      <c r="O19" s="250">
        <v>0.46868576127175554</v>
      </c>
      <c r="P19" s="224">
        <v>19289</v>
      </c>
      <c r="Q19" s="251">
        <v>17.62276734731168</v>
      </c>
      <c r="R19" s="35" t="s">
        <v>178</v>
      </c>
    </row>
    <row r="20" spans="1:18" s="66" customFormat="1" ht="22.5" customHeight="1">
      <c r="A20" s="65" t="s">
        <v>406</v>
      </c>
      <c r="B20" s="248">
        <v>398538</v>
      </c>
      <c r="C20" s="249">
        <v>100</v>
      </c>
      <c r="D20" s="224">
        <v>67070</v>
      </c>
      <c r="E20" s="250">
        <v>16.82901003166574</v>
      </c>
      <c r="F20" s="224">
        <v>23647</v>
      </c>
      <c r="G20" s="250">
        <v>5.93343671117936</v>
      </c>
      <c r="H20" s="224">
        <v>190197</v>
      </c>
      <c r="I20" s="250">
        <v>47.72368005058489</v>
      </c>
      <c r="J20" s="224">
        <v>117624</v>
      </c>
      <c r="K20" s="250">
        <v>29.513873206570015</v>
      </c>
      <c r="L20" s="224">
        <v>97325</v>
      </c>
      <c r="M20" s="250">
        <v>82.74246752363463</v>
      </c>
      <c r="N20" s="224">
        <v>527</v>
      </c>
      <c r="O20" s="250">
        <v>0.4480378154118207</v>
      </c>
      <c r="P20" s="224">
        <v>19772</v>
      </c>
      <c r="Q20" s="251">
        <v>16.809494660953547</v>
      </c>
      <c r="R20" s="35" t="s">
        <v>179</v>
      </c>
    </row>
    <row r="21" spans="1:18" s="66" customFormat="1" ht="22.5" customHeight="1">
      <c r="A21" s="65" t="s">
        <v>407</v>
      </c>
      <c r="B21" s="248">
        <v>360966</v>
      </c>
      <c r="C21" s="249">
        <v>100</v>
      </c>
      <c r="D21" s="224">
        <v>55794</v>
      </c>
      <c r="E21" s="250">
        <v>15.456857432555974</v>
      </c>
      <c r="F21" s="224">
        <v>22240</v>
      </c>
      <c r="G21" s="250">
        <v>6.161245103416943</v>
      </c>
      <c r="H21" s="224">
        <v>167501</v>
      </c>
      <c r="I21" s="250">
        <v>46.40353939152164</v>
      </c>
      <c r="J21" s="224">
        <v>115431</v>
      </c>
      <c r="K21" s="250">
        <v>31.978358072505443</v>
      </c>
      <c r="L21" s="224">
        <v>95915</v>
      </c>
      <c r="M21" s="250">
        <v>83.09292997548319</v>
      </c>
      <c r="N21" s="224">
        <v>616</v>
      </c>
      <c r="O21" s="250">
        <v>0.5336521385069869</v>
      </c>
      <c r="P21" s="224">
        <v>18900</v>
      </c>
      <c r="Q21" s="251">
        <v>16.373417886009825</v>
      </c>
      <c r="R21" s="35" t="s">
        <v>180</v>
      </c>
    </row>
    <row r="22" spans="1:18" s="66" customFormat="1" ht="22.5" customHeight="1">
      <c r="A22" s="65" t="s">
        <v>408</v>
      </c>
      <c r="B22" s="248">
        <v>329414</v>
      </c>
      <c r="C22" s="249">
        <v>100</v>
      </c>
      <c r="D22" s="224">
        <v>49955</v>
      </c>
      <c r="E22" s="250">
        <v>15.164807810232716</v>
      </c>
      <c r="F22" s="224">
        <v>19486</v>
      </c>
      <c r="G22" s="250">
        <v>5.9153527172494185</v>
      </c>
      <c r="H22" s="224">
        <v>149320</v>
      </c>
      <c r="I22" s="250">
        <v>45.3289781247913</v>
      </c>
      <c r="J22" s="224">
        <v>110653</v>
      </c>
      <c r="K22" s="250">
        <v>33.590861347726566</v>
      </c>
      <c r="L22" s="224">
        <v>91695</v>
      </c>
      <c r="M22" s="250">
        <v>82.8671613060649</v>
      </c>
      <c r="N22" s="224">
        <v>545</v>
      </c>
      <c r="O22" s="250">
        <v>0.49253070409297534</v>
      </c>
      <c r="P22" s="224">
        <v>18413</v>
      </c>
      <c r="Q22" s="251">
        <v>16.640307989842118</v>
      </c>
      <c r="R22" s="35" t="s">
        <v>181</v>
      </c>
    </row>
    <row r="23" spans="1:18" s="66" customFormat="1" ht="22.5" customHeight="1">
      <c r="A23" s="65" t="s">
        <v>409</v>
      </c>
      <c r="B23" s="248">
        <v>345845</v>
      </c>
      <c r="C23" s="249">
        <v>100</v>
      </c>
      <c r="D23" s="224">
        <v>53655</v>
      </c>
      <c r="E23" s="250">
        <v>15.514175425407336</v>
      </c>
      <c r="F23" s="224">
        <v>20410</v>
      </c>
      <c r="G23" s="250">
        <v>5.901487660657231</v>
      </c>
      <c r="H23" s="224">
        <v>153384</v>
      </c>
      <c r="I23" s="250">
        <v>44.35050383842473</v>
      </c>
      <c r="J23" s="224">
        <v>118396</v>
      </c>
      <c r="K23" s="250">
        <v>34.2338330755107</v>
      </c>
      <c r="L23" s="224">
        <v>97594</v>
      </c>
      <c r="M23" s="250">
        <v>82.43014966721849</v>
      </c>
      <c r="N23" s="224">
        <v>553</v>
      </c>
      <c r="O23" s="250">
        <v>0.4670765904253522</v>
      </c>
      <c r="P23" s="224">
        <v>20249</v>
      </c>
      <c r="Q23" s="251">
        <v>17.10277374235616</v>
      </c>
      <c r="R23" s="35" t="s">
        <v>182</v>
      </c>
    </row>
    <row r="24" spans="1:18" s="66" customFormat="1" ht="22.5" customHeight="1">
      <c r="A24" s="67" t="s">
        <v>410</v>
      </c>
      <c r="B24" s="252">
        <v>376279</v>
      </c>
      <c r="C24" s="253">
        <v>100</v>
      </c>
      <c r="D24" s="254">
        <v>58499</v>
      </c>
      <c r="E24" s="255">
        <v>15.5467086922204</v>
      </c>
      <c r="F24" s="254">
        <v>23123</v>
      </c>
      <c r="G24" s="255">
        <v>6.145174192553929</v>
      </c>
      <c r="H24" s="254">
        <v>168298</v>
      </c>
      <c r="I24" s="255">
        <v>44.72691805814303</v>
      </c>
      <c r="J24" s="254">
        <v>126359</v>
      </c>
      <c r="K24" s="255">
        <v>33.58119905708264</v>
      </c>
      <c r="L24" s="254">
        <v>106062</v>
      </c>
      <c r="M24" s="255">
        <v>83.9370365387507</v>
      </c>
      <c r="N24" s="254">
        <v>543</v>
      </c>
      <c r="O24" s="255">
        <v>0.4297279972142863</v>
      </c>
      <c r="P24" s="254">
        <v>19754</v>
      </c>
      <c r="Q24" s="256">
        <v>15.633235464035012</v>
      </c>
      <c r="R24" s="36" t="s">
        <v>183</v>
      </c>
    </row>
    <row r="25" spans="1:18" s="37" customFormat="1" ht="15.75" customHeight="1">
      <c r="A25" s="22" t="s">
        <v>100</v>
      </c>
      <c r="B25" s="68"/>
      <c r="C25" s="22"/>
      <c r="D25" s="22"/>
      <c r="E25" s="20"/>
      <c r="F25" s="20"/>
      <c r="G25" s="20"/>
      <c r="H25" s="20"/>
      <c r="I25" s="20"/>
      <c r="K25" s="20"/>
      <c r="M25" s="21" t="s">
        <v>73</v>
      </c>
      <c r="R25" s="21"/>
    </row>
    <row r="26" spans="1:18" s="37" customFormat="1" ht="15.75" customHeight="1">
      <c r="A26" s="22" t="s">
        <v>101</v>
      </c>
      <c r="B26" s="22"/>
      <c r="C26" s="22"/>
      <c r="D26" s="20"/>
      <c r="E26" s="20"/>
      <c r="F26" s="20"/>
      <c r="G26" s="20"/>
      <c r="H26" s="20"/>
      <c r="I26" s="20"/>
      <c r="J26" s="20"/>
      <c r="K26" s="20"/>
      <c r="L26" s="20"/>
      <c r="M26" s="40" t="s">
        <v>98</v>
      </c>
      <c r="N26" s="20"/>
      <c r="P26" s="22"/>
      <c r="Q26" s="22"/>
      <c r="R26" s="69"/>
    </row>
    <row r="27" spans="1:19" s="37" customFormat="1" ht="15.75" customHeight="1">
      <c r="A27" s="40" t="s">
        <v>102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M27" s="40"/>
      <c r="N27" s="40"/>
      <c r="O27" s="40"/>
      <c r="P27" s="40"/>
      <c r="Q27" s="40"/>
      <c r="R27" s="40"/>
      <c r="S27" s="40"/>
    </row>
  </sheetData>
  <sheetProtection/>
  <mergeCells count="10">
    <mergeCell ref="J4:K4"/>
    <mergeCell ref="L4:M4"/>
    <mergeCell ref="N4:O4"/>
    <mergeCell ref="P4:Q4"/>
    <mergeCell ref="A1:R1"/>
    <mergeCell ref="B3:C3"/>
    <mergeCell ref="D3:E3"/>
    <mergeCell ref="F3:G3"/>
    <mergeCell ref="H3:I3"/>
    <mergeCell ref="J3:Q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" sqref="A1:K1"/>
    </sheetView>
  </sheetViews>
  <sheetFormatPr defaultColWidth="8.88671875" defaultRowHeight="13.5"/>
  <cols>
    <col min="1" max="1" width="8.88671875" style="15" customWidth="1"/>
    <col min="2" max="2" width="9.88671875" style="15" bestFit="1" customWidth="1"/>
    <col min="3" max="3" width="9.88671875" style="15" customWidth="1"/>
    <col min="4" max="4" width="9.77734375" style="15" customWidth="1"/>
    <col min="5" max="5" width="9.88671875" style="15" customWidth="1"/>
    <col min="6" max="6" width="10.6640625" style="15" customWidth="1"/>
    <col min="7" max="7" width="12.21484375" style="15" customWidth="1"/>
    <col min="8" max="8" width="10.77734375" style="15" customWidth="1"/>
    <col min="9" max="9" width="10.21484375" style="15" customWidth="1"/>
    <col min="10" max="10" width="10.6640625" style="15" customWidth="1"/>
    <col min="11" max="11" width="10.3359375" style="15" customWidth="1"/>
    <col min="12" max="12" width="11.21484375" style="15" customWidth="1"/>
    <col min="13" max="16384" width="8.88671875" style="15" customWidth="1"/>
  </cols>
  <sheetData>
    <row r="1" spans="1:13" s="25" customFormat="1" ht="42.75" customHeight="1">
      <c r="A1" s="527" t="s">
        <v>93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</row>
    <row r="2" spans="1:13" s="25" customFormat="1" ht="18" customHeight="1">
      <c r="A2" s="25" t="s">
        <v>144</v>
      </c>
      <c r="B2" s="70"/>
      <c r="C2" s="14"/>
      <c r="D2" s="14"/>
      <c r="E2" s="16"/>
      <c r="F2" s="16"/>
      <c r="G2" s="16"/>
      <c r="H2" s="14"/>
      <c r="I2" s="14"/>
      <c r="J2" s="14"/>
      <c r="K2" s="14"/>
      <c r="L2" s="14"/>
      <c r="M2" s="26" t="s">
        <v>145</v>
      </c>
    </row>
    <row r="3" spans="1:13" s="38" customFormat="1" ht="18.75" customHeight="1">
      <c r="A3" s="71"/>
      <c r="B3" s="72" t="s">
        <v>184</v>
      </c>
      <c r="C3" s="17" t="s">
        <v>185</v>
      </c>
      <c r="D3" s="17" t="s">
        <v>186</v>
      </c>
      <c r="E3" s="17" t="s">
        <v>187</v>
      </c>
      <c r="F3" s="17" t="s">
        <v>188</v>
      </c>
      <c r="G3" s="17" t="s">
        <v>189</v>
      </c>
      <c r="H3" s="17" t="s">
        <v>190</v>
      </c>
      <c r="I3" s="17" t="s">
        <v>191</v>
      </c>
      <c r="J3" s="17" t="s">
        <v>192</v>
      </c>
      <c r="K3" s="17" t="s">
        <v>193</v>
      </c>
      <c r="L3" s="17" t="s">
        <v>194</v>
      </c>
      <c r="M3" s="73"/>
    </row>
    <row r="4" spans="1:13" s="38" customFormat="1" ht="18.75" customHeight="1">
      <c r="A4" s="74" t="s">
        <v>195</v>
      </c>
      <c r="B4" s="75"/>
      <c r="C4" s="18" t="s">
        <v>196</v>
      </c>
      <c r="D4" s="18" t="s">
        <v>196</v>
      </c>
      <c r="E4" s="18" t="s">
        <v>196</v>
      </c>
      <c r="F4" s="18" t="s">
        <v>196</v>
      </c>
      <c r="G4" s="18" t="s">
        <v>197</v>
      </c>
      <c r="H4" s="18" t="s">
        <v>198</v>
      </c>
      <c r="I4" s="18" t="s">
        <v>199</v>
      </c>
      <c r="J4" s="18" t="s">
        <v>199</v>
      </c>
      <c r="K4" s="18" t="s">
        <v>200</v>
      </c>
      <c r="L4" s="18" t="s">
        <v>201</v>
      </c>
      <c r="M4" s="76" t="s">
        <v>157</v>
      </c>
    </row>
    <row r="5" spans="1:13" s="38" customFormat="1" ht="18.75" customHeight="1">
      <c r="A5" s="74"/>
      <c r="B5" s="530" t="s">
        <v>163</v>
      </c>
      <c r="C5" s="523" t="s">
        <v>202</v>
      </c>
      <c r="D5" s="525" t="s">
        <v>203</v>
      </c>
      <c r="E5" s="18" t="s">
        <v>204</v>
      </c>
      <c r="F5" s="18" t="s">
        <v>205</v>
      </c>
      <c r="G5" s="18" t="s">
        <v>196</v>
      </c>
      <c r="H5" s="525" t="s">
        <v>206</v>
      </c>
      <c r="I5" s="18" t="s">
        <v>207</v>
      </c>
      <c r="J5" s="525" t="s">
        <v>208</v>
      </c>
      <c r="K5" s="525" t="s">
        <v>209</v>
      </c>
      <c r="L5" s="18" t="s">
        <v>196</v>
      </c>
      <c r="M5" s="76"/>
    </row>
    <row r="6" spans="1:13" s="38" customFormat="1" ht="18.75" customHeight="1">
      <c r="A6" s="74" t="s">
        <v>210</v>
      </c>
      <c r="B6" s="530"/>
      <c r="C6" s="523"/>
      <c r="D6" s="525"/>
      <c r="E6" s="525" t="s">
        <v>211</v>
      </c>
      <c r="F6" s="525" t="s">
        <v>212</v>
      </c>
      <c r="G6" s="525" t="s">
        <v>213</v>
      </c>
      <c r="H6" s="525"/>
      <c r="I6" s="525" t="s">
        <v>214</v>
      </c>
      <c r="J6" s="528"/>
      <c r="K6" s="528"/>
      <c r="L6" s="525" t="s">
        <v>215</v>
      </c>
      <c r="M6" s="76" t="s">
        <v>162</v>
      </c>
    </row>
    <row r="7" spans="1:13" s="38" customFormat="1" ht="95.25" customHeight="1">
      <c r="A7" s="77"/>
      <c r="B7" s="531"/>
      <c r="C7" s="524"/>
      <c r="D7" s="526"/>
      <c r="E7" s="526"/>
      <c r="F7" s="526"/>
      <c r="G7" s="526"/>
      <c r="H7" s="526"/>
      <c r="I7" s="526"/>
      <c r="J7" s="529"/>
      <c r="K7" s="529"/>
      <c r="L7" s="526"/>
      <c r="M7" s="78"/>
    </row>
    <row r="8" spans="1:13" s="38" customFormat="1" ht="26.25" customHeight="1">
      <c r="A8" s="74" t="s">
        <v>443</v>
      </c>
      <c r="B8" s="261">
        <v>207647</v>
      </c>
      <c r="C8" s="261">
        <v>83222</v>
      </c>
      <c r="D8" s="261">
        <v>56650</v>
      </c>
      <c r="E8" s="261">
        <v>0</v>
      </c>
      <c r="F8" s="261">
        <v>704</v>
      </c>
      <c r="G8" s="261">
        <v>470</v>
      </c>
      <c r="H8" s="261">
        <v>120</v>
      </c>
      <c r="I8" s="261">
        <v>1138</v>
      </c>
      <c r="J8" s="261">
        <v>20442</v>
      </c>
      <c r="K8" s="261">
        <v>2450</v>
      </c>
      <c r="L8" s="261">
        <v>0</v>
      </c>
      <c r="M8" s="73" t="s">
        <v>445</v>
      </c>
    </row>
    <row r="9" spans="1:13" s="38" customFormat="1" ht="26.25" customHeight="1">
      <c r="A9" s="74" t="s">
        <v>460</v>
      </c>
      <c r="B9" s="262">
        <v>172687.6</v>
      </c>
      <c r="C9" s="261">
        <v>66588</v>
      </c>
      <c r="D9" s="261">
        <v>56579</v>
      </c>
      <c r="E9" s="261">
        <v>0</v>
      </c>
      <c r="F9" s="261">
        <v>708</v>
      </c>
      <c r="G9" s="261">
        <v>401</v>
      </c>
      <c r="H9" s="261">
        <v>0</v>
      </c>
      <c r="I9" s="261">
        <v>711</v>
      </c>
      <c r="J9" s="261">
        <v>7717</v>
      </c>
      <c r="K9" s="261">
        <v>974</v>
      </c>
      <c r="L9" s="263">
        <v>0</v>
      </c>
      <c r="M9" s="80" t="s">
        <v>460</v>
      </c>
    </row>
    <row r="10" spans="1:13" s="183" customFormat="1" ht="22.5" customHeight="1">
      <c r="A10" s="257" t="s">
        <v>464</v>
      </c>
      <c r="B10" s="264">
        <v>231094</v>
      </c>
      <c r="C10" s="265">
        <v>90816</v>
      </c>
      <c r="D10" s="265">
        <v>68800</v>
      </c>
      <c r="E10" s="265">
        <v>0</v>
      </c>
      <c r="F10" s="265">
        <v>713</v>
      </c>
      <c r="G10" s="265">
        <v>417</v>
      </c>
      <c r="H10" s="265">
        <v>0</v>
      </c>
      <c r="I10" s="265">
        <v>1245</v>
      </c>
      <c r="J10" s="265">
        <v>19127</v>
      </c>
      <c r="K10" s="265">
        <v>1133</v>
      </c>
      <c r="L10" s="266">
        <v>0</v>
      </c>
      <c r="M10" s="272" t="s">
        <v>464</v>
      </c>
    </row>
    <row r="11" spans="1:13" s="185" customFormat="1" ht="22.5" customHeight="1">
      <c r="A11" s="259" t="s">
        <v>471</v>
      </c>
      <c r="B11" s="248">
        <v>19771</v>
      </c>
      <c r="C11" s="267">
        <v>7985</v>
      </c>
      <c r="D11" s="267">
        <v>5007</v>
      </c>
      <c r="E11" s="267">
        <v>0</v>
      </c>
      <c r="F11" s="267">
        <v>65</v>
      </c>
      <c r="G11" s="268">
        <v>37</v>
      </c>
      <c r="H11" s="267">
        <v>0</v>
      </c>
      <c r="I11" s="267">
        <v>122</v>
      </c>
      <c r="J11" s="267">
        <v>2016</v>
      </c>
      <c r="K11" s="267">
        <v>126</v>
      </c>
      <c r="L11" s="269">
        <v>0</v>
      </c>
      <c r="M11" s="184" t="s">
        <v>172</v>
      </c>
    </row>
    <row r="12" spans="1:13" s="185" customFormat="1" ht="22.5" customHeight="1">
      <c r="A12" s="259" t="s">
        <v>472</v>
      </c>
      <c r="B12" s="248">
        <v>18993</v>
      </c>
      <c r="C12" s="267">
        <v>7659</v>
      </c>
      <c r="D12" s="267">
        <v>4887</v>
      </c>
      <c r="E12" s="267">
        <v>0</v>
      </c>
      <c r="F12" s="267">
        <v>67</v>
      </c>
      <c r="G12" s="268">
        <v>36</v>
      </c>
      <c r="H12" s="267">
        <v>0</v>
      </c>
      <c r="I12" s="267">
        <v>122</v>
      </c>
      <c r="J12" s="267">
        <v>1484</v>
      </c>
      <c r="K12" s="267">
        <v>132</v>
      </c>
      <c r="L12" s="269">
        <v>0</v>
      </c>
      <c r="M12" s="184" t="s">
        <v>173</v>
      </c>
    </row>
    <row r="13" spans="1:13" s="185" customFormat="1" ht="22.5" customHeight="1">
      <c r="A13" s="259" t="s">
        <v>473</v>
      </c>
      <c r="B13" s="248">
        <v>17992</v>
      </c>
      <c r="C13" s="267">
        <v>6640</v>
      </c>
      <c r="D13" s="267">
        <v>5759</v>
      </c>
      <c r="E13" s="267">
        <v>0</v>
      </c>
      <c r="F13" s="267">
        <v>54</v>
      </c>
      <c r="G13" s="268">
        <v>31</v>
      </c>
      <c r="H13" s="267">
        <v>0</v>
      </c>
      <c r="I13" s="267">
        <v>98</v>
      </c>
      <c r="J13" s="267">
        <v>1567</v>
      </c>
      <c r="K13" s="267">
        <v>103</v>
      </c>
      <c r="L13" s="269">
        <v>0</v>
      </c>
      <c r="M13" s="184" t="s">
        <v>174</v>
      </c>
    </row>
    <row r="14" spans="1:13" s="185" customFormat="1" ht="22.5" customHeight="1">
      <c r="A14" s="259" t="s">
        <v>474</v>
      </c>
      <c r="B14" s="248">
        <v>18956</v>
      </c>
      <c r="C14" s="267">
        <v>7117</v>
      </c>
      <c r="D14" s="267">
        <v>5704</v>
      </c>
      <c r="E14" s="267">
        <v>0</v>
      </c>
      <c r="F14" s="267">
        <v>64</v>
      </c>
      <c r="G14" s="268">
        <v>38</v>
      </c>
      <c r="H14" s="267">
        <v>0</v>
      </c>
      <c r="I14" s="267">
        <v>107</v>
      </c>
      <c r="J14" s="267">
        <v>1709</v>
      </c>
      <c r="K14" s="267">
        <v>94</v>
      </c>
      <c r="L14" s="269">
        <v>0</v>
      </c>
      <c r="M14" s="184" t="s">
        <v>175</v>
      </c>
    </row>
    <row r="15" spans="1:13" s="185" customFormat="1" ht="22.5" customHeight="1">
      <c r="A15" s="259" t="s">
        <v>475</v>
      </c>
      <c r="B15" s="248">
        <v>17070</v>
      </c>
      <c r="C15" s="267">
        <v>5916</v>
      </c>
      <c r="D15" s="267">
        <v>5913</v>
      </c>
      <c r="E15" s="267">
        <v>0</v>
      </c>
      <c r="F15" s="267">
        <v>60</v>
      </c>
      <c r="G15" s="267">
        <v>33</v>
      </c>
      <c r="H15" s="267">
        <v>0</v>
      </c>
      <c r="I15" s="267">
        <v>95</v>
      </c>
      <c r="J15" s="267">
        <v>1242</v>
      </c>
      <c r="K15" s="267">
        <v>76</v>
      </c>
      <c r="L15" s="269">
        <v>0</v>
      </c>
      <c r="M15" s="184" t="s">
        <v>176</v>
      </c>
    </row>
    <row r="16" spans="1:13" s="185" customFormat="1" ht="22.5" customHeight="1">
      <c r="A16" s="259" t="s">
        <v>476</v>
      </c>
      <c r="B16" s="248">
        <v>19252</v>
      </c>
      <c r="C16" s="267">
        <v>7435</v>
      </c>
      <c r="D16" s="267">
        <v>6079</v>
      </c>
      <c r="E16" s="267">
        <v>0</v>
      </c>
      <c r="F16" s="267">
        <v>56</v>
      </c>
      <c r="G16" s="267">
        <v>34</v>
      </c>
      <c r="H16" s="267">
        <v>0</v>
      </c>
      <c r="I16" s="267">
        <v>86</v>
      </c>
      <c r="J16" s="267">
        <v>1538</v>
      </c>
      <c r="K16" s="267">
        <v>74</v>
      </c>
      <c r="L16" s="269">
        <v>0</v>
      </c>
      <c r="M16" s="184" t="s">
        <v>177</v>
      </c>
    </row>
    <row r="17" spans="1:13" s="185" customFormat="1" ht="22.5" customHeight="1">
      <c r="A17" s="259" t="s">
        <v>477</v>
      </c>
      <c r="B17" s="248">
        <v>19662</v>
      </c>
      <c r="C17" s="267">
        <v>7509</v>
      </c>
      <c r="D17" s="267">
        <v>6526</v>
      </c>
      <c r="E17" s="267">
        <v>0</v>
      </c>
      <c r="F17" s="267">
        <v>55</v>
      </c>
      <c r="G17" s="267">
        <v>32</v>
      </c>
      <c r="H17" s="267">
        <v>0</v>
      </c>
      <c r="I17" s="267">
        <v>90</v>
      </c>
      <c r="J17" s="267">
        <v>1451</v>
      </c>
      <c r="K17" s="267">
        <v>83</v>
      </c>
      <c r="L17" s="269">
        <v>0</v>
      </c>
      <c r="M17" s="184" t="s">
        <v>178</v>
      </c>
    </row>
    <row r="18" spans="1:13" s="185" customFormat="1" ht="22.5" customHeight="1">
      <c r="A18" s="259" t="s">
        <v>478</v>
      </c>
      <c r="B18" s="248">
        <v>20313</v>
      </c>
      <c r="C18" s="267">
        <v>8257</v>
      </c>
      <c r="D18" s="267">
        <v>6447</v>
      </c>
      <c r="E18" s="267">
        <v>0</v>
      </c>
      <c r="F18" s="267">
        <v>55</v>
      </c>
      <c r="G18" s="267">
        <v>36</v>
      </c>
      <c r="H18" s="267">
        <v>0</v>
      </c>
      <c r="I18" s="267">
        <v>96</v>
      </c>
      <c r="J18" s="267">
        <v>1284</v>
      </c>
      <c r="K18" s="267">
        <v>108</v>
      </c>
      <c r="L18" s="269">
        <v>0</v>
      </c>
      <c r="M18" s="184" t="s">
        <v>179</v>
      </c>
    </row>
    <row r="19" spans="1:13" s="185" customFormat="1" ht="22.5" customHeight="1">
      <c r="A19" s="259" t="s">
        <v>479</v>
      </c>
      <c r="B19" s="248">
        <v>19424</v>
      </c>
      <c r="C19" s="267">
        <v>8228</v>
      </c>
      <c r="D19" s="267">
        <v>5439</v>
      </c>
      <c r="E19" s="267">
        <v>0</v>
      </c>
      <c r="F19" s="267">
        <v>62</v>
      </c>
      <c r="G19" s="267">
        <v>33</v>
      </c>
      <c r="H19" s="267">
        <v>0</v>
      </c>
      <c r="I19" s="267">
        <v>93</v>
      </c>
      <c r="J19" s="267">
        <v>1354</v>
      </c>
      <c r="K19" s="267">
        <v>94</v>
      </c>
      <c r="L19" s="269">
        <v>0</v>
      </c>
      <c r="M19" s="184" t="s">
        <v>180</v>
      </c>
    </row>
    <row r="20" spans="1:13" s="185" customFormat="1" ht="22.5" customHeight="1">
      <c r="A20" s="259" t="s">
        <v>480</v>
      </c>
      <c r="B20" s="248">
        <v>18894</v>
      </c>
      <c r="C20" s="267">
        <v>7591</v>
      </c>
      <c r="D20" s="267">
        <v>6002</v>
      </c>
      <c r="E20" s="267">
        <v>0</v>
      </c>
      <c r="F20" s="267">
        <v>55</v>
      </c>
      <c r="G20" s="267">
        <v>31</v>
      </c>
      <c r="H20" s="267">
        <v>0</v>
      </c>
      <c r="I20" s="267">
        <v>89</v>
      </c>
      <c r="J20" s="267">
        <v>1444</v>
      </c>
      <c r="K20" s="267">
        <v>74</v>
      </c>
      <c r="L20" s="269">
        <v>0</v>
      </c>
      <c r="M20" s="184" t="s">
        <v>181</v>
      </c>
    </row>
    <row r="21" spans="1:13" s="185" customFormat="1" ht="22.5" customHeight="1">
      <c r="A21" s="259" t="s">
        <v>481</v>
      </c>
      <c r="B21" s="248">
        <v>20632</v>
      </c>
      <c r="C21" s="267">
        <v>8138</v>
      </c>
      <c r="D21" s="267">
        <v>6105</v>
      </c>
      <c r="E21" s="267">
        <v>0</v>
      </c>
      <c r="F21" s="267">
        <v>60</v>
      </c>
      <c r="G21" s="267">
        <v>37</v>
      </c>
      <c r="H21" s="267">
        <v>0</v>
      </c>
      <c r="I21" s="267">
        <v>114</v>
      </c>
      <c r="J21" s="267">
        <v>1900</v>
      </c>
      <c r="K21" s="267">
        <v>78</v>
      </c>
      <c r="L21" s="269">
        <v>0</v>
      </c>
      <c r="M21" s="184" t="s">
        <v>182</v>
      </c>
    </row>
    <row r="22" spans="1:16" s="187" customFormat="1" ht="22.5" customHeight="1">
      <c r="A22" s="260" t="s">
        <v>482</v>
      </c>
      <c r="B22" s="252">
        <v>20135</v>
      </c>
      <c r="C22" s="270">
        <v>8341</v>
      </c>
      <c r="D22" s="270">
        <v>4932</v>
      </c>
      <c r="E22" s="270">
        <v>0</v>
      </c>
      <c r="F22" s="270">
        <v>60</v>
      </c>
      <c r="G22" s="270">
        <v>39</v>
      </c>
      <c r="H22" s="270">
        <v>0</v>
      </c>
      <c r="I22" s="270">
        <v>133</v>
      </c>
      <c r="J22" s="270">
        <v>2138</v>
      </c>
      <c r="K22" s="270">
        <v>91</v>
      </c>
      <c r="L22" s="271">
        <v>0</v>
      </c>
      <c r="M22" s="186" t="s">
        <v>183</v>
      </c>
      <c r="N22" s="185"/>
      <c r="O22" s="185"/>
      <c r="P22" s="185"/>
    </row>
    <row r="23" spans="1:18" s="37" customFormat="1" ht="15.75" customHeight="1">
      <c r="A23" s="22" t="s">
        <v>100</v>
      </c>
      <c r="B23" s="68"/>
      <c r="C23" s="22"/>
      <c r="D23" s="22"/>
      <c r="E23" s="20"/>
      <c r="F23" s="20"/>
      <c r="G23" s="20"/>
      <c r="H23" s="20"/>
      <c r="I23" s="21" t="s">
        <v>73</v>
      </c>
      <c r="K23" s="20"/>
      <c r="M23" s="21"/>
      <c r="R23" s="21"/>
    </row>
    <row r="24" spans="1:18" s="37" customFormat="1" ht="15.75" customHeight="1">
      <c r="A24" s="22" t="s">
        <v>101</v>
      </c>
      <c r="B24" s="22"/>
      <c r="C24" s="22"/>
      <c r="D24" s="20"/>
      <c r="E24" s="20"/>
      <c r="F24" s="20"/>
      <c r="G24" s="20"/>
      <c r="H24" s="20"/>
      <c r="I24" s="40" t="s">
        <v>98</v>
      </c>
      <c r="J24" s="20"/>
      <c r="K24" s="20"/>
      <c r="L24" s="20"/>
      <c r="M24" s="40"/>
      <c r="N24" s="20"/>
      <c r="P24" s="22"/>
      <c r="Q24" s="22"/>
      <c r="R24" s="69"/>
    </row>
    <row r="25" spans="1:19" s="37" customFormat="1" ht="15.75" customHeight="1">
      <c r="A25" s="40" t="s">
        <v>102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M25" s="40"/>
      <c r="N25" s="40"/>
      <c r="O25" s="40"/>
      <c r="P25" s="40"/>
      <c r="Q25" s="40"/>
      <c r="R25" s="40"/>
      <c r="S25" s="40"/>
    </row>
  </sheetData>
  <sheetProtection/>
  <mergeCells count="12">
    <mergeCell ref="K5:K7"/>
    <mergeCell ref="B5:B7"/>
    <mergeCell ref="C5:C7"/>
    <mergeCell ref="D5:D7"/>
    <mergeCell ref="A1:M1"/>
    <mergeCell ref="E6:E7"/>
    <mergeCell ref="F6:F7"/>
    <mergeCell ref="G6:G7"/>
    <mergeCell ref="I6:I7"/>
    <mergeCell ref="L6:L7"/>
    <mergeCell ref="H5:H7"/>
    <mergeCell ref="J5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6"/>
  <sheetViews>
    <sheetView zoomScalePageLayoutView="0" workbookViewId="0" topLeftCell="A1">
      <selection activeCell="A1" sqref="A1:K1"/>
    </sheetView>
  </sheetViews>
  <sheetFormatPr defaultColWidth="8.88671875" defaultRowHeight="13.5"/>
  <cols>
    <col min="1" max="1" width="8.88671875" style="15" customWidth="1"/>
    <col min="2" max="2" width="11.6640625" style="15" customWidth="1"/>
    <col min="3" max="3" width="10.99609375" style="15" customWidth="1"/>
    <col min="4" max="5" width="10.3359375" style="15" customWidth="1"/>
    <col min="6" max="6" width="9.99609375" style="15" customWidth="1"/>
    <col min="7" max="7" width="10.3359375" style="15" customWidth="1"/>
    <col min="8" max="8" width="11.3359375" style="15" customWidth="1"/>
    <col min="9" max="9" width="10.88671875" style="15" customWidth="1"/>
    <col min="10" max="10" width="10.10546875" style="15" customWidth="1"/>
    <col min="11" max="12" width="9.99609375" style="15" customWidth="1"/>
    <col min="13" max="13" width="9.77734375" style="15" customWidth="1"/>
    <col min="14" max="14" width="9.99609375" style="15" customWidth="1"/>
    <col min="15" max="15" width="10.5546875" style="15" customWidth="1"/>
    <col min="16" max="16384" width="8.88671875" style="15" customWidth="1"/>
  </cols>
  <sheetData>
    <row r="1" spans="1:16" s="25" customFormat="1" ht="36" customHeight="1">
      <c r="A1" s="527" t="s">
        <v>96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</row>
    <row r="2" spans="1:16" s="25" customFormat="1" ht="18" customHeight="1">
      <c r="A2" s="28" t="s">
        <v>94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8" t="s">
        <v>95</v>
      </c>
    </row>
    <row r="3" spans="1:16" s="38" customFormat="1" ht="21.75" customHeight="1">
      <c r="A3" s="79"/>
      <c r="B3" s="17" t="s">
        <v>216</v>
      </c>
      <c r="C3" s="79" t="s">
        <v>217</v>
      </c>
      <c r="D3" s="17" t="s">
        <v>218</v>
      </c>
      <c r="E3" s="79" t="s">
        <v>219</v>
      </c>
      <c r="F3" s="17" t="s">
        <v>220</v>
      </c>
      <c r="G3" s="79" t="s">
        <v>221</v>
      </c>
      <c r="H3" s="17" t="s">
        <v>222</v>
      </c>
      <c r="I3" s="17" t="s">
        <v>223</v>
      </c>
      <c r="J3" s="17" t="s">
        <v>224</v>
      </c>
      <c r="K3" s="17" t="s">
        <v>225</v>
      </c>
      <c r="L3" s="17" t="s">
        <v>226</v>
      </c>
      <c r="M3" s="17" t="s">
        <v>227</v>
      </c>
      <c r="N3" s="17" t="s">
        <v>228</v>
      </c>
      <c r="O3" s="17" t="s">
        <v>229</v>
      </c>
      <c r="P3" s="79"/>
    </row>
    <row r="4" spans="1:16" s="38" customFormat="1" ht="21.75" customHeight="1">
      <c r="A4" s="80" t="s">
        <v>195</v>
      </c>
      <c r="B4" s="18" t="s">
        <v>230</v>
      </c>
      <c r="C4" s="80" t="s">
        <v>231</v>
      </c>
      <c r="D4" s="18" t="s">
        <v>232</v>
      </c>
      <c r="E4" s="80" t="s">
        <v>196</v>
      </c>
      <c r="F4" s="18" t="s">
        <v>196</v>
      </c>
      <c r="G4" s="80" t="s">
        <v>196</v>
      </c>
      <c r="H4" s="18" t="s">
        <v>233</v>
      </c>
      <c r="I4" s="18" t="s">
        <v>234</v>
      </c>
      <c r="J4" s="18" t="s">
        <v>196</v>
      </c>
      <c r="K4" s="18" t="s">
        <v>235</v>
      </c>
      <c r="L4" s="18" t="s">
        <v>236</v>
      </c>
      <c r="M4" s="18" t="s">
        <v>196</v>
      </c>
      <c r="N4" s="18" t="s">
        <v>204</v>
      </c>
      <c r="O4" s="18" t="s">
        <v>196</v>
      </c>
      <c r="P4" s="80" t="s">
        <v>157</v>
      </c>
    </row>
    <row r="5" spans="1:16" s="38" customFormat="1" ht="21.75" customHeight="1">
      <c r="A5" s="80"/>
      <c r="B5" s="18" t="s">
        <v>237</v>
      </c>
      <c r="C5" s="525" t="s">
        <v>238</v>
      </c>
      <c r="D5" s="18" t="s">
        <v>196</v>
      </c>
      <c r="E5" s="525" t="s">
        <v>239</v>
      </c>
      <c r="F5" s="525" t="s">
        <v>240</v>
      </c>
      <c r="G5" s="80" t="s">
        <v>241</v>
      </c>
      <c r="H5" s="18" t="s">
        <v>242</v>
      </c>
      <c r="I5" s="18" t="s">
        <v>243</v>
      </c>
      <c r="J5" s="525" t="s">
        <v>244</v>
      </c>
      <c r="K5" s="525" t="s">
        <v>245</v>
      </c>
      <c r="L5" s="525" t="s">
        <v>246</v>
      </c>
      <c r="M5" s="525" t="s">
        <v>247</v>
      </c>
      <c r="N5" s="525" t="s">
        <v>248</v>
      </c>
      <c r="O5" s="525" t="s">
        <v>249</v>
      </c>
      <c r="P5" s="80"/>
    </row>
    <row r="6" spans="1:16" s="38" customFormat="1" ht="21.75" customHeight="1">
      <c r="A6" s="80" t="s">
        <v>210</v>
      </c>
      <c r="B6" s="525" t="s">
        <v>250</v>
      </c>
      <c r="C6" s="528"/>
      <c r="D6" s="525" t="s">
        <v>251</v>
      </c>
      <c r="E6" s="528"/>
      <c r="F6" s="528"/>
      <c r="G6" s="525" t="s">
        <v>252</v>
      </c>
      <c r="H6" s="525" t="s">
        <v>253</v>
      </c>
      <c r="I6" s="525" t="s">
        <v>254</v>
      </c>
      <c r="J6" s="528"/>
      <c r="K6" s="528"/>
      <c r="L6" s="528"/>
      <c r="M6" s="528"/>
      <c r="N6" s="528"/>
      <c r="O6" s="525"/>
      <c r="P6" s="80" t="s">
        <v>162</v>
      </c>
    </row>
    <row r="7" spans="1:16" s="38" customFormat="1" ht="106.5" customHeight="1">
      <c r="A7" s="81"/>
      <c r="B7" s="529"/>
      <c r="C7" s="529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6"/>
      <c r="P7" s="81"/>
    </row>
    <row r="8" spans="1:16" s="38" customFormat="1" ht="30" customHeight="1">
      <c r="A8" s="71" t="s">
        <v>445</v>
      </c>
      <c r="B8" s="273">
        <v>5902</v>
      </c>
      <c r="C8" s="274">
        <v>0</v>
      </c>
      <c r="D8" s="274">
        <v>5057</v>
      </c>
      <c r="E8" s="274">
        <v>20993</v>
      </c>
      <c r="F8" s="274">
        <v>513</v>
      </c>
      <c r="G8" s="274">
        <v>1913</v>
      </c>
      <c r="H8" s="274">
        <v>8</v>
      </c>
      <c r="I8" s="274">
        <v>3383</v>
      </c>
      <c r="J8" s="274">
        <v>434</v>
      </c>
      <c r="K8" s="274">
        <v>798</v>
      </c>
      <c r="L8" s="274">
        <v>877</v>
      </c>
      <c r="M8" s="274">
        <v>433</v>
      </c>
      <c r="N8" s="274">
        <v>1283</v>
      </c>
      <c r="O8" s="275">
        <v>857</v>
      </c>
      <c r="P8" s="80" t="s">
        <v>445</v>
      </c>
    </row>
    <row r="9" spans="1:18" s="38" customFormat="1" ht="30" customHeight="1">
      <c r="A9" s="74" t="s">
        <v>460</v>
      </c>
      <c r="B9" s="262">
        <v>7017</v>
      </c>
      <c r="C9" s="261">
        <v>3156</v>
      </c>
      <c r="D9" s="261">
        <v>5283</v>
      </c>
      <c r="E9" s="261">
        <v>17616</v>
      </c>
      <c r="F9" s="261">
        <v>560</v>
      </c>
      <c r="G9" s="261">
        <v>1697</v>
      </c>
      <c r="H9" s="261">
        <v>408.6</v>
      </c>
      <c r="I9" s="261">
        <v>248</v>
      </c>
      <c r="J9" s="261">
        <v>433</v>
      </c>
      <c r="K9" s="261">
        <v>639</v>
      </c>
      <c r="L9" s="261">
        <v>841</v>
      </c>
      <c r="M9" s="261">
        <v>320</v>
      </c>
      <c r="N9" s="261">
        <v>582</v>
      </c>
      <c r="O9" s="261">
        <v>209</v>
      </c>
      <c r="P9" s="76" t="s">
        <v>460</v>
      </c>
      <c r="R9" s="38" t="s">
        <v>465</v>
      </c>
    </row>
    <row r="10" spans="1:18" s="183" customFormat="1" ht="22.5" customHeight="1">
      <c r="A10" s="276" t="s">
        <v>464</v>
      </c>
      <c r="B10" s="264">
        <v>8074</v>
      </c>
      <c r="C10" s="265">
        <v>3609</v>
      </c>
      <c r="D10" s="265">
        <v>7019</v>
      </c>
      <c r="E10" s="265">
        <v>21291</v>
      </c>
      <c r="F10" s="265">
        <v>802</v>
      </c>
      <c r="G10" s="265">
        <v>2728</v>
      </c>
      <c r="H10" s="265">
        <v>594</v>
      </c>
      <c r="I10" s="265">
        <v>341</v>
      </c>
      <c r="J10" s="265">
        <v>621</v>
      </c>
      <c r="K10" s="265">
        <v>962</v>
      </c>
      <c r="L10" s="265">
        <v>911</v>
      </c>
      <c r="M10" s="265">
        <v>465</v>
      </c>
      <c r="N10" s="265">
        <v>621</v>
      </c>
      <c r="O10" s="265">
        <v>805</v>
      </c>
      <c r="P10" s="258" t="s">
        <v>464</v>
      </c>
      <c r="R10" s="183" t="s">
        <v>255</v>
      </c>
    </row>
    <row r="11" spans="1:16" s="187" customFormat="1" ht="22.5" customHeight="1">
      <c r="A11" s="188" t="s">
        <v>411</v>
      </c>
      <c r="B11" s="248">
        <v>728</v>
      </c>
      <c r="C11" s="267">
        <v>313</v>
      </c>
      <c r="D11" s="267">
        <v>556</v>
      </c>
      <c r="E11" s="267">
        <v>1939</v>
      </c>
      <c r="F11" s="267">
        <v>66</v>
      </c>
      <c r="G11" s="268">
        <v>283</v>
      </c>
      <c r="H11" s="267">
        <v>49</v>
      </c>
      <c r="I11" s="267">
        <v>34</v>
      </c>
      <c r="J11" s="267">
        <v>69</v>
      </c>
      <c r="K11" s="267">
        <v>92</v>
      </c>
      <c r="L11" s="267">
        <v>98</v>
      </c>
      <c r="M11" s="267">
        <v>45</v>
      </c>
      <c r="N11" s="267">
        <v>68</v>
      </c>
      <c r="O11" s="267">
        <v>73</v>
      </c>
      <c r="P11" s="184" t="s">
        <v>172</v>
      </c>
    </row>
    <row r="12" spans="1:16" s="187" customFormat="1" ht="22.5" customHeight="1">
      <c r="A12" s="188" t="s">
        <v>412</v>
      </c>
      <c r="B12" s="248">
        <v>798</v>
      </c>
      <c r="C12" s="267">
        <v>284</v>
      </c>
      <c r="D12" s="267">
        <v>634</v>
      </c>
      <c r="E12" s="267">
        <v>1969</v>
      </c>
      <c r="F12" s="267">
        <v>68</v>
      </c>
      <c r="G12" s="268">
        <v>290</v>
      </c>
      <c r="H12" s="267">
        <v>48</v>
      </c>
      <c r="I12" s="267">
        <v>36</v>
      </c>
      <c r="J12" s="267">
        <v>61</v>
      </c>
      <c r="K12" s="267">
        <v>127</v>
      </c>
      <c r="L12" s="267">
        <v>100</v>
      </c>
      <c r="M12" s="267">
        <v>46</v>
      </c>
      <c r="N12" s="267">
        <v>72</v>
      </c>
      <c r="O12" s="267">
        <v>73</v>
      </c>
      <c r="P12" s="184" t="s">
        <v>173</v>
      </c>
    </row>
    <row r="13" spans="1:16" s="187" customFormat="1" ht="22.5" customHeight="1">
      <c r="A13" s="188" t="s">
        <v>413</v>
      </c>
      <c r="B13" s="248">
        <v>747</v>
      </c>
      <c r="C13" s="267">
        <v>295</v>
      </c>
      <c r="D13" s="267">
        <v>501</v>
      </c>
      <c r="E13" s="267">
        <v>1444</v>
      </c>
      <c r="F13" s="267">
        <v>57</v>
      </c>
      <c r="G13" s="268">
        <v>227</v>
      </c>
      <c r="H13" s="267">
        <v>45</v>
      </c>
      <c r="I13" s="267">
        <v>29</v>
      </c>
      <c r="J13" s="267">
        <v>44</v>
      </c>
      <c r="K13" s="267">
        <v>97</v>
      </c>
      <c r="L13" s="267">
        <v>86</v>
      </c>
      <c r="M13" s="267">
        <v>46</v>
      </c>
      <c r="N13" s="267">
        <v>61</v>
      </c>
      <c r="O13" s="267">
        <v>61</v>
      </c>
      <c r="P13" s="184" t="s">
        <v>174</v>
      </c>
    </row>
    <row r="14" spans="1:16" s="187" customFormat="1" ht="22.5" customHeight="1">
      <c r="A14" s="188" t="s">
        <v>414</v>
      </c>
      <c r="B14" s="248">
        <v>735</v>
      </c>
      <c r="C14" s="267">
        <v>267</v>
      </c>
      <c r="D14" s="267">
        <v>604</v>
      </c>
      <c r="E14" s="267">
        <v>1740</v>
      </c>
      <c r="F14" s="267">
        <v>64</v>
      </c>
      <c r="G14" s="268">
        <v>247</v>
      </c>
      <c r="H14" s="267">
        <v>49</v>
      </c>
      <c r="I14" s="267">
        <v>27</v>
      </c>
      <c r="J14" s="267">
        <v>43</v>
      </c>
      <c r="K14" s="267">
        <v>92</v>
      </c>
      <c r="L14" s="267">
        <v>90</v>
      </c>
      <c r="M14" s="267">
        <v>41</v>
      </c>
      <c r="N14" s="267">
        <v>57</v>
      </c>
      <c r="O14" s="267">
        <v>67</v>
      </c>
      <c r="P14" s="184" t="s">
        <v>175</v>
      </c>
    </row>
    <row r="15" spans="1:16" s="187" customFormat="1" ht="22.5" customHeight="1">
      <c r="A15" s="188" t="s">
        <v>415</v>
      </c>
      <c r="B15" s="248">
        <v>538</v>
      </c>
      <c r="C15" s="267">
        <v>260</v>
      </c>
      <c r="D15" s="267">
        <v>552</v>
      </c>
      <c r="E15" s="267">
        <v>1735</v>
      </c>
      <c r="F15" s="267">
        <v>59</v>
      </c>
      <c r="G15" s="267">
        <v>198</v>
      </c>
      <c r="H15" s="267">
        <v>48</v>
      </c>
      <c r="I15" s="267">
        <v>22</v>
      </c>
      <c r="J15" s="267">
        <v>37</v>
      </c>
      <c r="K15" s="267">
        <v>80</v>
      </c>
      <c r="L15" s="267">
        <v>66</v>
      </c>
      <c r="M15" s="267">
        <v>35</v>
      </c>
      <c r="N15" s="267">
        <v>44</v>
      </c>
      <c r="O15" s="267">
        <v>61</v>
      </c>
      <c r="P15" s="184" t="s">
        <v>176</v>
      </c>
    </row>
    <row r="16" spans="1:16" s="187" customFormat="1" ht="22.5" customHeight="1">
      <c r="A16" s="188" t="s">
        <v>416</v>
      </c>
      <c r="B16" s="248">
        <v>626</v>
      </c>
      <c r="C16" s="267">
        <v>313</v>
      </c>
      <c r="D16" s="267">
        <v>589</v>
      </c>
      <c r="E16" s="267">
        <v>1783</v>
      </c>
      <c r="F16" s="267">
        <v>60</v>
      </c>
      <c r="G16" s="267">
        <v>193</v>
      </c>
      <c r="H16" s="267">
        <v>50</v>
      </c>
      <c r="I16" s="267">
        <v>22</v>
      </c>
      <c r="J16" s="267">
        <v>43</v>
      </c>
      <c r="K16" s="267">
        <v>68</v>
      </c>
      <c r="L16" s="267">
        <v>66</v>
      </c>
      <c r="M16" s="267">
        <v>31</v>
      </c>
      <c r="N16" s="267">
        <v>44</v>
      </c>
      <c r="O16" s="267">
        <v>62</v>
      </c>
      <c r="P16" s="184" t="s">
        <v>177</v>
      </c>
    </row>
    <row r="17" spans="1:16" s="187" customFormat="1" ht="22.5" customHeight="1">
      <c r="A17" s="188" t="s">
        <v>417</v>
      </c>
      <c r="B17" s="248">
        <v>659</v>
      </c>
      <c r="C17" s="267">
        <v>349</v>
      </c>
      <c r="D17" s="267">
        <v>525</v>
      </c>
      <c r="E17" s="267">
        <v>1730</v>
      </c>
      <c r="F17" s="267">
        <v>61</v>
      </c>
      <c r="G17" s="267">
        <v>196</v>
      </c>
      <c r="H17" s="267">
        <v>49</v>
      </c>
      <c r="I17" s="267">
        <v>26</v>
      </c>
      <c r="J17" s="267">
        <v>42</v>
      </c>
      <c r="K17" s="267">
        <v>74</v>
      </c>
      <c r="L17" s="267">
        <v>66</v>
      </c>
      <c r="M17" s="267">
        <v>33</v>
      </c>
      <c r="N17" s="267">
        <v>41</v>
      </c>
      <c r="O17" s="267">
        <v>65</v>
      </c>
      <c r="P17" s="184" t="s">
        <v>178</v>
      </c>
    </row>
    <row r="18" spans="1:16" s="187" customFormat="1" ht="22.5" customHeight="1">
      <c r="A18" s="188" t="s">
        <v>418</v>
      </c>
      <c r="B18" s="248">
        <v>729</v>
      </c>
      <c r="C18" s="267">
        <v>366</v>
      </c>
      <c r="D18" s="267">
        <v>502</v>
      </c>
      <c r="E18" s="267">
        <v>1744</v>
      </c>
      <c r="F18" s="267">
        <v>66</v>
      </c>
      <c r="G18" s="267">
        <v>198</v>
      </c>
      <c r="H18" s="267">
        <v>53</v>
      </c>
      <c r="I18" s="267">
        <v>38</v>
      </c>
      <c r="J18" s="267">
        <v>46</v>
      </c>
      <c r="K18" s="267">
        <v>73</v>
      </c>
      <c r="L18" s="267">
        <v>61</v>
      </c>
      <c r="M18" s="267">
        <v>38</v>
      </c>
      <c r="N18" s="267">
        <v>44</v>
      </c>
      <c r="O18" s="267">
        <v>72</v>
      </c>
      <c r="P18" s="184" t="s">
        <v>179</v>
      </c>
    </row>
    <row r="19" spans="1:16" s="187" customFormat="1" ht="22.5" customHeight="1">
      <c r="A19" s="188" t="s">
        <v>419</v>
      </c>
      <c r="B19" s="248">
        <v>714</v>
      </c>
      <c r="C19" s="267">
        <v>303</v>
      </c>
      <c r="D19" s="267">
        <v>710</v>
      </c>
      <c r="E19" s="267">
        <v>1696</v>
      </c>
      <c r="F19" s="267">
        <v>63</v>
      </c>
      <c r="G19" s="267">
        <v>205</v>
      </c>
      <c r="H19" s="267">
        <v>52</v>
      </c>
      <c r="I19" s="267">
        <v>31</v>
      </c>
      <c r="J19" s="267">
        <v>59</v>
      </c>
      <c r="K19" s="267">
        <v>68</v>
      </c>
      <c r="L19" s="267">
        <v>65</v>
      </c>
      <c r="M19" s="267">
        <v>36</v>
      </c>
      <c r="N19" s="267">
        <v>48</v>
      </c>
      <c r="O19" s="267">
        <v>71</v>
      </c>
      <c r="P19" s="184" t="s">
        <v>180</v>
      </c>
    </row>
    <row r="20" spans="1:16" s="187" customFormat="1" ht="22.5" customHeight="1">
      <c r="A20" s="188" t="s">
        <v>420</v>
      </c>
      <c r="B20" s="248">
        <v>555</v>
      </c>
      <c r="C20" s="267">
        <v>272</v>
      </c>
      <c r="D20" s="267">
        <v>568</v>
      </c>
      <c r="E20" s="267">
        <v>1612</v>
      </c>
      <c r="F20" s="267">
        <v>64</v>
      </c>
      <c r="G20" s="267">
        <v>175</v>
      </c>
      <c r="H20" s="267">
        <v>50</v>
      </c>
      <c r="I20" s="267">
        <v>21</v>
      </c>
      <c r="J20" s="267">
        <v>43</v>
      </c>
      <c r="K20" s="267">
        <v>56</v>
      </c>
      <c r="L20" s="267">
        <v>56</v>
      </c>
      <c r="M20" s="267">
        <v>31</v>
      </c>
      <c r="N20" s="267">
        <v>42</v>
      </c>
      <c r="O20" s="267">
        <v>63</v>
      </c>
      <c r="P20" s="184" t="s">
        <v>181</v>
      </c>
    </row>
    <row r="21" spans="1:16" s="187" customFormat="1" ht="22.5" customHeight="1">
      <c r="A21" s="188" t="s">
        <v>421</v>
      </c>
      <c r="B21" s="248">
        <v>628</v>
      </c>
      <c r="C21" s="267">
        <v>276</v>
      </c>
      <c r="D21" s="267">
        <v>601</v>
      </c>
      <c r="E21" s="267">
        <v>1972</v>
      </c>
      <c r="F21" s="267">
        <v>80</v>
      </c>
      <c r="G21" s="267">
        <v>233</v>
      </c>
      <c r="H21" s="267">
        <v>51</v>
      </c>
      <c r="I21" s="267">
        <v>24</v>
      </c>
      <c r="J21" s="267">
        <v>57</v>
      </c>
      <c r="K21" s="267">
        <v>63</v>
      </c>
      <c r="L21" s="267">
        <v>69</v>
      </c>
      <c r="M21" s="267">
        <v>35</v>
      </c>
      <c r="N21" s="267">
        <v>45</v>
      </c>
      <c r="O21" s="267">
        <v>66</v>
      </c>
      <c r="P21" s="184" t="s">
        <v>182</v>
      </c>
    </row>
    <row r="22" spans="1:16" s="187" customFormat="1" ht="22.5" customHeight="1">
      <c r="A22" s="189" t="s">
        <v>422</v>
      </c>
      <c r="B22" s="248">
        <v>617</v>
      </c>
      <c r="C22" s="270">
        <v>311</v>
      </c>
      <c r="D22" s="270">
        <v>677</v>
      </c>
      <c r="E22" s="270">
        <v>1927</v>
      </c>
      <c r="F22" s="270">
        <v>94</v>
      </c>
      <c r="G22" s="270">
        <v>283</v>
      </c>
      <c r="H22" s="270">
        <v>50</v>
      </c>
      <c r="I22" s="270">
        <v>31</v>
      </c>
      <c r="J22" s="270">
        <v>77</v>
      </c>
      <c r="K22" s="270">
        <v>72</v>
      </c>
      <c r="L22" s="270">
        <v>88</v>
      </c>
      <c r="M22" s="270">
        <v>48</v>
      </c>
      <c r="N22" s="270">
        <v>55</v>
      </c>
      <c r="O22" s="270">
        <v>71</v>
      </c>
      <c r="P22" s="186" t="s">
        <v>183</v>
      </c>
    </row>
    <row r="23" spans="1:16" s="84" customFormat="1" ht="15.75" customHeight="1">
      <c r="A23" s="532" t="s">
        <v>103</v>
      </c>
      <c r="B23" s="532"/>
      <c r="C23" s="532"/>
      <c r="D23" s="532"/>
      <c r="E23" s="532"/>
      <c r="F23" s="82"/>
      <c r="G23" s="83"/>
      <c r="J23" s="21" t="s">
        <v>73</v>
      </c>
      <c r="L23" s="83"/>
      <c r="M23" s="83"/>
      <c r="O23" s="21"/>
      <c r="P23" s="85"/>
    </row>
    <row r="24" spans="1:16" s="37" customFormat="1" ht="15.75" customHeight="1">
      <c r="A24" s="21" t="s">
        <v>104</v>
      </c>
      <c r="B24" s="21"/>
      <c r="C24" s="21"/>
      <c r="D24" s="21"/>
      <c r="E24" s="86"/>
      <c r="J24" s="37" t="s">
        <v>86</v>
      </c>
      <c r="P24" s="87"/>
    </row>
    <row r="25" spans="1:16" s="37" customFormat="1" ht="15.75" customHeight="1">
      <c r="A25" s="40" t="s">
        <v>99</v>
      </c>
      <c r="B25" s="88"/>
      <c r="J25" s="37" t="s">
        <v>105</v>
      </c>
      <c r="P25" s="87"/>
    </row>
    <row r="26" ht="13.5">
      <c r="J26" s="40" t="s">
        <v>321</v>
      </c>
    </row>
  </sheetData>
  <sheetProtection/>
  <mergeCells count="16">
    <mergeCell ref="A23:E23"/>
    <mergeCell ref="O5:O7"/>
    <mergeCell ref="B6:B7"/>
    <mergeCell ref="D6:D7"/>
    <mergeCell ref="G6:G7"/>
    <mergeCell ref="H6:H7"/>
    <mergeCell ref="I6:I7"/>
    <mergeCell ref="C5:C7"/>
    <mergeCell ref="E5:E7"/>
    <mergeCell ref="F5:F7"/>
    <mergeCell ref="N5:N7"/>
    <mergeCell ref="A1:P1"/>
    <mergeCell ref="J5:J7"/>
    <mergeCell ref="K5:K7"/>
    <mergeCell ref="L5:L7"/>
    <mergeCell ref="M5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7"/>
  <sheetViews>
    <sheetView zoomScaleSheetLayoutView="96" zoomScalePageLayoutView="0" workbookViewId="0" topLeftCell="A1">
      <selection activeCell="A1" sqref="A1:K1"/>
    </sheetView>
  </sheetViews>
  <sheetFormatPr defaultColWidth="8.88671875" defaultRowHeight="13.5"/>
  <cols>
    <col min="1" max="1" width="13.77734375" style="48" customWidth="1"/>
    <col min="2" max="2" width="15.77734375" style="48" customWidth="1"/>
    <col min="3" max="3" width="15.21484375" style="48" customWidth="1"/>
    <col min="4" max="4" width="15.77734375" style="48" customWidth="1"/>
    <col min="5" max="5" width="15.21484375" style="48" customWidth="1"/>
    <col min="6" max="6" width="15.77734375" style="48" customWidth="1"/>
    <col min="7" max="7" width="15.21484375" style="48" customWidth="1"/>
    <col min="8" max="8" width="13.77734375" style="48" customWidth="1"/>
    <col min="9" max="96" width="0" style="48" hidden="1" customWidth="1"/>
    <col min="97" max="16384" width="8.88671875" style="48" customWidth="1"/>
  </cols>
  <sheetData>
    <row r="1" spans="1:8" s="25" customFormat="1" ht="30.75" customHeight="1">
      <c r="A1" s="516" t="s">
        <v>72</v>
      </c>
      <c r="B1" s="516"/>
      <c r="C1" s="516"/>
      <c r="D1" s="516"/>
      <c r="E1" s="516"/>
      <c r="F1" s="516"/>
      <c r="G1" s="516"/>
      <c r="H1" s="516"/>
    </row>
    <row r="2" spans="1:8" s="25" customFormat="1" ht="18" customHeight="1">
      <c r="A2" s="89" t="s">
        <v>256</v>
      </c>
      <c r="H2" s="90" t="s">
        <v>257</v>
      </c>
    </row>
    <row r="3" spans="1:8" s="25" customFormat="1" ht="19.5" customHeight="1">
      <c r="A3" s="27"/>
      <c r="B3" s="533" t="s">
        <v>258</v>
      </c>
      <c r="C3" s="534"/>
      <c r="D3" s="533" t="s">
        <v>259</v>
      </c>
      <c r="E3" s="534"/>
      <c r="F3" s="533" t="s">
        <v>260</v>
      </c>
      <c r="G3" s="534"/>
      <c r="H3" s="27"/>
    </row>
    <row r="4" spans="1:8" s="25" customFormat="1" ht="19.5" customHeight="1">
      <c r="A4" s="91" t="s">
        <v>261</v>
      </c>
      <c r="B4" s="535" t="s">
        <v>262</v>
      </c>
      <c r="C4" s="536"/>
      <c r="D4" s="535" t="s">
        <v>263</v>
      </c>
      <c r="E4" s="536"/>
      <c r="F4" s="535" t="s">
        <v>264</v>
      </c>
      <c r="G4" s="536"/>
      <c r="H4" s="91" t="s">
        <v>58</v>
      </c>
    </row>
    <row r="5" spans="1:8" s="25" customFormat="1" ht="19.5" customHeight="1">
      <c r="A5" s="91" t="s">
        <v>265</v>
      </c>
      <c r="B5" s="92" t="s">
        <v>266</v>
      </c>
      <c r="C5" s="93" t="s">
        <v>267</v>
      </c>
      <c r="D5" s="92" t="s">
        <v>266</v>
      </c>
      <c r="E5" s="94" t="s">
        <v>268</v>
      </c>
      <c r="F5" s="92" t="s">
        <v>269</v>
      </c>
      <c r="G5" s="94" t="s">
        <v>270</v>
      </c>
      <c r="H5" s="91" t="s">
        <v>162</v>
      </c>
    </row>
    <row r="6" spans="1:8" s="25" customFormat="1" ht="19.5" customHeight="1">
      <c r="A6" s="32"/>
      <c r="B6" s="95" t="s">
        <v>271</v>
      </c>
      <c r="C6" s="19" t="s">
        <v>272</v>
      </c>
      <c r="D6" s="19" t="s">
        <v>271</v>
      </c>
      <c r="E6" s="19" t="s">
        <v>272</v>
      </c>
      <c r="F6" s="19" t="s">
        <v>271</v>
      </c>
      <c r="G6" s="19" t="s">
        <v>272</v>
      </c>
      <c r="H6" s="32"/>
    </row>
    <row r="7" spans="1:8" s="97" customFormat="1" ht="22.5" customHeight="1">
      <c r="A7" s="96" t="s">
        <v>130</v>
      </c>
      <c r="B7" s="279">
        <v>1</v>
      </c>
      <c r="C7" s="280">
        <v>7477</v>
      </c>
      <c r="D7" s="280">
        <v>115</v>
      </c>
      <c r="E7" s="280">
        <v>58236</v>
      </c>
      <c r="F7" s="280">
        <v>40</v>
      </c>
      <c r="G7" s="281">
        <v>74244</v>
      </c>
      <c r="H7" s="64" t="s">
        <v>130</v>
      </c>
    </row>
    <row r="8" spans="1:8" s="97" customFormat="1" ht="22.5" customHeight="1">
      <c r="A8" s="96" t="s">
        <v>328</v>
      </c>
      <c r="B8" s="279">
        <v>1</v>
      </c>
      <c r="C8" s="280">
        <v>8097</v>
      </c>
      <c r="D8" s="280">
        <v>117</v>
      </c>
      <c r="E8" s="280">
        <v>57950</v>
      </c>
      <c r="F8" s="280">
        <v>40</v>
      </c>
      <c r="G8" s="281">
        <v>72236</v>
      </c>
      <c r="H8" s="64" t="s">
        <v>328</v>
      </c>
    </row>
    <row r="9" spans="1:8" s="97" customFormat="1" ht="22.5" customHeight="1">
      <c r="A9" s="96" t="s">
        <v>444</v>
      </c>
      <c r="B9" s="279">
        <v>1</v>
      </c>
      <c r="C9" s="280">
        <v>12089</v>
      </c>
      <c r="D9" s="280">
        <v>113</v>
      </c>
      <c r="E9" s="280">
        <v>52546</v>
      </c>
      <c r="F9" s="280">
        <v>40</v>
      </c>
      <c r="G9" s="281">
        <v>68006</v>
      </c>
      <c r="H9" s="64" t="s">
        <v>443</v>
      </c>
    </row>
    <row r="10" spans="1:8" s="97" customFormat="1" ht="22.5" customHeight="1">
      <c r="A10" s="96" t="s">
        <v>460</v>
      </c>
      <c r="B10" s="279">
        <v>1</v>
      </c>
      <c r="C10" s="280">
        <v>9732</v>
      </c>
      <c r="D10" s="280">
        <v>115</v>
      </c>
      <c r="E10" s="280">
        <v>65976</v>
      </c>
      <c r="F10" s="280">
        <v>40</v>
      </c>
      <c r="G10" s="281">
        <v>69116</v>
      </c>
      <c r="H10" s="64" t="s">
        <v>460</v>
      </c>
    </row>
    <row r="11" spans="1:8" s="98" customFormat="1" ht="22.5" customHeight="1">
      <c r="A11" s="272" t="s">
        <v>464</v>
      </c>
      <c r="B11" s="282">
        <v>1</v>
      </c>
      <c r="C11" s="283">
        <v>8427</v>
      </c>
      <c r="D11" s="283">
        <v>112</v>
      </c>
      <c r="E11" s="283">
        <v>71203</v>
      </c>
      <c r="F11" s="283">
        <v>39</v>
      </c>
      <c r="G11" s="284">
        <v>67737</v>
      </c>
      <c r="H11" s="258" t="s">
        <v>464</v>
      </c>
    </row>
    <row r="12" spans="1:8" s="97" customFormat="1" ht="22.5" customHeight="1">
      <c r="A12" s="54" t="s">
        <v>411</v>
      </c>
      <c r="B12" s="285">
        <v>1</v>
      </c>
      <c r="C12" s="286">
        <v>1218</v>
      </c>
      <c r="D12" s="286">
        <v>112</v>
      </c>
      <c r="E12" s="286">
        <v>9769</v>
      </c>
      <c r="F12" s="286">
        <v>39</v>
      </c>
      <c r="G12" s="287">
        <v>4938</v>
      </c>
      <c r="H12" s="35" t="s">
        <v>74</v>
      </c>
    </row>
    <row r="13" spans="1:8" s="97" customFormat="1" ht="22.5" customHeight="1">
      <c r="A13" s="54" t="s">
        <v>412</v>
      </c>
      <c r="B13" s="285">
        <v>1</v>
      </c>
      <c r="C13" s="286">
        <v>1152</v>
      </c>
      <c r="D13" s="286">
        <v>112</v>
      </c>
      <c r="E13" s="286">
        <v>9394</v>
      </c>
      <c r="F13" s="286">
        <v>39</v>
      </c>
      <c r="G13" s="287">
        <v>4746</v>
      </c>
      <c r="H13" s="35" t="s">
        <v>75</v>
      </c>
    </row>
    <row r="14" spans="1:8" s="97" customFormat="1" ht="22.5" customHeight="1">
      <c r="A14" s="54" t="s">
        <v>413</v>
      </c>
      <c r="B14" s="285">
        <v>1</v>
      </c>
      <c r="C14" s="286">
        <v>960</v>
      </c>
      <c r="D14" s="286">
        <v>112</v>
      </c>
      <c r="E14" s="286">
        <v>8398</v>
      </c>
      <c r="F14" s="286">
        <v>39</v>
      </c>
      <c r="G14" s="287">
        <v>4815</v>
      </c>
      <c r="H14" s="35" t="s">
        <v>76</v>
      </c>
    </row>
    <row r="15" spans="1:8" s="97" customFormat="1" ht="22.5" customHeight="1">
      <c r="A15" s="54" t="s">
        <v>414</v>
      </c>
      <c r="B15" s="285">
        <v>1</v>
      </c>
      <c r="C15" s="286">
        <v>658</v>
      </c>
      <c r="D15" s="286">
        <v>112</v>
      </c>
      <c r="E15" s="286">
        <v>4650</v>
      </c>
      <c r="F15" s="286">
        <v>39</v>
      </c>
      <c r="G15" s="287">
        <v>5755</v>
      </c>
      <c r="H15" s="35" t="s">
        <v>77</v>
      </c>
    </row>
    <row r="16" spans="1:8" s="97" customFormat="1" ht="22.5" customHeight="1">
      <c r="A16" s="54" t="s">
        <v>415</v>
      </c>
      <c r="B16" s="285">
        <v>1</v>
      </c>
      <c r="C16" s="286">
        <v>468</v>
      </c>
      <c r="D16" s="286">
        <v>112</v>
      </c>
      <c r="E16" s="286">
        <v>4315</v>
      </c>
      <c r="F16" s="286">
        <v>39</v>
      </c>
      <c r="G16" s="287">
        <v>6214</v>
      </c>
      <c r="H16" s="35" t="s">
        <v>78</v>
      </c>
    </row>
    <row r="17" spans="1:8" s="97" customFormat="1" ht="22.5" customHeight="1">
      <c r="A17" s="54" t="s">
        <v>416</v>
      </c>
      <c r="B17" s="285">
        <v>1</v>
      </c>
      <c r="C17" s="286">
        <v>403</v>
      </c>
      <c r="D17" s="286">
        <v>112</v>
      </c>
      <c r="E17" s="286">
        <v>3245</v>
      </c>
      <c r="F17" s="286">
        <v>39</v>
      </c>
      <c r="G17" s="287">
        <v>5559</v>
      </c>
      <c r="H17" s="35" t="s">
        <v>79</v>
      </c>
    </row>
    <row r="18" spans="1:8" s="97" customFormat="1" ht="22.5" customHeight="1">
      <c r="A18" s="54" t="s">
        <v>417</v>
      </c>
      <c r="B18" s="285">
        <v>1</v>
      </c>
      <c r="C18" s="286">
        <v>512</v>
      </c>
      <c r="D18" s="286">
        <v>112</v>
      </c>
      <c r="E18" s="286">
        <v>3725</v>
      </c>
      <c r="F18" s="286">
        <v>39</v>
      </c>
      <c r="G18" s="287">
        <v>7005</v>
      </c>
      <c r="H18" s="35" t="s">
        <v>80</v>
      </c>
    </row>
    <row r="19" spans="1:8" s="97" customFormat="1" ht="22.5" customHeight="1">
      <c r="A19" s="54" t="s">
        <v>418</v>
      </c>
      <c r="B19" s="285">
        <v>1</v>
      </c>
      <c r="C19" s="286">
        <v>552</v>
      </c>
      <c r="D19" s="286">
        <v>112</v>
      </c>
      <c r="E19" s="286">
        <v>3171</v>
      </c>
      <c r="F19" s="286">
        <v>39</v>
      </c>
      <c r="G19" s="287">
        <v>7114</v>
      </c>
      <c r="H19" s="35" t="s">
        <v>81</v>
      </c>
    </row>
    <row r="20" spans="1:8" s="97" customFormat="1" ht="22.5" customHeight="1">
      <c r="A20" s="54" t="s">
        <v>419</v>
      </c>
      <c r="B20" s="285">
        <v>1</v>
      </c>
      <c r="C20" s="286">
        <v>480</v>
      </c>
      <c r="D20" s="286">
        <v>112</v>
      </c>
      <c r="E20" s="286">
        <v>3290</v>
      </c>
      <c r="F20" s="286">
        <v>39</v>
      </c>
      <c r="G20" s="287">
        <v>5937</v>
      </c>
      <c r="H20" s="35" t="s">
        <v>82</v>
      </c>
    </row>
    <row r="21" spans="1:8" s="97" customFormat="1" ht="22.5" customHeight="1">
      <c r="A21" s="54" t="s">
        <v>420</v>
      </c>
      <c r="B21" s="285">
        <v>1</v>
      </c>
      <c r="C21" s="286">
        <v>521</v>
      </c>
      <c r="D21" s="286">
        <v>112</v>
      </c>
      <c r="E21" s="286">
        <v>5107</v>
      </c>
      <c r="F21" s="286">
        <v>39</v>
      </c>
      <c r="G21" s="287">
        <v>6087</v>
      </c>
      <c r="H21" s="35" t="s">
        <v>83</v>
      </c>
    </row>
    <row r="22" spans="1:8" s="97" customFormat="1" ht="22.5" customHeight="1">
      <c r="A22" s="54" t="s">
        <v>421</v>
      </c>
      <c r="B22" s="285">
        <v>1</v>
      </c>
      <c r="C22" s="286">
        <v>746</v>
      </c>
      <c r="D22" s="286">
        <v>112</v>
      </c>
      <c r="E22" s="286">
        <v>6796</v>
      </c>
      <c r="F22" s="286">
        <v>39</v>
      </c>
      <c r="G22" s="287">
        <v>4802</v>
      </c>
      <c r="H22" s="35" t="s">
        <v>84</v>
      </c>
    </row>
    <row r="23" spans="1:8" s="97" customFormat="1" ht="22.5" customHeight="1">
      <c r="A23" s="59" t="s">
        <v>422</v>
      </c>
      <c r="B23" s="288">
        <v>1</v>
      </c>
      <c r="C23" s="289">
        <v>757</v>
      </c>
      <c r="D23" s="289">
        <v>112</v>
      </c>
      <c r="E23" s="289">
        <v>9343</v>
      </c>
      <c r="F23" s="289">
        <v>39</v>
      </c>
      <c r="G23" s="290">
        <v>4765</v>
      </c>
      <c r="H23" s="36" t="s">
        <v>85</v>
      </c>
    </row>
    <row r="24" spans="1:256" s="42" customFormat="1" ht="17.25" customHeight="1">
      <c r="A24" s="212" t="s">
        <v>484</v>
      </c>
      <c r="B24" s="291"/>
      <c r="C24" s="214"/>
      <c r="D24" s="214"/>
      <c r="E24" s="278" t="s">
        <v>483</v>
      </c>
      <c r="F24" s="213"/>
      <c r="G24" s="213"/>
      <c r="H24" s="278"/>
      <c r="I24" s="277"/>
      <c r="J24" s="277"/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7"/>
      <c r="DN24" s="277"/>
      <c r="DO24" s="277"/>
      <c r="DP24" s="277"/>
      <c r="DQ24" s="277"/>
      <c r="DR24" s="277"/>
      <c r="DS24" s="277"/>
      <c r="DT24" s="277"/>
      <c r="DU24" s="277"/>
      <c r="DV24" s="277"/>
      <c r="DW24" s="277"/>
      <c r="DX24" s="277"/>
      <c r="DY24" s="277"/>
      <c r="DZ24" s="277"/>
      <c r="EA24" s="277"/>
      <c r="EB24" s="277"/>
      <c r="EC24" s="277"/>
      <c r="ED24" s="277"/>
      <c r="EE24" s="277"/>
      <c r="EF24" s="277"/>
      <c r="EG24" s="277"/>
      <c r="EH24" s="277"/>
      <c r="EI24" s="277"/>
      <c r="EJ24" s="277"/>
      <c r="EK24" s="277"/>
      <c r="EL24" s="277"/>
      <c r="EM24" s="277"/>
      <c r="EN24" s="277"/>
      <c r="EO24" s="277"/>
      <c r="EP24" s="277"/>
      <c r="EQ24" s="277"/>
      <c r="ER24" s="277"/>
      <c r="ES24" s="277"/>
      <c r="ET24" s="277"/>
      <c r="EU24" s="277"/>
      <c r="EV24" s="277"/>
      <c r="EW24" s="277"/>
      <c r="EX24" s="277"/>
      <c r="EY24" s="277"/>
      <c r="EZ24" s="277"/>
      <c r="FA24" s="277"/>
      <c r="FB24" s="277"/>
      <c r="FC24" s="277"/>
      <c r="FD24" s="277"/>
      <c r="FE24" s="277"/>
      <c r="FF24" s="277"/>
      <c r="FG24" s="277"/>
      <c r="FH24" s="277"/>
      <c r="FI24" s="277"/>
      <c r="FJ24" s="277"/>
      <c r="FK24" s="277"/>
      <c r="FL24" s="277"/>
      <c r="FM24" s="277"/>
      <c r="FN24" s="277"/>
      <c r="FO24" s="277"/>
      <c r="FP24" s="277"/>
      <c r="FQ24" s="277"/>
      <c r="FR24" s="277"/>
      <c r="FS24" s="277"/>
      <c r="FT24" s="277"/>
      <c r="FU24" s="277"/>
      <c r="FV24" s="277"/>
      <c r="FW24" s="277"/>
      <c r="FX24" s="277"/>
      <c r="FY24" s="277"/>
      <c r="FZ24" s="277"/>
      <c r="GA24" s="277"/>
      <c r="GB24" s="277"/>
      <c r="GC24" s="277"/>
      <c r="GD24" s="277"/>
      <c r="GE24" s="277"/>
      <c r="GF24" s="277"/>
      <c r="GG24" s="277"/>
      <c r="GH24" s="277"/>
      <c r="GI24" s="277"/>
      <c r="GJ24" s="277"/>
      <c r="GK24" s="277"/>
      <c r="GL24" s="277"/>
      <c r="GM24" s="277"/>
      <c r="GN24" s="277"/>
      <c r="GO24" s="277"/>
      <c r="GP24" s="277"/>
      <c r="GQ24" s="277"/>
      <c r="GR24" s="277"/>
      <c r="GS24" s="277"/>
      <c r="GT24" s="277"/>
      <c r="GU24" s="277"/>
      <c r="GV24" s="277"/>
      <c r="GW24" s="277"/>
      <c r="GX24" s="277"/>
      <c r="GY24" s="277"/>
      <c r="GZ24" s="277"/>
      <c r="HA24" s="277"/>
      <c r="HB24" s="277"/>
      <c r="HC24" s="277"/>
      <c r="HD24" s="277"/>
      <c r="HE24" s="277"/>
      <c r="HF24" s="277"/>
      <c r="HG24" s="277"/>
      <c r="HH24" s="277"/>
      <c r="HI24" s="277"/>
      <c r="HJ24" s="277"/>
      <c r="HK24" s="277"/>
      <c r="HL24" s="277"/>
      <c r="HM24" s="277"/>
      <c r="HN24" s="277"/>
      <c r="HO24" s="277"/>
      <c r="HP24" s="277"/>
      <c r="HQ24" s="277"/>
      <c r="HR24" s="277"/>
      <c r="HS24" s="277"/>
      <c r="HT24" s="277"/>
      <c r="HU24" s="277"/>
      <c r="HV24" s="277"/>
      <c r="HW24" s="277"/>
      <c r="HX24" s="277"/>
      <c r="HY24" s="277"/>
      <c r="HZ24" s="277"/>
      <c r="IA24" s="277"/>
      <c r="IB24" s="277"/>
      <c r="IC24" s="277"/>
      <c r="ID24" s="277"/>
      <c r="IE24" s="277"/>
      <c r="IF24" s="277"/>
      <c r="IG24" s="277"/>
      <c r="IH24" s="277"/>
      <c r="II24" s="277"/>
      <c r="IJ24" s="277"/>
      <c r="IK24" s="277"/>
      <c r="IL24" s="277"/>
      <c r="IM24" s="277"/>
      <c r="IN24" s="277"/>
      <c r="IO24" s="277"/>
      <c r="IP24" s="277"/>
      <c r="IQ24" s="277"/>
      <c r="IR24" s="277"/>
      <c r="IS24" s="277"/>
      <c r="IT24" s="277"/>
      <c r="IU24" s="277"/>
      <c r="IV24" s="277"/>
    </row>
    <row r="25" spans="1:8" s="42" customFormat="1" ht="19.5" customHeight="1">
      <c r="A25" s="101" t="s">
        <v>273</v>
      </c>
      <c r="B25" s="38"/>
      <c r="C25" s="38"/>
      <c r="D25" s="38"/>
      <c r="E25" s="40" t="s">
        <v>428</v>
      </c>
      <c r="F25" s="38"/>
      <c r="G25" s="38"/>
      <c r="H25" s="38"/>
    </row>
    <row r="26" s="38" customFormat="1" ht="19.5" customHeight="1">
      <c r="A26" s="102" t="s">
        <v>274</v>
      </c>
    </row>
    <row r="27" spans="1:19" s="42" customFormat="1" ht="13.5" customHeight="1">
      <c r="A27" s="100" t="s">
        <v>275</v>
      </c>
      <c r="B27" s="41"/>
      <c r="C27" s="41"/>
      <c r="D27" s="41"/>
      <c r="F27" s="41"/>
      <c r="H27" s="41"/>
      <c r="I27" s="41"/>
      <c r="J27" s="41"/>
      <c r="K27" s="41"/>
      <c r="M27" s="41"/>
      <c r="N27" s="41"/>
      <c r="O27" s="41"/>
      <c r="P27" s="41"/>
      <c r="Q27" s="41"/>
      <c r="R27" s="41"/>
      <c r="S27" s="41"/>
    </row>
  </sheetData>
  <sheetProtection/>
  <mergeCells count="7">
    <mergeCell ref="A1:H1"/>
    <mergeCell ref="B3:C3"/>
    <mergeCell ref="D3:E3"/>
    <mergeCell ref="F3:G3"/>
    <mergeCell ref="B4:C4"/>
    <mergeCell ref="D4:E4"/>
    <mergeCell ref="F4:G4"/>
  </mergeCells>
  <printOptions horizontalCentered="1" verticalCentered="1"/>
  <pageMargins left="0.35433070866141736" right="0.35433070866141736" top="0.3937007874015748" bottom="0.29" header="0.45" footer="0.2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5"/>
  <sheetViews>
    <sheetView zoomScaleSheetLayoutView="98" zoomScalePageLayoutView="0" workbookViewId="0" topLeftCell="A1">
      <selection activeCell="A1" sqref="A1:K1"/>
    </sheetView>
  </sheetViews>
  <sheetFormatPr defaultColWidth="8.88671875" defaultRowHeight="13.5"/>
  <cols>
    <col min="1" max="1" width="8.5546875" style="15" customWidth="1"/>
    <col min="2" max="2" width="8.10546875" style="15" customWidth="1"/>
    <col min="3" max="3" width="7.6640625" style="15" customWidth="1"/>
    <col min="4" max="5" width="9.88671875" style="15" customWidth="1"/>
    <col min="6" max="6" width="8.99609375" style="15" customWidth="1"/>
    <col min="7" max="7" width="9.99609375" style="15" customWidth="1"/>
    <col min="8" max="8" width="10.88671875" style="15" customWidth="1"/>
    <col min="9" max="9" width="14.77734375" style="15" customWidth="1"/>
    <col min="10" max="10" width="9.88671875" style="15" customWidth="1"/>
    <col min="11" max="11" width="7.99609375" style="15" customWidth="1"/>
    <col min="12" max="16384" width="8.88671875" style="15" customWidth="1"/>
  </cols>
  <sheetData>
    <row r="1" spans="1:12" s="112" customFormat="1" ht="26.25" customHeight="1">
      <c r="A1" s="542" t="s">
        <v>97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</row>
    <row r="2" spans="1:12" s="103" customFormat="1" ht="19.5" customHeight="1">
      <c r="A2" s="537" t="s">
        <v>276</v>
      </c>
      <c r="B2" s="537"/>
      <c r="L2" s="104" t="s">
        <v>277</v>
      </c>
    </row>
    <row r="3" spans="1:12" s="103" customFormat="1" ht="30" customHeight="1">
      <c r="A3" s="538" t="s">
        <v>278</v>
      </c>
      <c r="B3" s="105" t="s">
        <v>279</v>
      </c>
      <c r="C3" s="540" t="s">
        <v>280</v>
      </c>
      <c r="D3" s="538"/>
      <c r="E3" s="105" t="s">
        <v>281</v>
      </c>
      <c r="F3" s="105" t="s">
        <v>282</v>
      </c>
      <c r="G3" s="105" t="s">
        <v>283</v>
      </c>
      <c r="H3" s="105" t="s">
        <v>284</v>
      </c>
      <c r="I3" s="105" t="s">
        <v>285</v>
      </c>
      <c r="J3" s="105" t="s">
        <v>286</v>
      </c>
      <c r="K3" s="105" t="s">
        <v>287</v>
      </c>
      <c r="L3" s="106" t="s">
        <v>58</v>
      </c>
    </row>
    <row r="4" spans="1:12" s="103" customFormat="1" ht="30" customHeight="1">
      <c r="A4" s="539"/>
      <c r="B4" s="107" t="s">
        <v>59</v>
      </c>
      <c r="C4" s="107"/>
      <c r="D4" s="108" t="s">
        <v>288</v>
      </c>
      <c r="E4" s="109" t="s">
        <v>289</v>
      </c>
      <c r="F4" s="109" t="s">
        <v>60</v>
      </c>
      <c r="G4" s="109" t="s">
        <v>61</v>
      </c>
      <c r="H4" s="109" t="s">
        <v>91</v>
      </c>
      <c r="I4" s="109" t="s">
        <v>92</v>
      </c>
      <c r="J4" s="109" t="s">
        <v>62</v>
      </c>
      <c r="K4" s="109" t="s">
        <v>63</v>
      </c>
      <c r="L4" s="110" t="s">
        <v>162</v>
      </c>
    </row>
    <row r="5" spans="1:12" s="97" customFormat="1" ht="22.5" customHeight="1">
      <c r="A5" s="111" t="s">
        <v>290</v>
      </c>
      <c r="B5" s="293">
        <v>11011</v>
      </c>
      <c r="C5" s="294">
        <v>10890</v>
      </c>
      <c r="D5" s="294">
        <v>0</v>
      </c>
      <c r="E5" s="294">
        <v>94</v>
      </c>
      <c r="F5" s="294">
        <v>27</v>
      </c>
      <c r="G5" s="295" t="s">
        <v>15</v>
      </c>
      <c r="H5" s="295" t="s">
        <v>15</v>
      </c>
      <c r="I5" s="295" t="s">
        <v>15</v>
      </c>
      <c r="J5" s="295" t="s">
        <v>15</v>
      </c>
      <c r="K5" s="296" t="s">
        <v>15</v>
      </c>
      <c r="L5" s="96" t="s">
        <v>130</v>
      </c>
    </row>
    <row r="6" spans="1:12" s="97" customFormat="1" ht="22.5" customHeight="1">
      <c r="A6" s="111" t="s">
        <v>131</v>
      </c>
      <c r="B6" s="293">
        <v>13786</v>
      </c>
      <c r="C6" s="294">
        <v>13653</v>
      </c>
      <c r="D6" s="294">
        <v>0</v>
      </c>
      <c r="E6" s="294">
        <v>106</v>
      </c>
      <c r="F6" s="294">
        <v>27</v>
      </c>
      <c r="G6" s="295" t="s">
        <v>15</v>
      </c>
      <c r="H6" s="295" t="s">
        <v>15</v>
      </c>
      <c r="I6" s="295" t="s">
        <v>15</v>
      </c>
      <c r="J6" s="295" t="s">
        <v>15</v>
      </c>
      <c r="K6" s="296" t="s">
        <v>15</v>
      </c>
      <c r="L6" s="96" t="s">
        <v>328</v>
      </c>
    </row>
    <row r="7" spans="1:12" s="97" customFormat="1" ht="22.5" customHeight="1">
      <c r="A7" s="111" t="s">
        <v>443</v>
      </c>
      <c r="B7" s="293">
        <v>15773</v>
      </c>
      <c r="C7" s="294">
        <v>15599</v>
      </c>
      <c r="D7" s="294">
        <v>15599</v>
      </c>
      <c r="E7" s="294">
        <v>141</v>
      </c>
      <c r="F7" s="294">
        <v>33</v>
      </c>
      <c r="G7" s="295" t="s">
        <v>15</v>
      </c>
      <c r="H7" s="295" t="s">
        <v>15</v>
      </c>
      <c r="I7" s="295" t="s">
        <v>15</v>
      </c>
      <c r="J7" s="295" t="s">
        <v>15</v>
      </c>
      <c r="K7" s="296" t="s">
        <v>15</v>
      </c>
      <c r="L7" s="96" t="s">
        <v>443</v>
      </c>
    </row>
    <row r="8" spans="1:12" s="97" customFormat="1" ht="22.5" customHeight="1">
      <c r="A8" s="111" t="s">
        <v>460</v>
      </c>
      <c r="B8" s="293">
        <v>18955</v>
      </c>
      <c r="C8" s="294">
        <v>18638</v>
      </c>
      <c r="D8" s="294">
        <v>18638</v>
      </c>
      <c r="E8" s="294">
        <v>247</v>
      </c>
      <c r="F8" s="294">
        <v>70</v>
      </c>
      <c r="G8" s="295" t="s">
        <v>15</v>
      </c>
      <c r="H8" s="295" t="s">
        <v>15</v>
      </c>
      <c r="I8" s="295" t="s">
        <v>15</v>
      </c>
      <c r="J8" s="295" t="s">
        <v>15</v>
      </c>
      <c r="K8" s="296" t="s">
        <v>15</v>
      </c>
      <c r="L8" s="96" t="s">
        <v>460</v>
      </c>
    </row>
    <row r="9" spans="1:256" s="97" customFormat="1" ht="22.5" customHeight="1">
      <c r="A9" s="305" t="s">
        <v>464</v>
      </c>
      <c r="B9" s="306">
        <v>22769</v>
      </c>
      <c r="C9" s="307">
        <v>22395</v>
      </c>
      <c r="D9" s="307">
        <v>22395</v>
      </c>
      <c r="E9" s="307">
        <v>276</v>
      </c>
      <c r="F9" s="307">
        <v>98</v>
      </c>
      <c r="G9" s="308" t="s">
        <v>15</v>
      </c>
      <c r="H9" s="308" t="s">
        <v>15</v>
      </c>
      <c r="I9" s="308" t="s">
        <v>15</v>
      </c>
      <c r="J9" s="308" t="s">
        <v>15</v>
      </c>
      <c r="K9" s="309" t="s">
        <v>15</v>
      </c>
      <c r="L9" s="272" t="s">
        <v>464</v>
      </c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  <c r="IQ9" s="98"/>
      <c r="IR9" s="98"/>
      <c r="IS9" s="98"/>
      <c r="IT9" s="98"/>
      <c r="IU9" s="98"/>
      <c r="IV9" s="98"/>
    </row>
    <row r="10" spans="1:12" s="97" customFormat="1" ht="22.5" customHeight="1">
      <c r="A10" s="190" t="s">
        <v>411</v>
      </c>
      <c r="B10" s="297">
        <v>19125</v>
      </c>
      <c r="C10" s="298">
        <v>18799</v>
      </c>
      <c r="D10" s="298">
        <v>18799</v>
      </c>
      <c r="E10" s="298">
        <v>250</v>
      </c>
      <c r="F10" s="298">
        <v>76</v>
      </c>
      <c r="G10" s="299" t="s">
        <v>15</v>
      </c>
      <c r="H10" s="299" t="s">
        <v>15</v>
      </c>
      <c r="I10" s="299" t="s">
        <v>15</v>
      </c>
      <c r="J10" s="299" t="s">
        <v>15</v>
      </c>
      <c r="K10" s="300" t="s">
        <v>15</v>
      </c>
      <c r="L10" s="54" t="s">
        <v>74</v>
      </c>
    </row>
    <row r="11" spans="1:12" s="97" customFormat="1" ht="22.5" customHeight="1">
      <c r="A11" s="190" t="s">
        <v>412</v>
      </c>
      <c r="B11" s="297">
        <v>19125</v>
      </c>
      <c r="C11" s="298">
        <v>18799</v>
      </c>
      <c r="D11" s="298">
        <v>18799</v>
      </c>
      <c r="E11" s="298">
        <v>250</v>
      </c>
      <c r="F11" s="298">
        <v>76</v>
      </c>
      <c r="G11" s="299" t="s">
        <v>15</v>
      </c>
      <c r="H11" s="299" t="s">
        <v>15</v>
      </c>
      <c r="I11" s="299" t="s">
        <v>15</v>
      </c>
      <c r="J11" s="299" t="s">
        <v>15</v>
      </c>
      <c r="K11" s="300" t="s">
        <v>15</v>
      </c>
      <c r="L11" s="54" t="s">
        <v>75</v>
      </c>
    </row>
    <row r="12" spans="1:12" s="97" customFormat="1" ht="22.5" customHeight="1">
      <c r="A12" s="190" t="s">
        <v>413</v>
      </c>
      <c r="B12" s="297">
        <v>19128</v>
      </c>
      <c r="C12" s="298">
        <v>18799</v>
      </c>
      <c r="D12" s="298">
        <v>18799</v>
      </c>
      <c r="E12" s="298">
        <v>253</v>
      </c>
      <c r="F12" s="298">
        <v>76</v>
      </c>
      <c r="G12" s="299" t="s">
        <v>15</v>
      </c>
      <c r="H12" s="299" t="s">
        <v>15</v>
      </c>
      <c r="I12" s="299" t="s">
        <v>15</v>
      </c>
      <c r="J12" s="299" t="s">
        <v>15</v>
      </c>
      <c r="K12" s="300" t="s">
        <v>15</v>
      </c>
      <c r="L12" s="54" t="s">
        <v>76</v>
      </c>
    </row>
    <row r="13" spans="1:12" s="97" customFormat="1" ht="22.5" customHeight="1">
      <c r="A13" s="190" t="s">
        <v>414</v>
      </c>
      <c r="B13" s="297">
        <v>19155</v>
      </c>
      <c r="C13" s="298">
        <v>18822</v>
      </c>
      <c r="D13" s="298">
        <v>18822</v>
      </c>
      <c r="E13" s="298">
        <v>257</v>
      </c>
      <c r="F13" s="298">
        <v>76</v>
      </c>
      <c r="G13" s="299" t="s">
        <v>15</v>
      </c>
      <c r="H13" s="299" t="s">
        <v>15</v>
      </c>
      <c r="I13" s="299" t="s">
        <v>15</v>
      </c>
      <c r="J13" s="299" t="s">
        <v>15</v>
      </c>
      <c r="K13" s="300" t="s">
        <v>15</v>
      </c>
      <c r="L13" s="54" t="s">
        <v>77</v>
      </c>
    </row>
    <row r="14" spans="1:12" s="97" customFormat="1" ht="22.5" customHeight="1">
      <c r="A14" s="190" t="s">
        <v>415</v>
      </c>
      <c r="B14" s="297">
        <v>19246</v>
      </c>
      <c r="C14" s="298">
        <v>18916</v>
      </c>
      <c r="D14" s="298">
        <v>18916</v>
      </c>
      <c r="E14" s="298">
        <v>258</v>
      </c>
      <c r="F14" s="298">
        <v>72</v>
      </c>
      <c r="G14" s="299" t="s">
        <v>15</v>
      </c>
      <c r="H14" s="299" t="s">
        <v>15</v>
      </c>
      <c r="I14" s="299" t="s">
        <v>15</v>
      </c>
      <c r="J14" s="299" t="s">
        <v>15</v>
      </c>
      <c r="K14" s="300" t="s">
        <v>15</v>
      </c>
      <c r="L14" s="54" t="s">
        <v>78</v>
      </c>
    </row>
    <row r="15" spans="1:12" s="97" customFormat="1" ht="22.5" customHeight="1">
      <c r="A15" s="190" t="s">
        <v>416</v>
      </c>
      <c r="B15" s="297">
        <v>19783</v>
      </c>
      <c r="C15" s="298">
        <v>19446</v>
      </c>
      <c r="D15" s="298">
        <v>19446</v>
      </c>
      <c r="E15" s="298">
        <v>262</v>
      </c>
      <c r="F15" s="298">
        <v>75</v>
      </c>
      <c r="G15" s="299" t="s">
        <v>15</v>
      </c>
      <c r="H15" s="299" t="s">
        <v>15</v>
      </c>
      <c r="I15" s="299" t="s">
        <v>15</v>
      </c>
      <c r="J15" s="299" t="s">
        <v>15</v>
      </c>
      <c r="K15" s="300" t="s">
        <v>15</v>
      </c>
      <c r="L15" s="54" t="s">
        <v>79</v>
      </c>
    </row>
    <row r="16" spans="1:12" s="97" customFormat="1" ht="22.5" customHeight="1">
      <c r="A16" s="190" t="s">
        <v>417</v>
      </c>
      <c r="B16" s="297">
        <v>21040</v>
      </c>
      <c r="C16" s="298">
        <v>20683</v>
      </c>
      <c r="D16" s="298">
        <v>20683</v>
      </c>
      <c r="E16" s="298">
        <v>267</v>
      </c>
      <c r="F16" s="298">
        <v>90</v>
      </c>
      <c r="G16" s="299" t="s">
        <v>15</v>
      </c>
      <c r="H16" s="299" t="s">
        <v>15</v>
      </c>
      <c r="I16" s="299" t="s">
        <v>15</v>
      </c>
      <c r="J16" s="299" t="s">
        <v>15</v>
      </c>
      <c r="K16" s="300" t="s">
        <v>15</v>
      </c>
      <c r="L16" s="54" t="s">
        <v>80</v>
      </c>
    </row>
    <row r="17" spans="1:12" s="97" customFormat="1" ht="22.5" customHeight="1">
      <c r="A17" s="190" t="s">
        <v>418</v>
      </c>
      <c r="B17" s="297">
        <v>21460</v>
      </c>
      <c r="C17" s="298">
        <v>21094</v>
      </c>
      <c r="D17" s="298">
        <v>21094</v>
      </c>
      <c r="E17" s="298">
        <v>271</v>
      </c>
      <c r="F17" s="298">
        <v>96</v>
      </c>
      <c r="G17" s="299" t="s">
        <v>15</v>
      </c>
      <c r="H17" s="299" t="s">
        <v>15</v>
      </c>
      <c r="I17" s="299" t="s">
        <v>15</v>
      </c>
      <c r="J17" s="299" t="s">
        <v>15</v>
      </c>
      <c r="K17" s="300" t="s">
        <v>15</v>
      </c>
      <c r="L17" s="54" t="s">
        <v>81</v>
      </c>
    </row>
    <row r="18" spans="1:12" s="97" customFormat="1" ht="22.5" customHeight="1">
      <c r="A18" s="190" t="s">
        <v>419</v>
      </c>
      <c r="B18" s="297">
        <v>21460</v>
      </c>
      <c r="C18" s="298">
        <v>21093</v>
      </c>
      <c r="D18" s="298">
        <v>21093</v>
      </c>
      <c r="E18" s="298">
        <v>273</v>
      </c>
      <c r="F18" s="298">
        <v>94</v>
      </c>
      <c r="G18" s="299" t="s">
        <v>15</v>
      </c>
      <c r="H18" s="299" t="s">
        <v>15</v>
      </c>
      <c r="I18" s="299" t="s">
        <v>15</v>
      </c>
      <c r="J18" s="299" t="s">
        <v>15</v>
      </c>
      <c r="K18" s="300" t="s">
        <v>15</v>
      </c>
      <c r="L18" s="54" t="s">
        <v>82</v>
      </c>
    </row>
    <row r="19" spans="1:12" s="97" customFormat="1" ht="22.5" customHeight="1">
      <c r="A19" s="190" t="s">
        <v>420</v>
      </c>
      <c r="B19" s="297">
        <v>21520</v>
      </c>
      <c r="C19" s="298">
        <v>21153</v>
      </c>
      <c r="D19" s="298">
        <v>21153</v>
      </c>
      <c r="E19" s="298">
        <v>273</v>
      </c>
      <c r="F19" s="298">
        <v>94</v>
      </c>
      <c r="G19" s="299" t="s">
        <v>15</v>
      </c>
      <c r="H19" s="299" t="s">
        <v>15</v>
      </c>
      <c r="I19" s="299" t="s">
        <v>15</v>
      </c>
      <c r="J19" s="299" t="s">
        <v>15</v>
      </c>
      <c r="K19" s="300" t="s">
        <v>15</v>
      </c>
      <c r="L19" s="54" t="s">
        <v>83</v>
      </c>
    </row>
    <row r="20" spans="1:12" s="97" customFormat="1" ht="22.5" customHeight="1">
      <c r="A20" s="190" t="s">
        <v>421</v>
      </c>
      <c r="B20" s="297">
        <v>22403</v>
      </c>
      <c r="C20" s="298">
        <v>22035</v>
      </c>
      <c r="D20" s="298">
        <v>22035</v>
      </c>
      <c r="E20" s="298">
        <v>273</v>
      </c>
      <c r="F20" s="298">
        <v>95</v>
      </c>
      <c r="G20" s="299" t="s">
        <v>15</v>
      </c>
      <c r="H20" s="299" t="s">
        <v>15</v>
      </c>
      <c r="I20" s="299" t="s">
        <v>15</v>
      </c>
      <c r="J20" s="299" t="s">
        <v>15</v>
      </c>
      <c r="K20" s="300" t="s">
        <v>15</v>
      </c>
      <c r="L20" s="54" t="s">
        <v>84</v>
      </c>
    </row>
    <row r="21" spans="1:12" s="97" customFormat="1" ht="22.5" customHeight="1">
      <c r="A21" s="191" t="s">
        <v>422</v>
      </c>
      <c r="B21" s="301">
        <v>22769</v>
      </c>
      <c r="C21" s="302">
        <v>22395</v>
      </c>
      <c r="D21" s="302">
        <v>22395</v>
      </c>
      <c r="E21" s="302">
        <v>276</v>
      </c>
      <c r="F21" s="302">
        <v>98</v>
      </c>
      <c r="G21" s="303" t="s">
        <v>15</v>
      </c>
      <c r="H21" s="303" t="s">
        <v>15</v>
      </c>
      <c r="I21" s="303" t="s">
        <v>15</v>
      </c>
      <c r="J21" s="303" t="s">
        <v>15</v>
      </c>
      <c r="K21" s="304" t="s">
        <v>15</v>
      </c>
      <c r="L21" s="59" t="s">
        <v>85</v>
      </c>
    </row>
    <row r="22" spans="1:256" s="42" customFormat="1" ht="16.5" customHeight="1">
      <c r="A22" s="212" t="s">
        <v>484</v>
      </c>
      <c r="B22" s="291"/>
      <c r="C22" s="214"/>
      <c r="D22" s="214"/>
      <c r="E22" s="278"/>
      <c r="F22" s="213"/>
      <c r="G22" s="213"/>
      <c r="H22" s="278" t="s">
        <v>483</v>
      </c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  <c r="GP22" s="277"/>
      <c r="GQ22" s="277"/>
      <c r="GR22" s="277"/>
      <c r="GS22" s="277"/>
      <c r="GT22" s="277"/>
      <c r="GU22" s="277"/>
      <c r="GV22" s="277"/>
      <c r="GW22" s="277"/>
      <c r="GX22" s="277"/>
      <c r="GY22" s="277"/>
      <c r="GZ22" s="277"/>
      <c r="HA22" s="277"/>
      <c r="HB22" s="277"/>
      <c r="HC22" s="277"/>
      <c r="HD22" s="277"/>
      <c r="HE22" s="277"/>
      <c r="HF22" s="277"/>
      <c r="HG22" s="277"/>
      <c r="HH22" s="277"/>
      <c r="HI22" s="277"/>
      <c r="HJ22" s="277"/>
      <c r="HK22" s="277"/>
      <c r="HL22" s="277"/>
      <c r="HM22" s="277"/>
      <c r="HN22" s="277"/>
      <c r="HO22" s="277"/>
      <c r="HP22" s="277"/>
      <c r="HQ22" s="277"/>
      <c r="HR22" s="277"/>
      <c r="HS22" s="277"/>
      <c r="HT22" s="277"/>
      <c r="HU22" s="277"/>
      <c r="HV22" s="277"/>
      <c r="HW22" s="277"/>
      <c r="HX22" s="277"/>
      <c r="HY22" s="277"/>
      <c r="HZ22" s="277"/>
      <c r="IA22" s="277"/>
      <c r="IB22" s="277"/>
      <c r="IC22" s="277"/>
      <c r="ID22" s="277"/>
      <c r="IE22" s="277"/>
      <c r="IF22" s="277"/>
      <c r="IG22" s="277"/>
      <c r="IH22" s="277"/>
      <c r="II22" s="277"/>
      <c r="IJ22" s="277"/>
      <c r="IK22" s="277"/>
      <c r="IL22" s="277"/>
      <c r="IM22" s="277"/>
      <c r="IN22" s="277"/>
      <c r="IO22" s="277"/>
      <c r="IP22" s="277"/>
      <c r="IQ22" s="277"/>
      <c r="IR22" s="277"/>
      <c r="IS22" s="277"/>
      <c r="IT22" s="277"/>
      <c r="IU22" s="277"/>
      <c r="IV22" s="277"/>
    </row>
    <row r="23" spans="1:256" s="37" customFormat="1" ht="19.5" customHeight="1">
      <c r="A23" s="541" t="s">
        <v>485</v>
      </c>
      <c r="B23" s="541"/>
      <c r="C23" s="541"/>
      <c r="D23" s="541"/>
      <c r="E23" s="541"/>
      <c r="F23" s="541"/>
      <c r="G23" s="541"/>
      <c r="H23" s="541"/>
      <c r="I23" s="541"/>
      <c r="J23" s="214"/>
      <c r="K23" s="214"/>
      <c r="L23" s="215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4"/>
      <c r="DA23" s="214"/>
      <c r="DB23" s="214"/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4"/>
      <c r="DP23" s="214"/>
      <c r="DQ23" s="214"/>
      <c r="DR23" s="214"/>
      <c r="DS23" s="214"/>
      <c r="DT23" s="214"/>
      <c r="DU23" s="214"/>
      <c r="DV23" s="214"/>
      <c r="DW23" s="214"/>
      <c r="DX23" s="214"/>
      <c r="DY23" s="214"/>
      <c r="DZ23" s="214"/>
      <c r="EA23" s="214"/>
      <c r="EB23" s="214"/>
      <c r="EC23" s="214"/>
      <c r="ED23" s="214"/>
      <c r="EE23" s="214"/>
      <c r="EF23" s="214"/>
      <c r="EG23" s="214"/>
      <c r="EH23" s="214"/>
      <c r="EI23" s="214"/>
      <c r="EJ23" s="214"/>
      <c r="EK23" s="214"/>
      <c r="EL23" s="214"/>
      <c r="EM23" s="214"/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4"/>
      <c r="FB23" s="214"/>
      <c r="FC23" s="214"/>
      <c r="FD23" s="214"/>
      <c r="FE23" s="214"/>
      <c r="FF23" s="214"/>
      <c r="FG23" s="214"/>
      <c r="FH23" s="214"/>
      <c r="FI23" s="214"/>
      <c r="FJ23" s="214"/>
      <c r="FK23" s="214"/>
      <c r="FL23" s="214"/>
      <c r="FM23" s="214"/>
      <c r="FN23" s="214"/>
      <c r="FO23" s="214"/>
      <c r="FP23" s="214"/>
      <c r="FQ23" s="214"/>
      <c r="FR23" s="214"/>
      <c r="FS23" s="214"/>
      <c r="FT23" s="214"/>
      <c r="FU23" s="214"/>
      <c r="FV23" s="214"/>
      <c r="FW23" s="214"/>
      <c r="FX23" s="214"/>
      <c r="FY23" s="214"/>
      <c r="FZ23" s="214"/>
      <c r="GA23" s="214"/>
      <c r="GB23" s="214"/>
      <c r="GC23" s="214"/>
      <c r="GD23" s="214"/>
      <c r="GE23" s="214"/>
      <c r="GF23" s="214"/>
      <c r="GG23" s="214"/>
      <c r="GH23" s="214"/>
      <c r="GI23" s="214"/>
      <c r="GJ23" s="214"/>
      <c r="GK23" s="214"/>
      <c r="GL23" s="214"/>
      <c r="GM23" s="214"/>
      <c r="GN23" s="214"/>
      <c r="GO23" s="214"/>
      <c r="GP23" s="214"/>
      <c r="GQ23" s="214"/>
      <c r="GR23" s="214"/>
      <c r="GS23" s="214"/>
      <c r="GT23" s="214"/>
      <c r="GU23" s="214"/>
      <c r="GV23" s="214"/>
      <c r="GW23" s="214"/>
      <c r="GX23" s="214"/>
      <c r="GY23" s="214"/>
      <c r="GZ23" s="214"/>
      <c r="HA23" s="214"/>
      <c r="HB23" s="214"/>
      <c r="HC23" s="214"/>
      <c r="HD23" s="214"/>
      <c r="HE23" s="214"/>
      <c r="HF23" s="214"/>
      <c r="HG23" s="214"/>
      <c r="HH23" s="214"/>
      <c r="HI23" s="214"/>
      <c r="HJ23" s="214"/>
      <c r="HK23" s="214"/>
      <c r="HL23" s="214"/>
      <c r="HM23" s="214"/>
      <c r="HN23" s="214"/>
      <c r="HO23" s="214"/>
      <c r="HP23" s="214"/>
      <c r="HQ23" s="214"/>
      <c r="HR23" s="214"/>
      <c r="HS23" s="214"/>
      <c r="HT23" s="214"/>
      <c r="HU23" s="214"/>
      <c r="HV23" s="214"/>
      <c r="HW23" s="214"/>
      <c r="HX23" s="214"/>
      <c r="HY23" s="214"/>
      <c r="HZ23" s="214"/>
      <c r="IA23" s="214"/>
      <c r="IB23" s="214"/>
      <c r="IC23" s="214"/>
      <c r="ID23" s="214"/>
      <c r="IE23" s="214"/>
      <c r="IF23" s="214"/>
      <c r="IG23" s="214"/>
      <c r="IH23" s="214"/>
      <c r="II23" s="214"/>
      <c r="IJ23" s="214"/>
      <c r="IK23" s="214"/>
      <c r="IL23" s="214"/>
      <c r="IM23" s="214"/>
      <c r="IN23" s="214"/>
      <c r="IO23" s="214"/>
      <c r="IP23" s="214"/>
      <c r="IQ23" s="214"/>
      <c r="IR23" s="214"/>
      <c r="IS23" s="214"/>
      <c r="IT23" s="214"/>
      <c r="IU23" s="214"/>
      <c r="IV23" s="214"/>
    </row>
    <row r="24" spans="1:256" s="37" customFormat="1" ht="19.5" customHeight="1">
      <c r="A24" s="292" t="s">
        <v>486</v>
      </c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14"/>
      <c r="CB24" s="214"/>
      <c r="CC24" s="214"/>
      <c r="CD24" s="214"/>
      <c r="CE24" s="214"/>
      <c r="CF24" s="214"/>
      <c r="CG24" s="214"/>
      <c r="CH24" s="214"/>
      <c r="CI24" s="214"/>
      <c r="CJ24" s="214"/>
      <c r="CK24" s="214"/>
      <c r="CL24" s="214"/>
      <c r="CM24" s="214"/>
      <c r="CN24" s="214"/>
      <c r="CO24" s="214"/>
      <c r="CP24" s="214"/>
      <c r="CQ24" s="214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4"/>
      <c r="DD24" s="214"/>
      <c r="DE24" s="214"/>
      <c r="DF24" s="214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4"/>
      <c r="DU24" s="214"/>
      <c r="DV24" s="214"/>
      <c r="DW24" s="214"/>
      <c r="DX24" s="214"/>
      <c r="DY24" s="214"/>
      <c r="DZ24" s="214"/>
      <c r="EA24" s="214"/>
      <c r="EB24" s="214"/>
      <c r="EC24" s="214"/>
      <c r="ED24" s="214"/>
      <c r="EE24" s="214"/>
      <c r="EF24" s="214"/>
      <c r="EG24" s="214"/>
      <c r="EH24" s="214"/>
      <c r="EI24" s="214"/>
      <c r="EJ24" s="214"/>
      <c r="EK24" s="214"/>
      <c r="EL24" s="214"/>
      <c r="EM24" s="214"/>
      <c r="EN24" s="214"/>
      <c r="EO24" s="214"/>
      <c r="EP24" s="214"/>
      <c r="EQ24" s="214"/>
      <c r="ER24" s="214"/>
      <c r="ES24" s="214"/>
      <c r="ET24" s="214"/>
      <c r="EU24" s="214"/>
      <c r="EV24" s="214"/>
      <c r="EW24" s="214"/>
      <c r="EX24" s="214"/>
      <c r="EY24" s="214"/>
      <c r="EZ24" s="214"/>
      <c r="FA24" s="214"/>
      <c r="FB24" s="214"/>
      <c r="FC24" s="214"/>
      <c r="FD24" s="214"/>
      <c r="FE24" s="214"/>
      <c r="FF24" s="214"/>
      <c r="FG24" s="214"/>
      <c r="FH24" s="214"/>
      <c r="FI24" s="214"/>
      <c r="FJ24" s="214"/>
      <c r="FK24" s="214"/>
      <c r="FL24" s="214"/>
      <c r="FM24" s="214"/>
      <c r="FN24" s="214"/>
      <c r="FO24" s="214"/>
      <c r="FP24" s="214"/>
      <c r="FQ24" s="214"/>
      <c r="FR24" s="214"/>
      <c r="FS24" s="214"/>
      <c r="FT24" s="214"/>
      <c r="FU24" s="214"/>
      <c r="FV24" s="214"/>
      <c r="FW24" s="214"/>
      <c r="FX24" s="214"/>
      <c r="FY24" s="214"/>
      <c r="FZ24" s="214"/>
      <c r="GA24" s="214"/>
      <c r="GB24" s="214"/>
      <c r="GC24" s="214"/>
      <c r="GD24" s="214"/>
      <c r="GE24" s="214"/>
      <c r="GF24" s="214"/>
      <c r="GG24" s="214"/>
      <c r="GH24" s="214"/>
      <c r="GI24" s="214"/>
      <c r="GJ24" s="214"/>
      <c r="GK24" s="214"/>
      <c r="GL24" s="214"/>
      <c r="GM24" s="214"/>
      <c r="GN24" s="214"/>
      <c r="GO24" s="214"/>
      <c r="GP24" s="214"/>
      <c r="GQ24" s="214"/>
      <c r="GR24" s="214"/>
      <c r="GS24" s="214"/>
      <c r="GT24" s="214"/>
      <c r="GU24" s="214"/>
      <c r="GV24" s="214"/>
      <c r="GW24" s="214"/>
      <c r="GX24" s="214"/>
      <c r="GY24" s="214"/>
      <c r="GZ24" s="214"/>
      <c r="HA24" s="214"/>
      <c r="HB24" s="214"/>
      <c r="HC24" s="214"/>
      <c r="HD24" s="214"/>
      <c r="HE24" s="214"/>
      <c r="HF24" s="214"/>
      <c r="HG24" s="214"/>
      <c r="HH24" s="214"/>
      <c r="HI24" s="214"/>
      <c r="HJ24" s="214"/>
      <c r="HK24" s="214"/>
      <c r="HL24" s="214"/>
      <c r="HM24" s="214"/>
      <c r="HN24" s="214"/>
      <c r="HO24" s="214"/>
      <c r="HP24" s="214"/>
      <c r="HQ24" s="214"/>
      <c r="HR24" s="214"/>
      <c r="HS24" s="214"/>
      <c r="HT24" s="214"/>
      <c r="HU24" s="214"/>
      <c r="HV24" s="214"/>
      <c r="HW24" s="214"/>
      <c r="HX24" s="214"/>
      <c r="HY24" s="214"/>
      <c r="HZ24" s="214"/>
      <c r="IA24" s="214"/>
      <c r="IB24" s="214"/>
      <c r="IC24" s="214"/>
      <c r="ID24" s="214"/>
      <c r="IE24" s="214"/>
      <c r="IF24" s="214"/>
      <c r="IG24" s="214"/>
      <c r="IH24" s="214"/>
      <c r="II24" s="214"/>
      <c r="IJ24" s="214"/>
      <c r="IK24" s="214"/>
      <c r="IL24" s="214"/>
      <c r="IM24" s="214"/>
      <c r="IN24" s="214"/>
      <c r="IO24" s="214"/>
      <c r="IP24" s="214"/>
      <c r="IQ24" s="214"/>
      <c r="IR24" s="214"/>
      <c r="IS24" s="214"/>
      <c r="IT24" s="214"/>
      <c r="IU24" s="214"/>
      <c r="IV24" s="214"/>
    </row>
    <row r="25" spans="1:19" s="37" customFormat="1" ht="16.5" customHeight="1">
      <c r="A25" s="40" t="s">
        <v>102</v>
      </c>
      <c r="B25" s="40"/>
      <c r="C25" s="40"/>
      <c r="D25" s="40"/>
      <c r="E25" s="40"/>
      <c r="F25" s="40"/>
      <c r="G25" s="40"/>
      <c r="H25" s="40" t="s">
        <v>88</v>
      </c>
      <c r="I25" s="40"/>
      <c r="J25" s="40"/>
      <c r="K25" s="40"/>
      <c r="M25" s="40"/>
      <c r="N25" s="40"/>
      <c r="O25" s="40"/>
      <c r="P25" s="40"/>
      <c r="Q25" s="40"/>
      <c r="R25" s="40"/>
      <c r="S25" s="40"/>
    </row>
  </sheetData>
  <sheetProtection/>
  <mergeCells count="5">
    <mergeCell ref="A2:B2"/>
    <mergeCell ref="A3:A4"/>
    <mergeCell ref="C3:D3"/>
    <mergeCell ref="A23:I23"/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3"/>
  <sheetViews>
    <sheetView workbookViewId="0" topLeftCell="A1">
      <selection activeCell="A1" sqref="A1:K1"/>
    </sheetView>
  </sheetViews>
  <sheetFormatPr defaultColWidth="8.88671875" defaultRowHeight="13.5"/>
  <cols>
    <col min="1" max="1" width="14.10546875" style="122" customWidth="1"/>
    <col min="2" max="2" width="16.4453125" style="122" customWidth="1"/>
    <col min="3" max="3" width="24.77734375" style="122" customWidth="1"/>
    <col min="4" max="4" width="23.21484375" style="122" customWidth="1"/>
    <col min="5" max="5" width="10.99609375" style="122" customWidth="1"/>
    <col min="6" max="6" width="10.88671875" style="122" customWidth="1"/>
    <col min="7" max="7" width="6.99609375" style="122" customWidth="1"/>
    <col min="8" max="8" width="6.77734375" style="122" customWidth="1"/>
    <col min="9" max="9" width="4.21484375" style="122" customWidth="1"/>
    <col min="10" max="11" width="8.3359375" style="122" customWidth="1"/>
    <col min="12" max="12" width="5.3359375" style="122" customWidth="1"/>
    <col min="13" max="16384" width="8.88671875" style="122" customWidth="1"/>
  </cols>
  <sheetData>
    <row r="1" spans="1:4" s="118" customFormat="1" ht="23.25">
      <c r="A1" s="171" t="s">
        <v>329</v>
      </c>
      <c r="B1" s="172"/>
      <c r="C1" s="172"/>
      <c r="D1" s="172"/>
    </row>
    <row r="2" spans="2:4" ht="13.5">
      <c r="B2" s="173"/>
      <c r="C2" s="173"/>
      <c r="D2" s="173"/>
    </row>
    <row r="3" spans="1:5" s="113" customFormat="1" ht="22.5" customHeight="1">
      <c r="A3" s="113" t="s">
        <v>330</v>
      </c>
      <c r="B3" s="174"/>
      <c r="C3" s="174"/>
      <c r="D3" s="543" t="s">
        <v>331</v>
      </c>
      <c r="E3" s="543"/>
    </row>
    <row r="4" spans="1:5" s="113" customFormat="1" ht="30" customHeight="1">
      <c r="A4" s="114" t="s">
        <v>332</v>
      </c>
      <c r="B4" s="175" t="s">
        <v>423</v>
      </c>
      <c r="C4" s="176" t="s">
        <v>424</v>
      </c>
      <c r="D4" s="176" t="s">
        <v>425</v>
      </c>
      <c r="E4" s="115" t="s">
        <v>333</v>
      </c>
    </row>
    <row r="5" spans="1:5" s="113" customFormat="1" ht="24" customHeight="1">
      <c r="A5" s="116" t="s">
        <v>334</v>
      </c>
      <c r="B5" s="310">
        <v>5.6</v>
      </c>
      <c r="C5" s="311">
        <v>10890</v>
      </c>
      <c r="D5" s="311">
        <v>194135</v>
      </c>
      <c r="E5" s="117" t="s">
        <v>334</v>
      </c>
    </row>
    <row r="6" spans="1:5" s="113" customFormat="1" ht="24" customHeight="1">
      <c r="A6" s="177" t="s">
        <v>328</v>
      </c>
      <c r="B6" s="312">
        <v>6.9</v>
      </c>
      <c r="C6" s="313">
        <v>13563</v>
      </c>
      <c r="D6" s="313">
        <v>196524</v>
      </c>
      <c r="E6" s="178" t="s">
        <v>328</v>
      </c>
    </row>
    <row r="7" spans="1:5" s="113" customFormat="1" ht="24" customHeight="1">
      <c r="A7" s="177" t="s">
        <v>443</v>
      </c>
      <c r="B7" s="312">
        <v>9.3</v>
      </c>
      <c r="C7" s="313">
        <v>15599</v>
      </c>
      <c r="D7" s="313">
        <v>167548</v>
      </c>
      <c r="E7" s="178" t="s">
        <v>443</v>
      </c>
    </row>
    <row r="8" spans="1:5" s="113" customFormat="1" ht="24" customHeight="1">
      <c r="A8" s="177" t="s">
        <v>460</v>
      </c>
      <c r="B8" s="312">
        <v>11.1</v>
      </c>
      <c r="C8" s="313">
        <v>18955</v>
      </c>
      <c r="D8" s="313">
        <v>170901</v>
      </c>
      <c r="E8" s="178" t="s">
        <v>460</v>
      </c>
    </row>
    <row r="9" spans="1:256" s="113" customFormat="1" ht="22.5" customHeight="1">
      <c r="A9" s="314" t="s">
        <v>464</v>
      </c>
      <c r="B9" s="316">
        <v>12.9</v>
      </c>
      <c r="C9" s="317">
        <v>22769</v>
      </c>
      <c r="D9" s="318">
        <v>177102</v>
      </c>
      <c r="E9" s="315" t="s">
        <v>464</v>
      </c>
      <c r="F9" s="319"/>
      <c r="G9" s="319"/>
      <c r="H9" s="320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19"/>
      <c r="CO9" s="319"/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  <c r="DB9" s="319"/>
      <c r="DC9" s="319"/>
      <c r="DD9" s="319"/>
      <c r="DE9" s="319"/>
      <c r="DF9" s="319"/>
      <c r="DG9" s="319"/>
      <c r="DH9" s="319"/>
      <c r="DI9" s="319"/>
      <c r="DJ9" s="319"/>
      <c r="DK9" s="319"/>
      <c r="DL9" s="319"/>
      <c r="DM9" s="319"/>
      <c r="DN9" s="319"/>
      <c r="DO9" s="319"/>
      <c r="DP9" s="319"/>
      <c r="DQ9" s="319"/>
      <c r="DR9" s="319"/>
      <c r="DS9" s="319"/>
      <c r="DT9" s="319"/>
      <c r="DU9" s="319"/>
      <c r="DV9" s="319"/>
      <c r="DW9" s="319"/>
      <c r="DX9" s="319"/>
      <c r="DY9" s="319"/>
      <c r="DZ9" s="319"/>
      <c r="EA9" s="319"/>
      <c r="EB9" s="319"/>
      <c r="EC9" s="319"/>
      <c r="ED9" s="319"/>
      <c r="EE9" s="319"/>
      <c r="EF9" s="319"/>
      <c r="EG9" s="319"/>
      <c r="EH9" s="319"/>
      <c r="EI9" s="319"/>
      <c r="EJ9" s="319"/>
      <c r="EK9" s="319"/>
      <c r="EL9" s="319"/>
      <c r="EM9" s="319"/>
      <c r="EN9" s="319"/>
      <c r="EO9" s="319"/>
      <c r="EP9" s="319"/>
      <c r="EQ9" s="319"/>
      <c r="ER9" s="319"/>
      <c r="ES9" s="319"/>
      <c r="ET9" s="319"/>
      <c r="EU9" s="319"/>
      <c r="EV9" s="319"/>
      <c r="EW9" s="319"/>
      <c r="EX9" s="319"/>
      <c r="EY9" s="319"/>
      <c r="EZ9" s="319"/>
      <c r="FA9" s="319"/>
      <c r="FB9" s="319"/>
      <c r="FC9" s="319"/>
      <c r="FD9" s="319"/>
      <c r="FE9" s="319"/>
      <c r="FF9" s="319"/>
      <c r="FG9" s="319"/>
      <c r="FH9" s="319"/>
      <c r="FI9" s="319"/>
      <c r="FJ9" s="319"/>
      <c r="FK9" s="319"/>
      <c r="FL9" s="319"/>
      <c r="FM9" s="319"/>
      <c r="FN9" s="319"/>
      <c r="FO9" s="319"/>
      <c r="FP9" s="319"/>
      <c r="FQ9" s="319"/>
      <c r="FR9" s="319"/>
      <c r="FS9" s="319"/>
      <c r="FT9" s="319"/>
      <c r="FU9" s="319"/>
      <c r="FV9" s="319"/>
      <c r="FW9" s="319"/>
      <c r="FX9" s="319"/>
      <c r="FY9" s="319"/>
      <c r="FZ9" s="319"/>
      <c r="GA9" s="319"/>
      <c r="GB9" s="319"/>
      <c r="GC9" s="319"/>
      <c r="GD9" s="319"/>
      <c r="GE9" s="319"/>
      <c r="GF9" s="319"/>
      <c r="GG9" s="319"/>
      <c r="GH9" s="319"/>
      <c r="GI9" s="319"/>
      <c r="GJ9" s="319"/>
      <c r="GK9" s="319"/>
      <c r="GL9" s="319"/>
      <c r="GM9" s="319"/>
      <c r="GN9" s="319"/>
      <c r="GO9" s="319"/>
      <c r="GP9" s="319"/>
      <c r="GQ9" s="319"/>
      <c r="GR9" s="319"/>
      <c r="GS9" s="319"/>
      <c r="GT9" s="319"/>
      <c r="GU9" s="319"/>
      <c r="GV9" s="319"/>
      <c r="GW9" s="319"/>
      <c r="GX9" s="319"/>
      <c r="GY9" s="319"/>
      <c r="GZ9" s="319"/>
      <c r="HA9" s="319"/>
      <c r="HB9" s="319"/>
      <c r="HC9" s="319"/>
      <c r="HD9" s="319"/>
      <c r="HE9" s="319"/>
      <c r="HF9" s="319"/>
      <c r="HG9" s="319"/>
      <c r="HH9" s="319"/>
      <c r="HI9" s="319"/>
      <c r="HJ9" s="319"/>
      <c r="HK9" s="319"/>
      <c r="HL9" s="319"/>
      <c r="HM9" s="319"/>
      <c r="HN9" s="319"/>
      <c r="HO9" s="319"/>
      <c r="HP9" s="319"/>
      <c r="HQ9" s="319"/>
      <c r="HR9" s="319"/>
      <c r="HS9" s="319"/>
      <c r="HT9" s="319"/>
      <c r="HU9" s="319"/>
      <c r="HV9" s="319"/>
      <c r="HW9" s="319"/>
      <c r="HX9" s="319"/>
      <c r="HY9" s="319"/>
      <c r="HZ9" s="319"/>
      <c r="IA9" s="319"/>
      <c r="IB9" s="319"/>
      <c r="IC9" s="319"/>
      <c r="ID9" s="319"/>
      <c r="IE9" s="319"/>
      <c r="IF9" s="319"/>
      <c r="IG9" s="319"/>
      <c r="IH9" s="319"/>
      <c r="II9" s="319"/>
      <c r="IJ9" s="319"/>
      <c r="IK9" s="319"/>
      <c r="IL9" s="319"/>
      <c r="IM9" s="319"/>
      <c r="IN9" s="319"/>
      <c r="IO9" s="319"/>
      <c r="IP9" s="319"/>
      <c r="IQ9" s="319"/>
      <c r="IR9" s="319"/>
      <c r="IS9" s="319"/>
      <c r="IT9" s="319"/>
      <c r="IU9" s="319"/>
      <c r="IV9" s="319"/>
    </row>
    <row r="10" spans="1:256" s="42" customFormat="1" ht="16.5" customHeight="1">
      <c r="A10" s="212" t="s">
        <v>484</v>
      </c>
      <c r="B10" s="291"/>
      <c r="C10" s="214"/>
      <c r="D10" s="278" t="s">
        <v>483</v>
      </c>
      <c r="E10" s="278"/>
      <c r="F10" s="213"/>
      <c r="G10" s="213"/>
      <c r="H10" s="216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77"/>
      <c r="CO10" s="277"/>
      <c r="CP10" s="277"/>
      <c r="CQ10" s="277"/>
      <c r="CR10" s="277"/>
      <c r="CS10" s="277"/>
      <c r="CT10" s="277"/>
      <c r="CU10" s="277"/>
      <c r="CV10" s="277"/>
      <c r="CW10" s="277"/>
      <c r="CX10" s="277"/>
      <c r="CY10" s="277"/>
      <c r="CZ10" s="277"/>
      <c r="DA10" s="277"/>
      <c r="DB10" s="277"/>
      <c r="DC10" s="277"/>
      <c r="DD10" s="277"/>
      <c r="DE10" s="277"/>
      <c r="DF10" s="277"/>
      <c r="DG10" s="277"/>
      <c r="DH10" s="277"/>
      <c r="DI10" s="277"/>
      <c r="DJ10" s="277"/>
      <c r="DK10" s="277"/>
      <c r="DL10" s="277"/>
      <c r="DM10" s="277"/>
      <c r="DN10" s="277"/>
      <c r="DO10" s="277"/>
      <c r="DP10" s="277"/>
      <c r="DQ10" s="277"/>
      <c r="DR10" s="277"/>
      <c r="DS10" s="277"/>
      <c r="DT10" s="277"/>
      <c r="DU10" s="277"/>
      <c r="DV10" s="277"/>
      <c r="DW10" s="277"/>
      <c r="DX10" s="277"/>
      <c r="DY10" s="277"/>
      <c r="DZ10" s="277"/>
      <c r="EA10" s="277"/>
      <c r="EB10" s="277"/>
      <c r="EC10" s="277"/>
      <c r="ED10" s="277"/>
      <c r="EE10" s="277"/>
      <c r="EF10" s="277"/>
      <c r="EG10" s="277"/>
      <c r="EH10" s="277"/>
      <c r="EI10" s="277"/>
      <c r="EJ10" s="277"/>
      <c r="EK10" s="277"/>
      <c r="EL10" s="277"/>
      <c r="EM10" s="277"/>
      <c r="EN10" s="277"/>
      <c r="EO10" s="277"/>
      <c r="EP10" s="277"/>
      <c r="EQ10" s="277"/>
      <c r="ER10" s="277"/>
      <c r="ES10" s="277"/>
      <c r="ET10" s="277"/>
      <c r="EU10" s="277"/>
      <c r="EV10" s="277"/>
      <c r="EW10" s="277"/>
      <c r="EX10" s="277"/>
      <c r="EY10" s="277"/>
      <c r="EZ10" s="277"/>
      <c r="FA10" s="277"/>
      <c r="FB10" s="277"/>
      <c r="FC10" s="277"/>
      <c r="FD10" s="277"/>
      <c r="FE10" s="277"/>
      <c r="FF10" s="277"/>
      <c r="FG10" s="277"/>
      <c r="FH10" s="277"/>
      <c r="FI10" s="277"/>
      <c r="FJ10" s="277"/>
      <c r="FK10" s="277"/>
      <c r="FL10" s="277"/>
      <c r="FM10" s="277"/>
      <c r="FN10" s="277"/>
      <c r="FO10" s="277"/>
      <c r="FP10" s="277"/>
      <c r="FQ10" s="277"/>
      <c r="FR10" s="277"/>
      <c r="FS10" s="277"/>
      <c r="FT10" s="277"/>
      <c r="FU10" s="277"/>
      <c r="FV10" s="277"/>
      <c r="FW10" s="277"/>
      <c r="FX10" s="277"/>
      <c r="FY10" s="277"/>
      <c r="FZ10" s="277"/>
      <c r="GA10" s="277"/>
      <c r="GB10" s="277"/>
      <c r="GC10" s="277"/>
      <c r="GD10" s="277"/>
      <c r="GE10" s="277"/>
      <c r="GF10" s="277"/>
      <c r="GG10" s="277"/>
      <c r="GH10" s="277"/>
      <c r="GI10" s="277"/>
      <c r="GJ10" s="277"/>
      <c r="GK10" s="277"/>
      <c r="GL10" s="277"/>
      <c r="GM10" s="277"/>
      <c r="GN10" s="277"/>
      <c r="GO10" s="277"/>
      <c r="GP10" s="277"/>
      <c r="GQ10" s="277"/>
      <c r="GR10" s="277"/>
      <c r="GS10" s="277"/>
      <c r="GT10" s="277"/>
      <c r="GU10" s="277"/>
      <c r="GV10" s="277"/>
      <c r="GW10" s="277"/>
      <c r="GX10" s="277"/>
      <c r="GY10" s="277"/>
      <c r="GZ10" s="277"/>
      <c r="HA10" s="277"/>
      <c r="HB10" s="277"/>
      <c r="HC10" s="277"/>
      <c r="HD10" s="277"/>
      <c r="HE10" s="277"/>
      <c r="HF10" s="277"/>
      <c r="HG10" s="277"/>
      <c r="HH10" s="277"/>
      <c r="HI10" s="277"/>
      <c r="HJ10" s="277"/>
      <c r="HK10" s="277"/>
      <c r="HL10" s="277"/>
      <c r="HM10" s="277"/>
      <c r="HN10" s="277"/>
      <c r="HO10" s="277"/>
      <c r="HP10" s="277"/>
      <c r="HQ10" s="277"/>
      <c r="HR10" s="277"/>
      <c r="HS10" s="277"/>
      <c r="HT10" s="277"/>
      <c r="HU10" s="277"/>
      <c r="HV10" s="277"/>
      <c r="HW10" s="277"/>
      <c r="HX10" s="277"/>
      <c r="HY10" s="277"/>
      <c r="HZ10" s="277"/>
      <c r="IA10" s="277"/>
      <c r="IB10" s="277"/>
      <c r="IC10" s="277"/>
      <c r="ID10" s="277"/>
      <c r="IE10" s="277"/>
      <c r="IF10" s="277"/>
      <c r="IG10" s="277"/>
      <c r="IH10" s="277"/>
      <c r="II10" s="277"/>
      <c r="IJ10" s="277"/>
      <c r="IK10" s="277"/>
      <c r="IL10" s="277"/>
      <c r="IM10" s="277"/>
      <c r="IN10" s="277"/>
      <c r="IO10" s="277"/>
      <c r="IP10" s="277"/>
      <c r="IQ10" s="277"/>
      <c r="IR10" s="277"/>
      <c r="IS10" s="277"/>
      <c r="IT10" s="277"/>
      <c r="IU10" s="277"/>
      <c r="IV10" s="277"/>
    </row>
    <row r="11" spans="1:12" s="121" customFormat="1" ht="16.5" customHeight="1">
      <c r="A11" s="119" t="s">
        <v>322</v>
      </c>
      <c r="B11" s="120"/>
      <c r="C11" s="120"/>
      <c r="D11" s="40" t="s">
        <v>428</v>
      </c>
      <c r="E11" s="120"/>
      <c r="F11" s="120"/>
      <c r="G11" s="120"/>
      <c r="H11" s="120"/>
      <c r="I11" s="120"/>
      <c r="J11" s="120"/>
      <c r="K11" s="120"/>
      <c r="L11" s="120"/>
    </row>
    <row r="12" ht="13.5">
      <c r="A12" s="192" t="s">
        <v>426</v>
      </c>
    </row>
    <row r="13" spans="1:19" s="37" customFormat="1" ht="16.5" customHeight="1">
      <c r="A13" s="40" t="s">
        <v>427</v>
      </c>
      <c r="B13" s="40"/>
      <c r="C13" s="40"/>
      <c r="D13" s="40"/>
      <c r="E13" s="40"/>
      <c r="F13" s="40"/>
      <c r="H13" s="40"/>
      <c r="I13" s="40"/>
      <c r="J13" s="40"/>
      <c r="K13" s="40"/>
      <c r="M13" s="40"/>
      <c r="N13" s="40"/>
      <c r="O13" s="40"/>
      <c r="P13" s="40"/>
      <c r="Q13" s="40"/>
      <c r="R13" s="40"/>
      <c r="S13" s="40"/>
    </row>
  </sheetData>
  <sheetProtection/>
  <mergeCells count="1">
    <mergeCell ref="D3:E3"/>
  </mergeCells>
  <printOptions/>
  <pageMargins left="0.7480314960629921" right="0.7480314960629921" top="0.7480314960629921" bottom="0.7480314960629921" header="0.5118110236220472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5"/>
  <sheetViews>
    <sheetView showZeros="0" zoomScaleSheetLayoutView="85" zoomScalePageLayoutView="0" workbookViewId="0" topLeftCell="A1">
      <pane xSplit="1" ySplit="1" topLeftCell="B2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:K1"/>
    </sheetView>
  </sheetViews>
  <sheetFormatPr defaultColWidth="8.88671875" defaultRowHeight="13.5"/>
  <cols>
    <col min="1" max="1" width="16.88671875" style="34" customWidth="1"/>
    <col min="2" max="5" width="15.6640625" style="34" customWidth="1"/>
    <col min="6" max="6" width="15.6640625" style="123" customWidth="1"/>
    <col min="7" max="7" width="15.6640625" style="34" customWidth="1"/>
    <col min="8" max="8" width="15.77734375" style="34" customWidth="1"/>
    <col min="9" max="136" width="0" style="34" hidden="1" customWidth="1"/>
    <col min="137" max="137" width="11.6640625" style="34" customWidth="1"/>
    <col min="138" max="16384" width="8.88671875" style="34" customWidth="1"/>
  </cols>
  <sheetData>
    <row r="1" spans="1:137" s="23" customFormat="1" ht="51" customHeight="1">
      <c r="A1" s="549" t="s">
        <v>446</v>
      </c>
      <c r="B1" s="549"/>
      <c r="C1" s="549"/>
      <c r="D1" s="549"/>
      <c r="E1" s="549"/>
      <c r="F1" s="549"/>
      <c r="G1" s="549"/>
      <c r="H1" s="549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</row>
    <row r="2" spans="1:137" s="23" customFormat="1" ht="23.25">
      <c r="A2" s="203"/>
      <c r="B2" s="203"/>
      <c r="C2" s="203"/>
      <c r="D2" s="203"/>
      <c r="E2" s="203"/>
      <c r="F2" s="203"/>
      <c r="G2" s="203"/>
      <c r="H2" s="203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203"/>
    </row>
    <row r="3" spans="1:137" ht="20.25" customHeight="1">
      <c r="A3" s="204" t="s">
        <v>447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6" t="s">
        <v>448</v>
      </c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5" t="s">
        <v>448</v>
      </c>
    </row>
    <row r="4" spans="1:137" ht="27.75" customHeight="1">
      <c r="A4" s="518" t="s">
        <v>449</v>
      </c>
      <c r="B4" s="544" t="s">
        <v>450</v>
      </c>
      <c r="C4" s="544" t="s">
        <v>451</v>
      </c>
      <c r="D4" s="544" t="s">
        <v>452</v>
      </c>
      <c r="E4" s="544" t="s">
        <v>453</v>
      </c>
      <c r="F4" s="544" t="s">
        <v>454</v>
      </c>
      <c r="G4" s="544" t="s">
        <v>455</v>
      </c>
      <c r="H4" s="208" t="s">
        <v>456</v>
      </c>
      <c r="I4" s="546" t="s">
        <v>457</v>
      </c>
      <c r="J4" s="546"/>
      <c r="K4" s="546" t="s">
        <v>458</v>
      </c>
      <c r="L4" s="54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520" t="s">
        <v>58</v>
      </c>
    </row>
    <row r="5" spans="1:137" ht="27.75" customHeight="1">
      <c r="A5" s="550"/>
      <c r="B5" s="545"/>
      <c r="C5" s="545"/>
      <c r="D5" s="545"/>
      <c r="E5" s="545"/>
      <c r="F5" s="545"/>
      <c r="G5" s="545"/>
      <c r="H5" s="211" t="s">
        <v>459</v>
      </c>
      <c r="I5" s="209"/>
      <c r="J5" s="209"/>
      <c r="K5" s="209"/>
      <c r="L5" s="210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548"/>
    </row>
    <row r="6" spans="1:256" ht="39.75" customHeight="1">
      <c r="A6" s="331" t="s">
        <v>466</v>
      </c>
      <c r="B6" s="321">
        <v>147</v>
      </c>
      <c r="C6" s="322">
        <v>109</v>
      </c>
      <c r="D6" s="322">
        <v>14</v>
      </c>
      <c r="E6" s="322">
        <v>19</v>
      </c>
      <c r="F6" s="322">
        <v>5</v>
      </c>
      <c r="G6" s="322">
        <v>0</v>
      </c>
      <c r="H6" s="323">
        <v>0</v>
      </c>
      <c r="I6" s="129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  <c r="DT6" s="98"/>
      <c r="DU6" s="98"/>
      <c r="DV6" s="98"/>
      <c r="DW6" s="98"/>
      <c r="DX6" s="98"/>
      <c r="DY6" s="98"/>
      <c r="DZ6" s="98"/>
      <c r="EA6" s="98"/>
      <c r="EB6" s="98"/>
      <c r="EC6" s="98"/>
      <c r="ED6" s="98"/>
      <c r="EE6" s="98"/>
      <c r="EF6" s="98"/>
      <c r="EG6" s="331" t="s">
        <v>467</v>
      </c>
      <c r="EH6" s="332"/>
      <c r="EI6" s="332"/>
      <c r="EJ6" s="332"/>
      <c r="EK6" s="332"/>
      <c r="EL6" s="332"/>
      <c r="EM6" s="332"/>
      <c r="EN6" s="332"/>
      <c r="EO6" s="332"/>
      <c r="EP6" s="332"/>
      <c r="EQ6" s="332"/>
      <c r="ER6" s="332"/>
      <c r="ES6" s="332"/>
      <c r="ET6" s="332"/>
      <c r="EU6" s="332"/>
      <c r="EV6" s="332"/>
      <c r="EW6" s="332"/>
      <c r="EX6" s="332"/>
      <c r="EY6" s="332"/>
      <c r="EZ6" s="332"/>
      <c r="FA6" s="332"/>
      <c r="FB6" s="332"/>
      <c r="FC6" s="332"/>
      <c r="FD6" s="332"/>
      <c r="FE6" s="332"/>
      <c r="FF6" s="332"/>
      <c r="FG6" s="332"/>
      <c r="FH6" s="332"/>
      <c r="FI6" s="332"/>
      <c r="FJ6" s="332"/>
      <c r="FK6" s="332"/>
      <c r="FL6" s="332"/>
      <c r="FM6" s="332"/>
      <c r="FN6" s="332"/>
      <c r="FO6" s="332"/>
      <c r="FP6" s="332"/>
      <c r="FQ6" s="332"/>
      <c r="FR6" s="332"/>
      <c r="FS6" s="332"/>
      <c r="FT6" s="332"/>
      <c r="FU6" s="332"/>
      <c r="FV6" s="332"/>
      <c r="FW6" s="332"/>
      <c r="FX6" s="332"/>
      <c r="FY6" s="332"/>
      <c r="FZ6" s="332"/>
      <c r="GA6" s="332"/>
      <c r="GB6" s="332"/>
      <c r="GC6" s="332"/>
      <c r="GD6" s="332"/>
      <c r="GE6" s="332"/>
      <c r="GF6" s="332"/>
      <c r="GG6" s="332"/>
      <c r="GH6" s="332"/>
      <c r="GI6" s="332"/>
      <c r="GJ6" s="332"/>
      <c r="GK6" s="332"/>
      <c r="GL6" s="332"/>
      <c r="GM6" s="332"/>
      <c r="GN6" s="332"/>
      <c r="GO6" s="332"/>
      <c r="GP6" s="332"/>
      <c r="GQ6" s="332"/>
      <c r="GR6" s="332"/>
      <c r="GS6" s="332"/>
      <c r="GT6" s="332"/>
      <c r="GU6" s="332"/>
      <c r="GV6" s="332"/>
      <c r="GW6" s="332"/>
      <c r="GX6" s="332"/>
      <c r="GY6" s="332"/>
      <c r="GZ6" s="332"/>
      <c r="HA6" s="332"/>
      <c r="HB6" s="332"/>
      <c r="HC6" s="332"/>
      <c r="HD6" s="332"/>
      <c r="HE6" s="332"/>
      <c r="HF6" s="332"/>
      <c r="HG6" s="332"/>
      <c r="HH6" s="332"/>
      <c r="HI6" s="332"/>
      <c r="HJ6" s="332"/>
      <c r="HK6" s="332"/>
      <c r="HL6" s="332"/>
      <c r="HM6" s="332"/>
      <c r="HN6" s="332"/>
      <c r="HO6" s="332"/>
      <c r="HP6" s="332"/>
      <c r="HQ6" s="332"/>
      <c r="HR6" s="332"/>
      <c r="HS6" s="332"/>
      <c r="HT6" s="332"/>
      <c r="HU6" s="332"/>
      <c r="HV6" s="332"/>
      <c r="HW6" s="332"/>
      <c r="HX6" s="332"/>
      <c r="HY6" s="332"/>
      <c r="HZ6" s="332"/>
      <c r="IA6" s="332"/>
      <c r="IB6" s="332"/>
      <c r="IC6" s="332"/>
      <c r="ID6" s="332"/>
      <c r="IE6" s="332"/>
      <c r="IF6" s="332"/>
      <c r="IG6" s="332"/>
      <c r="IH6" s="332"/>
      <c r="II6" s="332"/>
      <c r="IJ6" s="332"/>
      <c r="IK6" s="332"/>
      <c r="IL6" s="332"/>
      <c r="IM6" s="332"/>
      <c r="IN6" s="332"/>
      <c r="IO6" s="332"/>
      <c r="IP6" s="332"/>
      <c r="IQ6" s="332"/>
      <c r="IR6" s="332"/>
      <c r="IS6" s="332"/>
      <c r="IT6" s="332"/>
      <c r="IU6" s="332"/>
      <c r="IV6" s="332"/>
    </row>
    <row r="7" spans="1:137" ht="39.75" customHeight="1">
      <c r="A7" s="65" t="s">
        <v>461</v>
      </c>
      <c r="B7" s="324">
        <v>97</v>
      </c>
      <c r="C7" s="325">
        <v>75</v>
      </c>
      <c r="D7" s="325">
        <v>7</v>
      </c>
      <c r="E7" s="325">
        <v>10</v>
      </c>
      <c r="F7" s="325">
        <v>5</v>
      </c>
      <c r="G7" s="325">
        <v>0</v>
      </c>
      <c r="H7" s="326">
        <v>0</v>
      </c>
      <c r="I7" s="129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133" t="s">
        <v>107</v>
      </c>
    </row>
    <row r="8" spans="1:137" ht="39.75" customHeight="1">
      <c r="A8" s="67" t="s">
        <v>462</v>
      </c>
      <c r="B8" s="327">
        <v>50</v>
      </c>
      <c r="C8" s="328">
        <v>34</v>
      </c>
      <c r="D8" s="328">
        <v>7</v>
      </c>
      <c r="E8" s="328">
        <v>9</v>
      </c>
      <c r="F8" s="329">
        <v>0</v>
      </c>
      <c r="G8" s="329">
        <v>0</v>
      </c>
      <c r="H8" s="330">
        <v>0</v>
      </c>
      <c r="I8" s="129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126" t="s">
        <v>108</v>
      </c>
    </row>
    <row r="9" spans="1:256" s="42" customFormat="1" ht="16.5" customHeight="1">
      <c r="A9" s="212" t="s">
        <v>484</v>
      </c>
      <c r="B9" s="291"/>
      <c r="C9" s="214"/>
      <c r="D9" s="278"/>
      <c r="E9" s="278"/>
      <c r="F9" s="278" t="s">
        <v>483</v>
      </c>
      <c r="G9" s="213"/>
      <c r="H9" s="216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77"/>
      <c r="CO9" s="277"/>
      <c r="CP9" s="277"/>
      <c r="CQ9" s="277"/>
      <c r="CR9" s="277"/>
      <c r="CS9" s="277"/>
      <c r="CT9" s="277"/>
      <c r="CU9" s="277"/>
      <c r="CV9" s="277"/>
      <c r="CW9" s="277"/>
      <c r="CX9" s="277"/>
      <c r="CY9" s="277"/>
      <c r="CZ9" s="277"/>
      <c r="DA9" s="277"/>
      <c r="DB9" s="277"/>
      <c r="DC9" s="277"/>
      <c r="DD9" s="277"/>
      <c r="DE9" s="277"/>
      <c r="DF9" s="277"/>
      <c r="DG9" s="277"/>
      <c r="DH9" s="277"/>
      <c r="DI9" s="277"/>
      <c r="DJ9" s="277"/>
      <c r="DK9" s="277"/>
      <c r="DL9" s="277"/>
      <c r="DM9" s="277"/>
      <c r="DN9" s="277"/>
      <c r="DO9" s="277"/>
      <c r="DP9" s="277"/>
      <c r="DQ9" s="277"/>
      <c r="DR9" s="277"/>
      <c r="DS9" s="277"/>
      <c r="DT9" s="277"/>
      <c r="DU9" s="277"/>
      <c r="DV9" s="277"/>
      <c r="DW9" s="277"/>
      <c r="DX9" s="277"/>
      <c r="DY9" s="277"/>
      <c r="DZ9" s="277"/>
      <c r="EA9" s="277"/>
      <c r="EB9" s="277"/>
      <c r="EC9" s="277"/>
      <c r="ED9" s="277"/>
      <c r="EE9" s="277"/>
      <c r="EF9" s="277"/>
      <c r="EG9" s="277"/>
      <c r="EH9" s="277"/>
      <c r="EI9" s="277"/>
      <c r="EJ9" s="277"/>
      <c r="EK9" s="277"/>
      <c r="EL9" s="277"/>
      <c r="EM9" s="277"/>
      <c r="EN9" s="277"/>
      <c r="EO9" s="277"/>
      <c r="EP9" s="277"/>
      <c r="EQ9" s="277"/>
      <c r="ER9" s="277"/>
      <c r="ES9" s="277"/>
      <c r="ET9" s="277"/>
      <c r="EU9" s="277"/>
      <c r="EV9" s="277"/>
      <c r="EW9" s="277"/>
      <c r="EX9" s="277"/>
      <c r="EY9" s="277"/>
      <c r="EZ9" s="277"/>
      <c r="FA9" s="277"/>
      <c r="FB9" s="277"/>
      <c r="FC9" s="277"/>
      <c r="FD9" s="277"/>
      <c r="FE9" s="277"/>
      <c r="FF9" s="277"/>
      <c r="FG9" s="277"/>
      <c r="FH9" s="277"/>
      <c r="FI9" s="277"/>
      <c r="FJ9" s="277"/>
      <c r="FK9" s="277"/>
      <c r="FL9" s="277"/>
      <c r="FM9" s="277"/>
      <c r="FN9" s="277"/>
      <c r="FO9" s="277"/>
      <c r="FP9" s="277"/>
      <c r="FQ9" s="277"/>
      <c r="FR9" s="277"/>
      <c r="FS9" s="277"/>
      <c r="FT9" s="277"/>
      <c r="FU9" s="277"/>
      <c r="FV9" s="277"/>
      <c r="FW9" s="277"/>
      <c r="FX9" s="277"/>
      <c r="FY9" s="277"/>
      <c r="FZ9" s="277"/>
      <c r="GA9" s="277"/>
      <c r="GB9" s="277"/>
      <c r="GC9" s="277"/>
      <c r="GD9" s="277"/>
      <c r="GE9" s="277"/>
      <c r="GF9" s="277"/>
      <c r="GG9" s="277"/>
      <c r="GH9" s="277"/>
      <c r="GI9" s="277"/>
      <c r="GJ9" s="277"/>
      <c r="GK9" s="277"/>
      <c r="GL9" s="277"/>
      <c r="GM9" s="277"/>
      <c r="GN9" s="277"/>
      <c r="GO9" s="277"/>
      <c r="GP9" s="277"/>
      <c r="GQ9" s="277"/>
      <c r="GR9" s="277"/>
      <c r="GS9" s="277"/>
      <c r="GT9" s="277"/>
      <c r="GU9" s="277"/>
      <c r="GV9" s="277"/>
      <c r="GW9" s="277"/>
      <c r="GX9" s="277"/>
      <c r="GY9" s="277"/>
      <c r="GZ9" s="277"/>
      <c r="HA9" s="277"/>
      <c r="HB9" s="277"/>
      <c r="HC9" s="277"/>
      <c r="HD9" s="277"/>
      <c r="HE9" s="277"/>
      <c r="HF9" s="277"/>
      <c r="HG9" s="277"/>
      <c r="HH9" s="277"/>
      <c r="HI9" s="277"/>
      <c r="HJ9" s="277"/>
      <c r="HK9" s="277"/>
      <c r="HL9" s="277"/>
      <c r="HM9" s="277"/>
      <c r="HN9" s="277"/>
      <c r="HO9" s="277"/>
      <c r="HP9" s="277"/>
      <c r="HQ9" s="277"/>
      <c r="HR9" s="277"/>
      <c r="HS9" s="277"/>
      <c r="HT9" s="277"/>
      <c r="HU9" s="277"/>
      <c r="HV9" s="277"/>
      <c r="HW9" s="277"/>
      <c r="HX9" s="277"/>
      <c r="HY9" s="277"/>
      <c r="HZ9" s="277"/>
      <c r="IA9" s="277"/>
      <c r="IB9" s="277"/>
      <c r="IC9" s="277"/>
      <c r="ID9" s="277"/>
      <c r="IE9" s="277"/>
      <c r="IF9" s="277"/>
      <c r="IG9" s="277"/>
      <c r="IH9" s="277"/>
      <c r="II9" s="277"/>
      <c r="IJ9" s="277"/>
      <c r="IK9" s="277"/>
      <c r="IL9" s="277"/>
      <c r="IM9" s="277"/>
      <c r="IN9" s="277"/>
      <c r="IO9" s="277"/>
      <c r="IP9" s="277"/>
      <c r="IQ9" s="277"/>
      <c r="IR9" s="277"/>
      <c r="IS9" s="277"/>
      <c r="IT9" s="277"/>
      <c r="IU9" s="277"/>
      <c r="IV9" s="277"/>
    </row>
    <row r="10" spans="1:6" s="37" customFormat="1" ht="19.5" customHeight="1">
      <c r="A10" s="21" t="s">
        <v>463</v>
      </c>
      <c r="F10" s="40" t="s">
        <v>87</v>
      </c>
    </row>
    <row r="11" spans="1:19" s="37" customFormat="1" ht="16.5" customHeight="1">
      <c r="A11" s="40"/>
      <c r="B11" s="40"/>
      <c r="C11" s="40"/>
      <c r="D11" s="40"/>
      <c r="E11" s="40"/>
      <c r="F11" s="40"/>
      <c r="H11" s="40"/>
      <c r="I11" s="40"/>
      <c r="J11" s="40"/>
      <c r="K11" s="40"/>
      <c r="M11" s="40"/>
      <c r="N11" s="40"/>
      <c r="O11" s="40"/>
      <c r="P11" s="40"/>
      <c r="Q11" s="40"/>
      <c r="R11" s="40"/>
      <c r="S11" s="40"/>
    </row>
    <row r="15" ht="14.25">
      <c r="F15" s="124"/>
    </row>
  </sheetData>
  <sheetProtection/>
  <mergeCells count="11">
    <mergeCell ref="E4:E5"/>
    <mergeCell ref="F4:F5"/>
    <mergeCell ref="G4:G5"/>
    <mergeCell ref="I4:J4"/>
    <mergeCell ref="K4:L4"/>
    <mergeCell ref="EG4:EG5"/>
    <mergeCell ref="A1:H1"/>
    <mergeCell ref="A4:A5"/>
    <mergeCell ref="B4:B5"/>
    <mergeCell ref="C4:C5"/>
    <mergeCell ref="D4:D5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6"/>
  <sheetViews>
    <sheetView showZeros="0" zoomScalePageLayoutView="0" workbookViewId="0" topLeftCell="A1">
      <selection activeCell="A1" sqref="A1:K1"/>
    </sheetView>
  </sheetViews>
  <sheetFormatPr defaultColWidth="8.88671875" defaultRowHeight="13.5"/>
  <cols>
    <col min="1" max="1" width="12.4453125" style="34" customWidth="1"/>
    <col min="2" max="2" width="12.5546875" style="34" customWidth="1"/>
    <col min="3" max="4" width="13.5546875" style="34" customWidth="1"/>
    <col min="5" max="5" width="14.4453125" style="34" customWidth="1"/>
    <col min="6" max="8" width="15.6640625" style="34" customWidth="1"/>
    <col min="9" max="9" width="13.3359375" style="34" customWidth="1"/>
    <col min="10" max="16384" width="8.88671875" style="34" customWidth="1"/>
  </cols>
  <sheetData>
    <row r="1" spans="1:9" ht="30" customHeight="1">
      <c r="A1" s="551" t="s">
        <v>106</v>
      </c>
      <c r="B1" s="551"/>
      <c r="C1" s="551"/>
      <c r="D1" s="551"/>
      <c r="E1" s="551"/>
      <c r="F1" s="551"/>
      <c r="G1" s="551"/>
      <c r="H1" s="551"/>
      <c r="I1" s="551"/>
    </row>
    <row r="2" spans="1:9" s="48" customFormat="1" ht="23.25" customHeight="1">
      <c r="A2" s="125" t="s">
        <v>66</v>
      </c>
      <c r="B2" s="126"/>
      <c r="C2" s="126"/>
      <c r="D2" s="126"/>
      <c r="E2" s="126"/>
      <c r="F2" s="126"/>
      <c r="G2" s="126"/>
      <c r="H2" s="126"/>
      <c r="I2" s="127" t="s">
        <v>64</v>
      </c>
    </row>
    <row r="3" spans="1:9" s="48" customFormat="1" ht="26.25" customHeight="1">
      <c r="A3" s="130"/>
      <c r="B3" s="55" t="s">
        <v>336</v>
      </c>
      <c r="C3" s="519" t="s">
        <v>337</v>
      </c>
      <c r="D3" s="552"/>
      <c r="E3" s="52" t="s">
        <v>338</v>
      </c>
      <c r="F3" s="55" t="s">
        <v>339</v>
      </c>
      <c r="G3" s="52" t="s">
        <v>340</v>
      </c>
      <c r="H3" s="55" t="s">
        <v>341</v>
      </c>
      <c r="I3" s="130"/>
    </row>
    <row r="4" spans="1:9" s="48" customFormat="1" ht="31.5" customHeight="1">
      <c r="A4" s="54" t="s">
        <v>342</v>
      </c>
      <c r="B4" s="128"/>
      <c r="C4" s="54"/>
      <c r="D4" s="131" t="s">
        <v>343</v>
      </c>
      <c r="E4" s="54" t="s">
        <v>344</v>
      </c>
      <c r="F4" s="56"/>
      <c r="G4" s="57" t="s">
        <v>345</v>
      </c>
      <c r="H4" s="56"/>
      <c r="I4" s="54" t="s">
        <v>346</v>
      </c>
    </row>
    <row r="5" spans="1:9" s="48" customFormat="1" ht="36" customHeight="1">
      <c r="A5" s="54"/>
      <c r="B5" s="128" t="s">
        <v>347</v>
      </c>
      <c r="C5" s="57" t="s">
        <v>348</v>
      </c>
      <c r="D5" s="56" t="s">
        <v>348</v>
      </c>
      <c r="E5" s="54" t="s">
        <v>348</v>
      </c>
      <c r="F5" s="56" t="s">
        <v>349</v>
      </c>
      <c r="G5" s="54" t="s">
        <v>350</v>
      </c>
      <c r="H5" s="56" t="s">
        <v>351</v>
      </c>
      <c r="I5" s="54"/>
    </row>
    <row r="6" spans="1:9" s="48" customFormat="1" ht="36" customHeight="1">
      <c r="A6" s="132"/>
      <c r="B6" s="60"/>
      <c r="C6" s="59" t="s">
        <v>352</v>
      </c>
      <c r="D6" s="60" t="s">
        <v>353</v>
      </c>
      <c r="E6" s="59" t="s">
        <v>354</v>
      </c>
      <c r="F6" s="60" t="s">
        <v>355</v>
      </c>
      <c r="G6" s="59" t="s">
        <v>356</v>
      </c>
      <c r="H6" s="60" t="s">
        <v>357</v>
      </c>
      <c r="I6" s="132"/>
    </row>
    <row r="7" spans="1:9" s="48" customFormat="1" ht="27.75" customHeight="1">
      <c r="A7" s="54" t="s">
        <v>487</v>
      </c>
      <c r="B7" s="333">
        <v>583284</v>
      </c>
      <c r="C7" s="241">
        <v>583284</v>
      </c>
      <c r="D7" s="334">
        <v>100</v>
      </c>
      <c r="E7" s="241">
        <v>508825</v>
      </c>
      <c r="F7" s="241">
        <v>362724</v>
      </c>
      <c r="G7" s="241">
        <v>621</v>
      </c>
      <c r="H7" s="335">
        <v>139688</v>
      </c>
      <c r="I7" s="54" t="s">
        <v>487</v>
      </c>
    </row>
    <row r="8" spans="1:9" s="48" customFormat="1" ht="27.75" customHeight="1">
      <c r="A8" s="54" t="s">
        <v>488</v>
      </c>
      <c r="B8" s="333">
        <v>592449</v>
      </c>
      <c r="C8" s="241">
        <v>592449</v>
      </c>
      <c r="D8" s="334">
        <v>100</v>
      </c>
      <c r="E8" s="241">
        <v>452825</v>
      </c>
      <c r="F8" s="241">
        <v>371129</v>
      </c>
      <c r="G8" s="241">
        <v>626</v>
      </c>
      <c r="H8" s="335">
        <v>142263</v>
      </c>
      <c r="I8" s="54" t="s">
        <v>490</v>
      </c>
    </row>
    <row r="9" spans="1:9" s="48" customFormat="1" ht="27.75" customHeight="1">
      <c r="A9" s="54" t="s">
        <v>489</v>
      </c>
      <c r="B9" s="333">
        <v>604670</v>
      </c>
      <c r="C9" s="241">
        <v>604670</v>
      </c>
      <c r="D9" s="334">
        <v>100</v>
      </c>
      <c r="E9" s="241">
        <v>452825</v>
      </c>
      <c r="F9" s="241">
        <v>394576</v>
      </c>
      <c r="G9" s="241">
        <v>652</v>
      </c>
      <c r="H9" s="335">
        <v>145571</v>
      </c>
      <c r="I9" s="54" t="s">
        <v>491</v>
      </c>
    </row>
    <row r="10" spans="1:9" s="99" customFormat="1" ht="27.75" customHeight="1">
      <c r="A10" s="65" t="s">
        <v>460</v>
      </c>
      <c r="B10" s="333">
        <v>621550</v>
      </c>
      <c r="C10" s="241">
        <v>621550</v>
      </c>
      <c r="D10" s="334">
        <v>100</v>
      </c>
      <c r="E10" s="241">
        <v>452825</v>
      </c>
      <c r="F10" s="241">
        <v>405893</v>
      </c>
      <c r="G10" s="241">
        <v>653</v>
      </c>
      <c r="H10" s="335">
        <v>149483</v>
      </c>
      <c r="I10" s="133" t="s">
        <v>460</v>
      </c>
    </row>
    <row r="11" spans="1:9" s="129" customFormat="1" ht="27.75" customHeight="1">
      <c r="A11" s="347" t="s">
        <v>464</v>
      </c>
      <c r="B11" s="336">
        <v>641355</v>
      </c>
      <c r="C11" s="337">
        <v>641355</v>
      </c>
      <c r="D11" s="338">
        <v>100</v>
      </c>
      <c r="E11" s="337">
        <v>462057</v>
      </c>
      <c r="F11" s="337">
        <v>418324</v>
      </c>
      <c r="G11" s="337">
        <v>652</v>
      </c>
      <c r="H11" s="339">
        <v>154839</v>
      </c>
      <c r="I11" s="331" t="s">
        <v>464</v>
      </c>
    </row>
    <row r="12" spans="1:9" s="97" customFormat="1" ht="27.75" customHeight="1">
      <c r="A12" s="65" t="s">
        <v>429</v>
      </c>
      <c r="B12" s="340">
        <v>470778</v>
      </c>
      <c r="C12" s="341">
        <v>470778</v>
      </c>
      <c r="D12" s="334">
        <v>100</v>
      </c>
      <c r="E12" s="341">
        <v>0</v>
      </c>
      <c r="F12" s="341">
        <v>0</v>
      </c>
      <c r="G12" s="341">
        <v>0</v>
      </c>
      <c r="H12" s="342">
        <v>101288</v>
      </c>
      <c r="I12" s="133" t="s">
        <v>107</v>
      </c>
    </row>
    <row r="13" spans="1:9" s="97" customFormat="1" ht="27.75" customHeight="1">
      <c r="A13" s="67" t="s">
        <v>430</v>
      </c>
      <c r="B13" s="343">
        <v>170577</v>
      </c>
      <c r="C13" s="344">
        <v>170577</v>
      </c>
      <c r="D13" s="345">
        <v>100</v>
      </c>
      <c r="E13" s="344">
        <v>0</v>
      </c>
      <c r="F13" s="344">
        <v>0</v>
      </c>
      <c r="G13" s="344">
        <v>0</v>
      </c>
      <c r="H13" s="346">
        <v>53551</v>
      </c>
      <c r="I13" s="126" t="s">
        <v>108</v>
      </c>
    </row>
    <row r="14" spans="1:8" s="37" customFormat="1" ht="19.5" customHeight="1">
      <c r="A14" s="22" t="s">
        <v>492</v>
      </c>
      <c r="B14" s="22"/>
      <c r="F14" s="21" t="s">
        <v>493</v>
      </c>
      <c r="G14" s="21"/>
      <c r="H14" s="22"/>
    </row>
    <row r="15" spans="1:6" s="37" customFormat="1" ht="19.5" customHeight="1">
      <c r="A15" s="21" t="s">
        <v>324</v>
      </c>
      <c r="F15" s="40" t="s">
        <v>88</v>
      </c>
    </row>
    <row r="16" spans="1:19" s="37" customFormat="1" ht="16.5" customHeight="1">
      <c r="A16" s="40" t="s">
        <v>323</v>
      </c>
      <c r="B16" s="40"/>
      <c r="C16" s="40"/>
      <c r="D16" s="40"/>
      <c r="E16" s="40"/>
      <c r="F16" s="40"/>
      <c r="H16" s="40"/>
      <c r="I16" s="40"/>
      <c r="J16" s="40"/>
      <c r="K16" s="40"/>
      <c r="M16" s="40"/>
      <c r="N16" s="40"/>
      <c r="O16" s="40"/>
      <c r="P16" s="40"/>
      <c r="Q16" s="40"/>
      <c r="R16" s="40"/>
      <c r="S16" s="40"/>
    </row>
  </sheetData>
  <sheetProtection/>
  <mergeCells count="2">
    <mergeCell ref="A1:I1"/>
    <mergeCell ref="C3:D3"/>
  </mergeCell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A-ONE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A-1</dc:creator>
  <cp:keywords/>
  <dc:description/>
  <cp:lastModifiedBy>USER</cp:lastModifiedBy>
  <cp:lastPrinted>2014-08-05T07:38:08Z</cp:lastPrinted>
  <dcterms:created xsi:type="dcterms:W3CDTF">2000-12-15T05:03:32Z</dcterms:created>
  <dcterms:modified xsi:type="dcterms:W3CDTF">2017-05-08T07:46:24Z</dcterms:modified>
  <cp:category/>
  <cp:version/>
  <cp:contentType/>
  <cp:contentStatus/>
</cp:coreProperties>
</file>