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929" firstSheet="16" activeTab="26"/>
  </bookViews>
  <sheets>
    <sheet name="1.학교 총개황" sheetId="1" r:id="rId1"/>
    <sheet name="2.유치원" sheetId="2" r:id="rId2"/>
    <sheet name="3.초등학교" sheetId="3" r:id="rId3"/>
    <sheet name="4.중학교(국·공립)" sheetId="4" r:id="rId4"/>
    <sheet name="4-1.중학교(사립)" sheetId="5" r:id="rId5"/>
    <sheet name="5.일반고등학교(국.공립)" sheetId="6" r:id="rId6"/>
    <sheet name="5-1.일반고등학교(사립)" sheetId="7" r:id="rId7"/>
    <sheet name="6.특수목적고등학교(국공립)" sheetId="8" r:id="rId8"/>
    <sheet name="7.특성화고등학교(국공립)" sheetId="9" r:id="rId9"/>
    <sheet name="8.자율고등학교(국공립)" sheetId="10" r:id="rId10"/>
    <sheet name="9.전문대학및대학" sheetId="11" r:id="rId11"/>
    <sheet name="10.대학교" sheetId="12" r:id="rId12"/>
    <sheet name="11.대학원(1)" sheetId="13" r:id="rId13"/>
    <sheet name="11.대학원(2)" sheetId="14" r:id="rId14"/>
    <sheet name="12.기타학교" sheetId="15" r:id="rId15"/>
    <sheet name="13.적령아동취학" sheetId="16" r:id="rId16"/>
    <sheet name="14.사설학원및독서실" sheetId="17" r:id="rId17"/>
    <sheet name="15.공공도서관" sheetId="18" r:id="rId18"/>
    <sheet name="16.박물관 " sheetId="19" r:id="rId19"/>
    <sheet name="17.문화재" sheetId="20" r:id="rId20"/>
    <sheet name="18.예술단" sheetId="21" r:id="rId21"/>
    <sheet name="19.문화공간" sheetId="22" r:id="rId22"/>
    <sheet name="20.체육시설" sheetId="23" r:id="rId23"/>
    <sheet name="21. 운동장 " sheetId="24" r:id="rId24"/>
    <sheet name="22.청소년수련시설" sheetId="25" r:id="rId25"/>
    <sheet name="23.언론매체" sheetId="26" r:id="rId26"/>
    <sheet name="24.출판인쇄및기록매체복제업현황" sheetId="27" r:id="rId27"/>
  </sheets>
  <externalReferences>
    <externalReference r:id="rId30"/>
    <externalReference r:id="rId31"/>
    <externalReference r:id="rId32"/>
  </externalReferences>
  <definedNames>
    <definedName name="_xlnm.Print_Area" localSheetId="0">'1.학교 총개황'!$A$1:$Q$33</definedName>
    <definedName name="_xlnm.Print_Area" localSheetId="11">'10.대학교'!$A$1:$N$1</definedName>
    <definedName name="_xlnm.Print_Area" localSheetId="14">'12.기타학교'!$A$1:$M$31</definedName>
    <definedName name="_xlnm.Print_Area" localSheetId="15">'13.적령아동취학'!$A$1:$AE$12</definedName>
    <definedName name="_xlnm.Print_Area" localSheetId="16">'14.사설학원및독서실'!$A$1:$AC$2</definedName>
    <definedName name="_xlnm.Print_Area" localSheetId="17">'15.공공도서관'!$A$1:$N$18</definedName>
    <definedName name="_xlnm.Print_Area" localSheetId="18">'16.박물관 '!$A$1:$Q$21</definedName>
    <definedName name="_xlnm.Print_Area" localSheetId="20">'18.예술단'!$A$1:$N$27</definedName>
    <definedName name="_xlnm.Print_Area" localSheetId="21">'19.문화공간'!$A$1:$N$17</definedName>
    <definedName name="_xlnm.Print_Area" localSheetId="1">'2.유치원'!$A$1:$N$11</definedName>
    <definedName name="_xlnm.Print_Area" localSheetId="22">'20.체육시설'!$A$1:$V$23</definedName>
    <definedName name="_xlnm.Print_Area" localSheetId="23">'21. 운동장 '!$A$1:$G$13</definedName>
    <definedName name="_xlnm.Print_Area" localSheetId="24">'22.청소년수련시설'!$A$1:$P$11</definedName>
    <definedName name="_xlnm.Print_Area" localSheetId="2">'3.초등학교'!$A$1:$L$13</definedName>
    <definedName name="_xlnm.Print_Area" localSheetId="3">'4.중학교(국·공립)'!$A$1:$S$16</definedName>
    <definedName name="_xlnm.Print_Area" localSheetId="4">'4-1.중학교(사립)'!$A$1:$T$13</definedName>
    <definedName name="_xlnm.Print_Area" localSheetId="5">'5.일반고등학교(국.공립)'!$A$1:$N$20</definedName>
    <definedName name="_xlnm.Print_Area" localSheetId="6">'5-1.일반고등학교(사립)'!$A$1:$N$20</definedName>
    <definedName name="_xlnm.Print_Area" localSheetId="7">'6.특수목적고등학교(국공립)'!$A$1:$U$14</definedName>
    <definedName name="_xlnm.Print_Area" localSheetId="9">'8.자율고등학교(국공립)'!$A$1:$U$15</definedName>
    <definedName name="양성구">'[2]봉사원파견'!$B$43:$B$44</definedName>
    <definedName name="주간예산구분">'[2]주간보호'!$D$6:$D$50</definedName>
    <definedName name="주간정원2">#REF!</definedName>
    <definedName name="주간종사11">#REF!</definedName>
    <definedName name="치매1">'[2]주간보호'!$D$55:$D$79</definedName>
    <definedName name="ㅠ1">#REF!</definedName>
  </definedNames>
  <calcPr fullCalcOnLoad="1"/>
</workbook>
</file>

<file path=xl/sharedStrings.xml><?xml version="1.0" encoding="utf-8"?>
<sst xmlns="http://schemas.openxmlformats.org/spreadsheetml/2006/main" count="1804" uniqueCount="950">
  <si>
    <t xml:space="preserve">Note : 1) MD : Master`s Degree </t>
  </si>
  <si>
    <t xml:space="preserve">      2) DD : Doctor`s Degree</t>
  </si>
  <si>
    <t xml:space="preserve">          2) DD : Doctor`s Degree</t>
  </si>
  <si>
    <t xml:space="preserve">         3) 교원수는 전임교원</t>
  </si>
  <si>
    <t>졸 업 자 현 황</t>
  </si>
  <si>
    <t>2 0 1 2</t>
  </si>
  <si>
    <t>2 0 1 2</t>
  </si>
  <si>
    <t>2 0 1 1</t>
  </si>
  <si>
    <t>2 0 1 3</t>
  </si>
  <si>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Number of institutions</t>
    </r>
  </si>
  <si>
    <r>
      <rPr>
        <sz val="10"/>
        <rFont val="굴림"/>
        <family val="3"/>
      </rPr>
      <t>학교교과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교습학원</t>
    </r>
    <r>
      <rPr>
        <sz val="10"/>
        <rFont val="Arial"/>
        <family val="2"/>
      </rPr>
      <t xml:space="preserve"> 
Tutoring school curriculum </t>
    </r>
  </si>
  <si>
    <r>
      <rPr>
        <sz val="10"/>
        <rFont val="굴림"/>
        <family val="3"/>
      </rPr>
      <t>평생직업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교육학원</t>
    </r>
    <r>
      <rPr>
        <sz val="10"/>
        <rFont val="Arial"/>
        <family val="2"/>
      </rPr>
      <t xml:space="preserve"> 
Continuing Education</t>
    </r>
  </si>
  <si>
    <r>
      <rPr>
        <sz val="10"/>
        <rFont val="굴림"/>
        <family val="3"/>
      </rPr>
      <t>합계</t>
    </r>
  </si>
  <si>
    <r>
      <rPr>
        <sz val="10"/>
        <rFont val="굴림"/>
        <family val="3"/>
      </rPr>
      <t xml:space="preserve">입시
검정
및보습
</t>
    </r>
    <r>
      <rPr>
        <sz val="10"/>
        <rFont val="Arial"/>
        <family val="2"/>
      </rPr>
      <t>Admission &amp; Supplemental course</t>
    </r>
  </si>
  <si>
    <r>
      <rPr>
        <sz val="10"/>
        <rFont val="굴림"/>
        <family val="3"/>
      </rPr>
      <t xml:space="preserve">국제화
</t>
    </r>
    <r>
      <rPr>
        <sz val="10"/>
        <rFont val="Arial"/>
        <family val="2"/>
      </rPr>
      <t>International</t>
    </r>
  </si>
  <si>
    <r>
      <rPr>
        <sz val="10"/>
        <rFont val="굴림"/>
        <family val="3"/>
      </rPr>
      <t xml:space="preserve">예능
</t>
    </r>
    <r>
      <rPr>
        <sz val="10"/>
        <rFont val="Arial"/>
        <family val="2"/>
      </rPr>
      <t>Arts</t>
    </r>
  </si>
  <si>
    <r>
      <rPr>
        <sz val="10"/>
        <rFont val="굴림"/>
        <family val="3"/>
      </rPr>
      <t xml:space="preserve">특수
교육
</t>
    </r>
    <r>
      <rPr>
        <sz val="10"/>
        <rFont val="Arial"/>
        <family val="2"/>
      </rPr>
      <t>Special</t>
    </r>
  </si>
  <si>
    <r>
      <rPr>
        <sz val="10"/>
        <rFont val="굴림"/>
        <family val="3"/>
      </rPr>
      <t xml:space="preserve">기타
</t>
    </r>
    <r>
      <rPr>
        <sz val="10"/>
        <rFont val="Arial"/>
        <family val="2"/>
      </rPr>
      <t>Others</t>
    </r>
  </si>
  <si>
    <r>
      <rPr>
        <sz val="10"/>
        <rFont val="굴림"/>
        <family val="3"/>
      </rPr>
      <t xml:space="preserve">직업
기술
</t>
    </r>
    <r>
      <rPr>
        <sz val="10"/>
        <rFont val="Arial"/>
        <family val="2"/>
      </rPr>
      <t>Occupational skills</t>
    </r>
  </si>
  <si>
    <r>
      <rPr>
        <sz val="10"/>
        <rFont val="굴림"/>
        <family val="3"/>
      </rPr>
      <t>국제화</t>
    </r>
    <r>
      <rPr>
        <sz val="10"/>
        <rFont val="Arial"/>
        <family val="2"/>
      </rPr>
      <t>International</t>
    </r>
  </si>
  <si>
    <r>
      <rPr>
        <sz val="10"/>
        <rFont val="굴림"/>
        <family val="3"/>
      </rPr>
      <t>인문
사회</t>
    </r>
    <r>
      <rPr>
        <sz val="10"/>
        <rFont val="Arial"/>
        <family val="2"/>
      </rPr>
      <t>Liberal arts &amp; social sciences</t>
    </r>
  </si>
  <si>
    <r>
      <rPr>
        <sz val="10"/>
        <rFont val="굴림"/>
        <family val="3"/>
      </rPr>
      <t xml:space="preserve">기예
</t>
    </r>
    <r>
      <rPr>
        <sz val="10"/>
        <rFont val="Arial"/>
        <family val="2"/>
      </rPr>
      <t>Arts</t>
    </r>
  </si>
  <si>
    <r>
      <rPr>
        <sz val="10"/>
        <rFont val="굴림"/>
        <family val="3"/>
      </rPr>
      <t>소계</t>
    </r>
  </si>
  <si>
    <r>
      <t xml:space="preserve">15.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공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서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         Public Libraries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</si>
  <si>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</si>
  <si>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number,  person, volume, 1,000won)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</si>
  <si>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</si>
  <si>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도서관수</t>
    </r>
  </si>
  <si>
    <r>
      <rPr>
        <sz val="10"/>
        <rFont val="굴림"/>
        <family val="3"/>
      </rPr>
      <t>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</si>
  <si>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Number of data</t>
    </r>
  </si>
  <si>
    <r>
      <rPr>
        <sz val="10"/>
        <rFont val="굴림"/>
        <family val="3"/>
      </rPr>
      <t>도서관</t>
    </r>
  </si>
  <si>
    <r>
      <rPr>
        <sz val="10"/>
        <rFont val="굴림"/>
        <family val="3"/>
      </rPr>
      <t>자료실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</si>
  <si>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간</t>
    </r>
  </si>
  <si>
    <r>
      <rPr>
        <sz val="10"/>
        <rFont val="굴림"/>
        <family val="3"/>
      </rPr>
      <t>예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b/>
        <vertAlign val="superscript"/>
        <sz val="10"/>
        <rFont val="Arial"/>
        <family val="2"/>
      </rPr>
      <t>1)</t>
    </r>
  </si>
  <si>
    <r>
      <rPr>
        <sz val="10"/>
        <rFont val="굴림"/>
        <family val="3"/>
      </rPr>
      <t>도서</t>
    </r>
  </si>
  <si>
    <r>
      <rPr>
        <sz val="10"/>
        <rFont val="굴림"/>
        <family val="3"/>
      </rPr>
      <t>비도서</t>
    </r>
  </si>
  <si>
    <r>
      <rPr>
        <sz val="10"/>
        <rFont val="굴림"/>
        <family val="3"/>
      </rPr>
      <t>연속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간행물</t>
    </r>
    <r>
      <rPr>
        <sz val="10"/>
        <rFont val="Arial"/>
        <family val="2"/>
      </rPr>
      <t>(</t>
    </r>
    <r>
      <rPr>
        <sz val="10"/>
        <rFont val="굴림"/>
        <family val="3"/>
      </rPr>
      <t>종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</si>
  <si>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방문자수</t>
    </r>
  </si>
  <si>
    <r>
      <rPr>
        <sz val="10"/>
        <rFont val="굴림"/>
        <family val="3"/>
      </rPr>
      <t>이용자수</t>
    </r>
  </si>
  <si>
    <r>
      <rPr>
        <sz val="10"/>
        <rFont val="굴림"/>
        <family val="3"/>
      </rPr>
      <t>대출책수</t>
    </r>
  </si>
  <si>
    <r>
      <rPr>
        <sz val="10"/>
        <rFont val="돋움"/>
        <family val="3"/>
      </rPr>
      <t>도서관별</t>
    </r>
  </si>
  <si>
    <t>Book</t>
  </si>
  <si>
    <t xml:space="preserve">Library 
visitors </t>
  </si>
  <si>
    <t>Reference library users</t>
  </si>
  <si>
    <t>Libraries</t>
  </si>
  <si>
    <t>우당도서관</t>
  </si>
  <si>
    <t>탐라도서관</t>
  </si>
  <si>
    <t>애월도서관</t>
  </si>
  <si>
    <t>조천도서관</t>
  </si>
  <si>
    <t>한경도서관</t>
  </si>
  <si>
    <t>제주도서관</t>
  </si>
  <si>
    <t>한수풀도서관</t>
  </si>
  <si>
    <t>동녘도서관</t>
  </si>
  <si>
    <t>2 0 1 1</t>
  </si>
  <si>
    <t>2 0 1 2</t>
  </si>
  <si>
    <t>2 0 1 0</t>
  </si>
  <si>
    <r>
      <t>2</t>
    </r>
    <r>
      <rPr>
        <sz val="10"/>
        <rFont val="Arial"/>
        <family val="2"/>
      </rPr>
      <t xml:space="preserve"> 0 1 1</t>
    </r>
  </si>
  <si>
    <t>2 0 1 0</t>
  </si>
  <si>
    <t>-</t>
  </si>
  <si>
    <t>-</t>
  </si>
  <si>
    <r>
      <t xml:space="preserve">23. </t>
    </r>
    <r>
      <rPr>
        <b/>
        <sz val="18"/>
        <color indexed="8"/>
        <rFont val="HY중고딕"/>
        <family val="1"/>
      </rPr>
      <t>언론매체</t>
    </r>
    <r>
      <rPr>
        <b/>
        <sz val="18"/>
        <color indexed="8"/>
        <rFont val="Arial"/>
        <family val="2"/>
      </rPr>
      <t xml:space="preserve">          Mass Media</t>
    </r>
  </si>
  <si>
    <r>
      <t>(단위 : 개)</t>
    </r>
  </si>
  <si>
    <t>연  별</t>
  </si>
  <si>
    <t>학교수
Number of schools</t>
  </si>
  <si>
    <t>학급수
No. of
class
rooms</t>
  </si>
  <si>
    <t>학 생 수
Students</t>
  </si>
  <si>
    <t>교 원 수
Teachers</t>
  </si>
  <si>
    <t>졸업자현황
Graduation</t>
  </si>
  <si>
    <t>입학자현황
Entrance</t>
  </si>
  <si>
    <t>교 지
면 적
School land area</t>
  </si>
  <si>
    <t>건 물
면 적
Building area</t>
  </si>
  <si>
    <t>보통교실수
No. of Classrooms</t>
  </si>
  <si>
    <t>남
Male</t>
  </si>
  <si>
    <t>여Female</t>
  </si>
  <si>
    <t>남</t>
  </si>
  <si>
    <t>졸업자수
Graduates</t>
  </si>
  <si>
    <t>진학자수
Entrants
to higher school</t>
  </si>
  <si>
    <t>입학정원
Admission quota</t>
  </si>
  <si>
    <t>입학자
Entrants</t>
  </si>
  <si>
    <t xml:space="preserve"> </t>
  </si>
  <si>
    <t>Year</t>
  </si>
  <si>
    <t>여</t>
  </si>
  <si>
    <r>
      <t xml:space="preserve">11.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원</t>
    </r>
    <r>
      <rPr>
        <b/>
        <sz val="18"/>
        <rFont val="Arial"/>
        <family val="2"/>
      </rPr>
      <t xml:space="preserve">          Graduate Schools</t>
    </r>
  </si>
  <si>
    <r>
      <t xml:space="preserve">12. </t>
    </r>
    <r>
      <rPr>
        <b/>
        <sz val="18"/>
        <rFont val="돋움"/>
        <family val="3"/>
      </rPr>
      <t>기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타</t>
    </r>
    <r>
      <rPr>
        <b/>
        <sz val="18"/>
        <rFont val="Arial"/>
        <family val="2"/>
      </rPr>
      <t xml:space="preserve">    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         Other Schools</t>
    </r>
  </si>
  <si>
    <r>
      <t xml:space="preserve">13. </t>
    </r>
    <r>
      <rPr>
        <b/>
        <sz val="18"/>
        <rFont val="돋움"/>
        <family val="3"/>
      </rPr>
      <t>적령아동취학</t>
    </r>
    <r>
      <rPr>
        <b/>
        <sz val="18"/>
        <rFont val="Arial"/>
        <family val="2"/>
      </rPr>
      <t xml:space="preserve">    Enrollments of Children at the Right Age for Compulsory Education</t>
    </r>
  </si>
  <si>
    <r>
      <t xml:space="preserve">14. </t>
    </r>
    <r>
      <rPr>
        <b/>
        <sz val="18"/>
        <rFont val="굴림"/>
        <family val="3"/>
      </rPr>
      <t>사설학원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독서실</t>
    </r>
    <r>
      <rPr>
        <b/>
        <sz val="18"/>
        <rFont val="Arial"/>
        <family val="2"/>
      </rPr>
      <t xml:space="preserve">    Private Institute  and  Reading Room</t>
    </r>
  </si>
  <si>
    <r>
      <t xml:space="preserve">16. </t>
    </r>
    <r>
      <rPr>
        <b/>
        <sz val="18"/>
        <rFont val="굴림"/>
        <family val="3"/>
      </rPr>
      <t>박</t>
    </r>
    <r>
      <rPr>
        <b/>
        <sz val="18"/>
        <rFont val="Arial"/>
        <family val="2"/>
      </rPr>
      <t xml:space="preserve">       </t>
    </r>
    <r>
      <rPr>
        <b/>
        <sz val="18"/>
        <rFont val="굴림"/>
        <family val="3"/>
      </rPr>
      <t>물</t>
    </r>
    <r>
      <rPr>
        <b/>
        <sz val="18"/>
        <rFont val="Arial"/>
        <family val="2"/>
      </rPr>
      <t xml:space="preserve">      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                 Museums</t>
    </r>
  </si>
  <si>
    <r>
      <t xml:space="preserve">17. </t>
    </r>
    <r>
      <rPr>
        <b/>
        <sz val="18"/>
        <rFont val="돋움"/>
        <family val="3"/>
      </rPr>
      <t>문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재</t>
    </r>
    <r>
      <rPr>
        <b/>
        <sz val="18"/>
        <rFont val="Arial"/>
        <family val="2"/>
      </rPr>
      <t xml:space="preserve">                     Cultural Properties</t>
    </r>
  </si>
  <si>
    <r>
      <t xml:space="preserve">18. </t>
    </r>
    <r>
      <rPr>
        <b/>
        <sz val="18"/>
        <rFont val="돋움"/>
        <family val="3"/>
      </rPr>
      <t>예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술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단</t>
    </r>
    <r>
      <rPr>
        <b/>
        <sz val="18"/>
        <rFont val="Arial"/>
        <family val="2"/>
      </rPr>
      <t xml:space="preserve">                Art Performing Organizations</t>
    </r>
  </si>
  <si>
    <r>
      <t xml:space="preserve">19. </t>
    </r>
    <r>
      <rPr>
        <b/>
        <sz val="18"/>
        <rFont val="돋움"/>
        <family val="3"/>
      </rPr>
      <t>문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화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간</t>
    </r>
    <r>
      <rPr>
        <b/>
        <sz val="18"/>
        <rFont val="Arial"/>
        <family val="2"/>
      </rPr>
      <t xml:space="preserve">          Cultural Facilities</t>
    </r>
  </si>
  <si>
    <r>
      <t xml:space="preserve">20. </t>
    </r>
    <r>
      <rPr>
        <b/>
        <sz val="18"/>
        <color indexed="8"/>
        <rFont val="굴림"/>
        <family val="3"/>
      </rPr>
      <t>체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육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시</t>
    </r>
    <r>
      <rPr>
        <b/>
        <sz val="18"/>
        <color indexed="8"/>
        <rFont val="Arial"/>
        <family val="2"/>
      </rPr>
      <t xml:space="preserve">      </t>
    </r>
    <r>
      <rPr>
        <b/>
        <sz val="18"/>
        <color indexed="8"/>
        <rFont val="굴림"/>
        <family val="3"/>
      </rPr>
      <t>설</t>
    </r>
    <r>
      <rPr>
        <b/>
        <sz val="18"/>
        <color indexed="8"/>
        <rFont val="Arial"/>
        <family val="2"/>
      </rPr>
      <t xml:space="preserve">          Public Sports Facilities</t>
    </r>
  </si>
  <si>
    <r>
      <t xml:space="preserve">21. </t>
    </r>
    <r>
      <rPr>
        <b/>
        <sz val="18"/>
        <color indexed="8"/>
        <rFont val="굴림"/>
        <family val="3"/>
      </rPr>
      <t>운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동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장</t>
    </r>
    <r>
      <rPr>
        <b/>
        <sz val="18"/>
        <color indexed="8"/>
        <rFont val="Arial"/>
        <family val="2"/>
      </rPr>
      <t xml:space="preserve">        Stadiums </t>
    </r>
  </si>
  <si>
    <r>
      <t xml:space="preserve">22.  </t>
    </r>
    <r>
      <rPr>
        <b/>
        <sz val="18"/>
        <rFont val="돋움"/>
        <family val="3"/>
      </rPr>
      <t>청소년수련시설</t>
    </r>
    <r>
      <rPr>
        <b/>
        <sz val="18"/>
        <rFont val="Arial"/>
        <family val="2"/>
      </rPr>
      <t xml:space="preserve">          Youth Facilities</t>
    </r>
  </si>
  <si>
    <t>General</t>
  </si>
  <si>
    <t>Welfare</t>
  </si>
  <si>
    <t>center</t>
  </si>
  <si>
    <r>
      <t xml:space="preserve">종합복지회관 </t>
    </r>
    <r>
      <rPr>
        <vertAlign val="superscript"/>
        <sz val="10"/>
        <rFont val="돋움"/>
        <family val="3"/>
      </rPr>
      <t>1)</t>
    </r>
  </si>
  <si>
    <t>자료 : 제주특별자치도 문화정책과, 복지청소년과</t>
  </si>
  <si>
    <t xml:space="preserve">  Source : Jeju Special Self-Governing Province Cultural Policy Div, Welfare &amp; Youth Div</t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</si>
  <si>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㎡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HY중고딕"/>
        <family val="1"/>
      </rPr>
      <t>명</t>
    </r>
    <r>
      <rPr>
        <sz val="10"/>
        <color indexed="8"/>
        <rFont val="Arial"/>
        <family val="2"/>
      </rPr>
      <t xml:space="preserve">) </t>
    </r>
  </si>
  <si>
    <r>
      <t xml:space="preserve"> (Unit :  </t>
    </r>
    <r>
      <rPr>
        <sz val="10"/>
        <color indexed="8"/>
        <rFont val="HY중고딕"/>
        <family val="1"/>
      </rPr>
      <t>㎡</t>
    </r>
    <r>
      <rPr>
        <sz val="10"/>
        <color indexed="8"/>
        <rFont val="Arial"/>
        <family val="2"/>
      </rPr>
      <t>, person)</t>
    </r>
  </si>
  <si>
    <t>연별</t>
  </si>
  <si>
    <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㎡</t>
    </r>
    <r>
      <rPr>
        <sz val="10"/>
        <rFont val="Arial"/>
        <family val="2"/>
      </rPr>
      <t>)  Gross coverage</t>
    </r>
  </si>
  <si>
    <t>Year</t>
  </si>
  <si>
    <t>운동장별</t>
  </si>
  <si>
    <r>
      <t>휠드</t>
    </r>
    <r>
      <rPr>
        <sz val="10"/>
        <color indexed="8"/>
        <rFont val="Arial"/>
        <family val="2"/>
      </rPr>
      <t xml:space="preserve"> Fields</t>
    </r>
  </si>
  <si>
    <r>
      <t>스탠드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
Stand and others</t>
    </r>
  </si>
  <si>
    <t xml:space="preserve">Stadiums </t>
  </si>
  <si>
    <t>제주종합경기장주경기장</t>
  </si>
  <si>
    <t>자료 : 스포츠지원과</t>
  </si>
  <si>
    <t>Source : Sports Support Div</t>
  </si>
  <si>
    <t>자료 : 제주특별자치도 복지청소년과</t>
  </si>
  <si>
    <t>Source : Jeju Special Self-Governing Province Welfare &amp; Youth Div.</t>
  </si>
  <si>
    <t>(Unit : number, person)</t>
  </si>
  <si>
    <t>연    별</t>
  </si>
  <si>
    <t>Total</t>
  </si>
  <si>
    <t>Sub-total</t>
  </si>
  <si>
    <t>jeju National Univ. Museum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</si>
  <si>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점</t>
    </r>
    <r>
      <rPr>
        <sz val="10"/>
        <rFont val="Arial"/>
        <family val="2"/>
      </rPr>
      <t>)</t>
    </r>
  </si>
  <si>
    <t>(Unit : person, piece)</t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</si>
  <si>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</si>
  <si>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t>소      장      품(점)</t>
  </si>
  <si>
    <r>
      <t>연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별</t>
    </r>
  </si>
  <si>
    <t>도자기</t>
  </si>
  <si>
    <t>석</t>
  </si>
  <si>
    <t>유리보석</t>
  </si>
  <si>
    <t>골각패갑</t>
  </si>
  <si>
    <t>지</t>
  </si>
  <si>
    <t>박물관별</t>
  </si>
  <si>
    <t>ceramic</t>
  </si>
  <si>
    <t>Plant</t>
  </si>
  <si>
    <t>Leather&amp;</t>
  </si>
  <si>
    <t>Costume</t>
  </si>
  <si>
    <t>Museums</t>
  </si>
  <si>
    <t>Mental</t>
  </si>
  <si>
    <t>Tandoor</t>
  </si>
  <si>
    <t>ware</t>
  </si>
  <si>
    <t>Ore</t>
  </si>
  <si>
    <t>Gem</t>
  </si>
  <si>
    <t>materials</t>
  </si>
  <si>
    <t>Wood</t>
  </si>
  <si>
    <t>Curios</t>
  </si>
  <si>
    <t>Paper</t>
  </si>
  <si>
    <t>Feather</t>
  </si>
  <si>
    <t>and textiles</t>
  </si>
  <si>
    <t>Seed</t>
  </si>
  <si>
    <t>Others</t>
  </si>
  <si>
    <t>자료 : 문화예술과</t>
  </si>
  <si>
    <t>Source : Culture &amp; Arts Division</t>
  </si>
  <si>
    <t>1985. 1. 10</t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</si>
  <si>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Building area</t>
    </r>
  </si>
  <si>
    <r>
      <t xml:space="preserve">졸업자수
</t>
    </r>
    <r>
      <rPr>
        <sz val="10"/>
        <rFont val="Arial"/>
        <family val="2"/>
      </rPr>
      <t>Graduates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</si>
  <si>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자
</t>
    </r>
    <r>
      <rPr>
        <sz val="10"/>
        <rFont val="Arial"/>
        <family val="2"/>
      </rPr>
      <t>Entrants</t>
    </r>
  </si>
  <si>
    <t>-</t>
  </si>
  <si>
    <r>
      <t>입학정원</t>
    </r>
    <r>
      <rPr>
        <sz val="10"/>
        <rFont val="Arial"/>
        <family val="2"/>
      </rPr>
      <t>Admission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 xml:space="preserve"> quota</t>
    </r>
  </si>
  <si>
    <r>
      <t>입학정원</t>
    </r>
    <r>
      <rPr>
        <sz val="10"/>
        <rFont val="Arial"/>
        <family val="2"/>
      </rPr>
      <t>Admission
quota</t>
    </r>
  </si>
  <si>
    <t xml:space="preserve">   주 : 1) 입학정원은 산출하지 않음.</t>
  </si>
  <si>
    <t>Students</t>
  </si>
  <si>
    <t>Teachers</t>
  </si>
  <si>
    <t>Clerical staffs</t>
  </si>
  <si>
    <t>Graduation</t>
  </si>
  <si>
    <t>Entrance</t>
  </si>
  <si>
    <t>Number of</t>
  </si>
  <si>
    <t>남</t>
  </si>
  <si>
    <t>여</t>
  </si>
  <si>
    <t>2 0 1 1</t>
  </si>
  <si>
    <t>자료 : 제주특별자치도교육청「제주교육통계연보」</t>
  </si>
  <si>
    <t>Source : Jeju Special Self-Governing Province Office of Education,「Statistical Yearbook of Jeju Education」</t>
  </si>
  <si>
    <t>입학지원자수</t>
  </si>
  <si>
    <t>Entrants to</t>
  </si>
  <si>
    <t>Military</t>
  </si>
  <si>
    <t>School</t>
  </si>
  <si>
    <t>Number</t>
  </si>
  <si>
    <t>colleges</t>
  </si>
  <si>
    <t>Departments</t>
  </si>
  <si>
    <t>Total</t>
  </si>
  <si>
    <t>Male</t>
  </si>
  <si>
    <t>Female</t>
  </si>
  <si>
    <t>Graduates</t>
  </si>
  <si>
    <t>higher school</t>
  </si>
  <si>
    <t>Employed</t>
  </si>
  <si>
    <t>served</t>
  </si>
  <si>
    <t>Applicants</t>
  </si>
  <si>
    <t>Entrants</t>
  </si>
  <si>
    <t>land area</t>
  </si>
  <si>
    <t>area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</si>
  <si>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</si>
  <si>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연별</t>
    </r>
  </si>
  <si>
    <r>
      <t xml:space="preserve">계
</t>
    </r>
    <r>
      <rPr>
        <sz val="10"/>
        <rFont val="Arial"/>
        <family val="2"/>
      </rPr>
      <t>Total</t>
    </r>
  </si>
  <si>
    <r>
      <t xml:space="preserve">학급수
</t>
    </r>
    <r>
      <rPr>
        <sz val="10"/>
        <rFont val="Arial"/>
        <family val="2"/>
      </rPr>
      <t>Number of class</t>
    </r>
    <r>
      <rPr>
        <sz val="10"/>
        <rFont val="Arial"/>
        <family val="2"/>
      </rPr>
      <t>rooms</t>
    </r>
  </si>
  <si>
    <t>Entrance quota</t>
  </si>
  <si>
    <t>Students in MD course</t>
  </si>
  <si>
    <t>Students in DD course</t>
  </si>
  <si>
    <r>
      <t>MD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course</t>
    </r>
  </si>
  <si>
    <r>
      <t>DD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>course</t>
    </r>
  </si>
  <si>
    <r>
      <t>진학자수</t>
    </r>
    <r>
      <rPr>
        <sz val="10"/>
        <rFont val="Arial"/>
        <family val="2"/>
      </rPr>
      <t xml:space="preserve"> </t>
    </r>
  </si>
  <si>
    <t>Entrants to</t>
  </si>
  <si>
    <t>higher school</t>
  </si>
  <si>
    <t>MD course</t>
  </si>
  <si>
    <t>DD course</t>
  </si>
  <si>
    <t>-</t>
  </si>
  <si>
    <t>Year &amp; Schools</t>
  </si>
  <si>
    <r>
      <t xml:space="preserve">1.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황</t>
    </r>
    <r>
      <rPr>
        <b/>
        <sz val="18"/>
        <rFont val="Arial"/>
        <family val="2"/>
      </rPr>
      <t xml:space="preserve">           Summary of Schools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</si>
  <si>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</si>
  <si>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number, person)</t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</si>
  <si>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학교별</t>
    </r>
  </si>
  <si>
    <r>
      <t>학급</t>
    </r>
    <r>
      <rPr>
        <sz val="10"/>
        <rFont val="Arial"/>
        <family val="2"/>
      </rPr>
      <t>(</t>
    </r>
    <r>
      <rPr>
        <sz val="10"/>
        <rFont val="돋움"/>
        <family val="3"/>
      </rPr>
      <t>과</t>
    </r>
    <r>
      <rPr>
        <sz val="10"/>
        <rFont val="Arial"/>
        <family val="2"/>
      </rPr>
      <t>)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Number of
Classes &amp;
departments</t>
    </r>
  </si>
  <si>
    <r>
      <t xml:space="preserve">보통교실수
</t>
    </r>
    <r>
      <rPr>
        <sz val="10"/>
        <rFont val="Arial"/>
        <family val="2"/>
      </rPr>
      <t>Number of
Classrooms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</si>
  <si>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Students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</si>
  <si>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Teachers and Staffs</t>
    </r>
  </si>
  <si>
    <r>
      <t xml:space="preserve">계
</t>
    </r>
    <r>
      <rPr>
        <sz val="10"/>
        <rFont val="Arial"/>
        <family val="2"/>
      </rPr>
      <t>Total</t>
    </r>
  </si>
  <si>
    <r>
      <t xml:space="preserve">남
</t>
    </r>
    <r>
      <rPr>
        <sz val="10"/>
        <rFont val="Arial"/>
        <family val="2"/>
      </rPr>
      <t>Male</t>
    </r>
  </si>
  <si>
    <r>
      <t xml:space="preserve">여
</t>
    </r>
    <r>
      <rPr>
        <sz val="10"/>
        <rFont val="Arial"/>
        <family val="2"/>
      </rPr>
      <t>Female</t>
    </r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</si>
  <si>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Teachers</t>
    </r>
  </si>
  <si>
    <r>
      <t>사무직원</t>
    </r>
    <r>
      <rPr>
        <sz val="10"/>
        <rFont val="Arial"/>
        <family val="2"/>
      </rPr>
      <t xml:space="preserve">   Clerical staffs</t>
    </r>
  </si>
  <si>
    <r>
      <t>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Sub-total</t>
    </r>
  </si>
  <si>
    <r>
      <t xml:space="preserve">2. </t>
    </r>
    <r>
      <rPr>
        <b/>
        <sz val="18"/>
        <rFont val="돋움"/>
        <family val="3"/>
      </rPr>
      <t>유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치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         Kindergartens</t>
    </r>
  </si>
  <si>
    <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</si>
  <si>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학급수</t>
  </si>
  <si>
    <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Children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</si>
  <si>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
Teachers</t>
    </r>
  </si>
  <si>
    <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
Children readmitted</t>
    </r>
  </si>
  <si>
    <r>
      <t>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
Children completed</t>
    </r>
  </si>
  <si>
    <r>
      <t xml:space="preserve">계
</t>
    </r>
    <r>
      <rPr>
        <sz val="10"/>
        <rFont val="Arial"/>
        <family val="2"/>
      </rPr>
      <t>Total</t>
    </r>
  </si>
  <si>
    <r>
      <t xml:space="preserve">남
</t>
    </r>
    <r>
      <rPr>
        <sz val="10"/>
        <rFont val="Arial"/>
        <family val="2"/>
      </rPr>
      <t>Male</t>
    </r>
  </si>
  <si>
    <r>
      <t xml:space="preserve">여
</t>
    </r>
    <r>
      <rPr>
        <sz val="10"/>
        <rFont val="Arial"/>
        <family val="2"/>
      </rPr>
      <t>Female</t>
    </r>
  </si>
  <si>
    <t>Number</t>
  </si>
  <si>
    <t>Classes</t>
  </si>
  <si>
    <t>(단위 : 개, 명, 천㎡)</t>
  </si>
  <si>
    <t>(Unit : number, person, thousand ㎡)</t>
  </si>
  <si>
    <t>Graduates</t>
  </si>
  <si>
    <r>
      <t xml:space="preserve"> </t>
    </r>
    <r>
      <rPr>
        <sz val="10"/>
        <rFont val="Arial"/>
        <family val="2"/>
      </rPr>
      <t xml:space="preserve">        Clerical </t>
    </r>
    <r>
      <rPr>
        <sz val="10"/>
        <rFont val="Arial"/>
        <family val="2"/>
      </rPr>
      <t>Staffs</t>
    </r>
  </si>
  <si>
    <r>
      <t xml:space="preserve">National </t>
    </r>
    <r>
      <rPr>
        <sz val="10"/>
        <rFont val="Arial"/>
        <family val="2"/>
      </rPr>
      <t>designated</t>
    </r>
  </si>
  <si>
    <r>
      <t xml:space="preserve">Provincial </t>
    </r>
    <r>
      <rPr>
        <sz val="10"/>
        <rFont val="Arial"/>
        <family val="2"/>
      </rPr>
      <t>designated</t>
    </r>
  </si>
  <si>
    <t xml:space="preserve">Year </t>
  </si>
  <si>
    <r>
      <t>연별</t>
    </r>
  </si>
  <si>
    <r>
      <t>연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</si>
  <si>
    <t>Year</t>
  </si>
  <si>
    <t>of</t>
  </si>
  <si>
    <r>
      <t>c</t>
    </r>
    <r>
      <rPr>
        <sz val="10"/>
        <rFont val="Arial"/>
        <family val="2"/>
      </rPr>
      <t>enter</t>
    </r>
  </si>
  <si>
    <t>Jeju National University</t>
  </si>
  <si>
    <t>Total</t>
  </si>
  <si>
    <t>Entrants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</si>
  <si>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</t>
    </r>
    <r>
      <rPr>
        <sz val="10"/>
        <rFont val="Arial"/>
        <family val="2"/>
      </rPr>
      <t>m²)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</si>
  <si>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</si>
  <si>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</si>
  <si>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</si>
  <si>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r>
      <t>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</si>
  <si>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r>
      <t>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황</t>
    </r>
  </si>
  <si>
    <r>
      <t>교지</t>
    </r>
    <r>
      <rPr>
        <vertAlign val="superscript"/>
        <sz val="10"/>
        <rFont val="Arial"/>
        <family val="2"/>
      </rPr>
      <t>1)</t>
    </r>
    <r>
      <rPr>
        <sz val="10"/>
        <rFont val="돋움"/>
        <family val="3"/>
      </rPr>
      <t>면적</t>
    </r>
  </si>
  <si>
    <r>
      <t>건물</t>
    </r>
    <r>
      <rPr>
        <vertAlign val="superscript"/>
        <sz val="10"/>
        <rFont val="Arial"/>
        <family val="2"/>
      </rPr>
      <t>2)</t>
    </r>
    <r>
      <rPr>
        <sz val="10"/>
        <rFont val="돋움"/>
        <family val="3"/>
      </rPr>
      <t>면적</t>
    </r>
  </si>
  <si>
    <t>Number</t>
  </si>
  <si>
    <t>Students</t>
  </si>
  <si>
    <t>Teachers</t>
  </si>
  <si>
    <t>Graduation</t>
  </si>
  <si>
    <t xml:space="preserve">of </t>
  </si>
  <si>
    <t>계</t>
  </si>
  <si>
    <t>남</t>
  </si>
  <si>
    <t>여</t>
  </si>
  <si>
    <r>
      <t>졸업자수</t>
    </r>
    <r>
      <rPr>
        <sz val="10"/>
        <rFont val="Arial"/>
        <family val="2"/>
      </rPr>
      <t xml:space="preserve"> </t>
    </r>
  </si>
  <si>
    <t>진학자수</t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</si>
  <si>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</si>
  <si>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t>School</t>
  </si>
  <si>
    <t>of</t>
  </si>
  <si>
    <t>Entrants to</t>
  </si>
  <si>
    <t>land</t>
  </si>
  <si>
    <t>schools</t>
  </si>
  <si>
    <t>classrooms</t>
  </si>
  <si>
    <t>Total</t>
  </si>
  <si>
    <t>Male</t>
  </si>
  <si>
    <t>Female</t>
  </si>
  <si>
    <t>Graduates</t>
  </si>
  <si>
    <t>higher school</t>
  </si>
  <si>
    <t>Entrants</t>
  </si>
  <si>
    <t>area</t>
  </si>
  <si>
    <t>Building area</t>
  </si>
  <si>
    <r>
      <t xml:space="preserve">
교원</t>
    </r>
    <r>
      <rPr>
        <sz val="10"/>
        <rFont val="Arial"/>
        <family val="2"/>
      </rPr>
      <t>1</t>
    </r>
    <r>
      <rPr>
        <sz val="10"/>
        <rFont val="돋움"/>
        <family val="3"/>
      </rPr>
      <t>인당
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Number of
students
per teacher</t>
    </r>
  </si>
  <si>
    <t>Year</t>
  </si>
  <si>
    <t xml:space="preserve">연별 </t>
  </si>
  <si>
    <t>졸 업 자 현 황
Graduation</t>
  </si>
  <si>
    <r>
      <t>교지</t>
    </r>
    <r>
      <rPr>
        <vertAlign val="superscript"/>
        <sz val="9"/>
        <rFont val="돋움"/>
        <family val="3"/>
      </rPr>
      <t>1)</t>
    </r>
    <r>
      <rPr>
        <sz val="9"/>
        <rFont val="돋움"/>
        <family val="3"/>
      </rPr>
      <t xml:space="preserve"> 면적</t>
    </r>
  </si>
  <si>
    <r>
      <t>건물</t>
    </r>
    <r>
      <rPr>
        <vertAlign val="superscript"/>
        <sz val="9"/>
        <rFont val="돋움"/>
        <family val="3"/>
      </rPr>
      <t>2)</t>
    </r>
    <r>
      <rPr>
        <sz val="9"/>
        <rFont val="돋움"/>
        <family val="3"/>
      </rPr>
      <t xml:space="preserve"> 면적</t>
    </r>
  </si>
  <si>
    <t>Entrants</t>
  </si>
  <si>
    <r>
      <t xml:space="preserve">특화시설
</t>
    </r>
    <r>
      <rPr>
        <sz val="10"/>
        <rFont val="Arial"/>
        <family val="2"/>
      </rPr>
      <t>Specialized facilities</t>
    </r>
  </si>
  <si>
    <r>
      <t>면적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>Area</t>
    </r>
  </si>
  <si>
    <t>계
Total</t>
  </si>
  <si>
    <t>남
Male</t>
  </si>
  <si>
    <t>여
Female</t>
  </si>
  <si>
    <t>졸업자수</t>
  </si>
  <si>
    <r>
      <t>연별</t>
    </r>
    <r>
      <rPr>
        <sz val="9"/>
        <rFont val="Arial"/>
        <family val="2"/>
      </rPr>
      <t xml:space="preserve"> </t>
    </r>
  </si>
  <si>
    <r>
      <t>학교수</t>
    </r>
    <r>
      <rPr>
        <sz val="9"/>
        <rFont val="Arial"/>
        <family val="2"/>
      </rPr>
      <t xml:space="preserve"> 
 Number of schools</t>
    </r>
  </si>
  <si>
    <t>학급수</t>
  </si>
  <si>
    <r>
      <t>학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생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   Students</t>
    </r>
  </si>
  <si>
    <r>
      <t>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원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</t>
    </r>
    <r>
      <rPr>
        <sz val="9"/>
        <rFont val="Arial"/>
        <family val="2"/>
      </rPr>
      <t xml:space="preserve">   Teachers</t>
    </r>
  </si>
  <si>
    <t xml:space="preserve">Year </t>
  </si>
  <si>
    <r>
      <t>본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교</t>
    </r>
  </si>
  <si>
    <r>
      <t>분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교</t>
    </r>
  </si>
  <si>
    <r>
      <t xml:space="preserve">계
</t>
    </r>
    <r>
      <rPr>
        <sz val="9"/>
        <rFont val="Arial"/>
        <family val="2"/>
      </rPr>
      <t>Total</t>
    </r>
  </si>
  <si>
    <r>
      <t xml:space="preserve">남
</t>
    </r>
    <r>
      <rPr>
        <sz val="9"/>
        <rFont val="Arial"/>
        <family val="2"/>
      </rPr>
      <t>Male</t>
    </r>
  </si>
  <si>
    <r>
      <t xml:space="preserve">여
</t>
    </r>
    <r>
      <rPr>
        <sz val="9"/>
        <rFont val="Arial"/>
        <family val="2"/>
      </rPr>
      <t>Female</t>
    </r>
  </si>
  <si>
    <t xml:space="preserve">Number of </t>
  </si>
  <si>
    <t>School</t>
  </si>
  <si>
    <t>Branch</t>
  </si>
  <si>
    <t>classrooms</t>
  </si>
  <si>
    <t>-</t>
  </si>
  <si>
    <t>libraries</t>
  </si>
  <si>
    <t>Seats</t>
  </si>
  <si>
    <t>Non-book</t>
  </si>
  <si>
    <t>Annual books lent</t>
  </si>
  <si>
    <t>Budget</t>
  </si>
  <si>
    <t>Jeju Folklore and Natural 
History Museum</t>
  </si>
  <si>
    <t>cultural</t>
  </si>
  <si>
    <t>properties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</si>
  <si>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</t>
    </r>
    <r>
      <rPr>
        <sz val="10"/>
        <rFont val="Arial"/>
        <family val="2"/>
      </rPr>
      <t>)</t>
    </r>
  </si>
  <si>
    <t>(Unit : each)</t>
  </si>
  <si>
    <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</si>
  <si>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t>총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</si>
  <si>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t>(Unit : number, person, thousand m²)</t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</si>
  <si>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</si>
  <si>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</si>
  <si>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</si>
  <si>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 xml:space="preserve">(Unit : number, Person, </t>
    </r>
    <r>
      <rPr>
        <sz val="10"/>
        <rFont val="Arial"/>
        <family val="2"/>
      </rPr>
      <t>thousand m</t>
    </r>
    <r>
      <rPr>
        <sz val="10"/>
        <rFont val="Arial"/>
        <family val="2"/>
      </rPr>
      <t>²</t>
    </r>
    <r>
      <rPr>
        <sz val="10"/>
        <rFont val="Arial"/>
        <family val="2"/>
      </rPr>
      <t>)</t>
    </r>
  </si>
  <si>
    <r>
      <t>(Unit : number,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m²)</t>
    </r>
  </si>
  <si>
    <r>
      <t>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</si>
  <si>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</t>
    </r>
  </si>
  <si>
    <t>Year</t>
  </si>
  <si>
    <t>계</t>
  </si>
  <si>
    <r>
      <t>국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보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</si>
  <si>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물</t>
    </r>
  </si>
  <si>
    <t>유형문화재</t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</si>
  <si>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</t>
    </r>
  </si>
  <si>
    <t>무형문화재</t>
  </si>
  <si>
    <t>Intangible</t>
  </si>
  <si>
    <t>Tangible</t>
  </si>
  <si>
    <t>Cultural</t>
  </si>
  <si>
    <t>Grand</t>
  </si>
  <si>
    <t>National</t>
  </si>
  <si>
    <t>Historic</t>
  </si>
  <si>
    <t>Natural</t>
  </si>
  <si>
    <t>Folklore</t>
  </si>
  <si>
    <t>cultural</t>
  </si>
  <si>
    <t>property</t>
  </si>
  <si>
    <t>Total</t>
  </si>
  <si>
    <t>treasures</t>
  </si>
  <si>
    <t>Treasures</t>
  </si>
  <si>
    <t>areas</t>
  </si>
  <si>
    <t>monuments</t>
  </si>
  <si>
    <t>materials</t>
  </si>
  <si>
    <t>properties</t>
  </si>
  <si>
    <t>Monuments</t>
  </si>
  <si>
    <t>Registered</t>
  </si>
  <si>
    <t>1985. 1. 10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</si>
  <si>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</si>
  <si>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</si>
  <si>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</si>
  <si>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교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향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악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단</t>
    </r>
  </si>
  <si>
    <r>
      <t>관</t>
    </r>
    <r>
      <rPr>
        <sz val="10"/>
        <rFont val="Arial"/>
        <family val="2"/>
      </rPr>
      <t xml:space="preserve">           </t>
    </r>
    <r>
      <rPr>
        <sz val="10"/>
        <rFont val="돋움"/>
        <family val="3"/>
      </rPr>
      <t>악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단</t>
    </r>
  </si>
  <si>
    <t>Municipal symphony orchestra</t>
  </si>
  <si>
    <t>Municipal Band</t>
  </si>
  <si>
    <r>
      <t>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</t>
    </r>
  </si>
  <si>
    <r>
      <t>단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원</t>
    </r>
  </si>
  <si>
    <t>Groups</t>
  </si>
  <si>
    <t>Date of</t>
  </si>
  <si>
    <r>
      <t>상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임</t>
    </r>
  </si>
  <si>
    <r>
      <t>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임</t>
    </r>
  </si>
  <si>
    <t>organization</t>
  </si>
  <si>
    <t>Permanent</t>
  </si>
  <si>
    <t>Temporary</t>
  </si>
  <si>
    <t>Organization</t>
  </si>
  <si>
    <r>
      <t>합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창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단</t>
    </r>
  </si>
  <si>
    <r>
      <t>소년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소녀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합창단</t>
    </r>
  </si>
  <si>
    <r>
      <t>연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극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단</t>
    </r>
  </si>
  <si>
    <t>Choral groups</t>
  </si>
  <si>
    <t>Boy &amp; girl choral groups</t>
  </si>
  <si>
    <t>Drama groups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</si>
  <si>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</si>
  <si>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t xml:space="preserve">       (Unit : place)</t>
  </si>
  <si>
    <t>Performing facilities</t>
  </si>
  <si>
    <t>Exhibition facilities</t>
  </si>
  <si>
    <t>Local culture and welfare facilities</t>
  </si>
  <si>
    <t>Others</t>
  </si>
  <si>
    <t>공공공연장</t>
  </si>
  <si>
    <t>민간공연장</t>
  </si>
  <si>
    <t>시군민회관</t>
  </si>
  <si>
    <t>전수회관</t>
  </si>
  <si>
    <t>Si, Gun</t>
  </si>
  <si>
    <t>Traditional</t>
  </si>
  <si>
    <t>Public</t>
  </si>
  <si>
    <t>Private</t>
  </si>
  <si>
    <t>Movie</t>
  </si>
  <si>
    <t>public</t>
  </si>
  <si>
    <t>Youth</t>
  </si>
  <si>
    <t>performing</t>
  </si>
  <si>
    <t>Initiation</t>
  </si>
  <si>
    <t>theater</t>
  </si>
  <si>
    <t>Art museum</t>
  </si>
  <si>
    <t>Gallery</t>
  </si>
  <si>
    <t>center</t>
  </si>
  <si>
    <t>arts center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</si>
  <si>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</t>
    </r>
  </si>
  <si>
    <r>
      <t>공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</si>
  <si>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r>
      <t>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실</t>
    </r>
  </si>
  <si>
    <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</si>
  <si>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</si>
  <si>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r>
      <t>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</t>
    </r>
  </si>
  <si>
    <r>
      <t>화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랑</t>
    </r>
  </si>
  <si>
    <r>
      <t>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</si>
  <si>
    <r>
      <t>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</si>
  <si>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</si>
  <si>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자동차
경주장
Car racing
track</t>
  </si>
  <si>
    <t>요 트 장
Marina</t>
  </si>
  <si>
    <t>조 정 장
Regatta</t>
  </si>
  <si>
    <r>
      <t xml:space="preserve"> (</t>
    </r>
    <r>
      <rPr>
        <sz val="10"/>
        <rFont val="돋움"/>
        <family val="3"/>
      </rPr>
      <t>단위</t>
    </r>
    <r>
      <rPr>
        <sz val="10"/>
        <rFont val="Arial"/>
        <family val="2"/>
      </rPr>
      <t>: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</si>
  <si>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 xml:space="preserve">문화의집
</t>
    </r>
    <r>
      <rPr>
        <sz val="10"/>
        <rFont val="Arial"/>
        <family val="2"/>
      </rPr>
      <t>Cultural house</t>
    </r>
  </si>
  <si>
    <r>
      <t xml:space="preserve">유스호스텔
</t>
    </r>
    <r>
      <rPr>
        <sz val="10"/>
        <rFont val="Arial"/>
        <family val="2"/>
      </rPr>
      <t>Youth hotel</t>
    </r>
  </si>
  <si>
    <r>
      <t xml:space="preserve">개소
</t>
    </r>
    <r>
      <rPr>
        <sz val="10"/>
        <rFont val="Arial"/>
        <family val="2"/>
      </rPr>
      <t>Places</t>
    </r>
  </si>
  <si>
    <r>
      <t xml:space="preserve">면적
</t>
    </r>
    <r>
      <rPr>
        <sz val="10"/>
        <rFont val="Arial"/>
        <family val="2"/>
      </rPr>
      <t>Area</t>
    </r>
  </si>
  <si>
    <r>
      <t>무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단</t>
    </r>
  </si>
  <si>
    <t>Ballet troupes</t>
  </si>
  <si>
    <r>
      <t>가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공공체육시설</t>
    </r>
    <r>
      <rPr>
        <b/>
        <sz val="16"/>
        <rFont val="Arial"/>
        <family val="2"/>
      </rPr>
      <t xml:space="preserve"> Public sports facilities</t>
    </r>
  </si>
  <si>
    <r>
      <t>나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신고</t>
    </r>
    <r>
      <rPr>
        <b/>
        <sz val="16"/>
        <rFont val="Arial"/>
        <family val="2"/>
      </rPr>
      <t>.</t>
    </r>
    <r>
      <rPr>
        <b/>
        <sz val="16"/>
        <rFont val="돋움"/>
        <family val="3"/>
      </rPr>
      <t>등록</t>
    </r>
    <r>
      <rPr>
        <b/>
        <sz val="16"/>
        <rFont val="Arial"/>
        <family val="2"/>
      </rPr>
      <t xml:space="preserve"> </t>
    </r>
    <r>
      <rPr>
        <b/>
        <sz val="16"/>
        <rFont val="돋움"/>
        <family val="3"/>
      </rPr>
      <t>체육시설업</t>
    </r>
    <r>
      <rPr>
        <b/>
        <sz val="16"/>
        <rFont val="Arial"/>
        <family val="2"/>
      </rPr>
      <t>(Reported sports facilities)</t>
    </r>
  </si>
  <si>
    <t>Jeju Sports Complex
Main Stadium</t>
  </si>
  <si>
    <t>애향운동장</t>
  </si>
  <si>
    <t>Auxiliary Athletic Field</t>
  </si>
  <si>
    <t>한림종합운동장</t>
  </si>
  <si>
    <t>Hallimk Stadium</t>
  </si>
  <si>
    <t>구좌체육공원운동장</t>
  </si>
  <si>
    <t>Gujwa  Life Gymnasium Playground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</si>
  <si>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</si>
  <si>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>연별</t>
    </r>
    <r>
      <rPr>
        <sz val="10"/>
        <rFont val="Arial"/>
        <family val="2"/>
      </rPr>
      <t xml:space="preserve"> </t>
    </r>
  </si>
  <si>
    <r>
      <t xml:space="preserve">학교수
</t>
    </r>
    <r>
      <rPr>
        <sz val="10"/>
        <rFont val="Arial"/>
        <family val="2"/>
      </rPr>
      <t>Number of schools</t>
    </r>
  </si>
  <si>
    <r>
      <t xml:space="preserve">학급수
</t>
    </r>
    <r>
      <rPr>
        <sz val="10"/>
        <rFont val="Arial"/>
        <family val="2"/>
      </rPr>
      <t>Number of classrooms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</si>
  <si>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Students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</si>
  <si>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Teachers</t>
    </r>
  </si>
  <si>
    <r>
      <t xml:space="preserve">졸업자현황
</t>
    </r>
    <r>
      <rPr>
        <sz val="10"/>
        <rFont val="Arial"/>
        <family val="2"/>
      </rPr>
      <t>Graduation</t>
    </r>
  </si>
  <si>
    <t>연    별</t>
  </si>
  <si>
    <t>육상
경기장
Stadium</t>
  </si>
  <si>
    <t>축구장
Football field</t>
  </si>
  <si>
    <t>하키장
hockey ground</t>
  </si>
  <si>
    <t>야구장
baseball field</t>
  </si>
  <si>
    <t>싸이클
경기장
Cycle field</t>
  </si>
  <si>
    <t>테니스장
tennis court</t>
  </si>
  <si>
    <t>씨름장
Ssireum field</t>
  </si>
  <si>
    <t>간이
운동장
(동네
체육
시설)</t>
  </si>
  <si>
    <t>체육관
Gym</t>
  </si>
  <si>
    <r>
      <t>2</t>
    </r>
    <r>
      <rPr>
        <sz val="10"/>
        <rFont val="Arial"/>
        <family val="2"/>
      </rPr>
      <t xml:space="preserve"> 0 1 0</t>
    </r>
  </si>
  <si>
    <t>수영장
Swimming Pools</t>
  </si>
  <si>
    <t>국궁장
archery field</t>
  </si>
  <si>
    <t>양궁장
Western-style archery
field</t>
  </si>
  <si>
    <t>승마장Equestrian field</t>
  </si>
  <si>
    <t>골프연습장
Golf practice range</t>
  </si>
  <si>
    <t>조정
카누장
Canoe-ing center</t>
  </si>
  <si>
    <t>요트장
Marina</t>
  </si>
  <si>
    <t>빙상장
Ice rink</t>
  </si>
  <si>
    <t>Year</t>
  </si>
  <si>
    <t>구기
체육관
Ball game</t>
  </si>
  <si>
    <t>투기
체육관
match</t>
  </si>
  <si>
    <t>생활
체육관
Sport for all</t>
  </si>
  <si>
    <r>
      <t>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Canoeing
center</t>
    </r>
  </si>
  <si>
    <r>
      <t>빙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상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Ice rink</t>
    </r>
  </si>
  <si>
    <r>
      <t>승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마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Eques
trian
field</t>
    </r>
  </si>
  <si>
    <r>
      <t>종</t>
    </r>
    <r>
      <rPr>
        <sz val="9"/>
        <rFont val="Arial"/>
        <family val="2"/>
      </rPr>
      <t xml:space="preserve">      </t>
    </r>
    <r>
      <rPr>
        <sz val="9"/>
        <rFont val="굴림"/>
        <family val="3"/>
      </rPr>
      <t xml:space="preserve">합
체육시설
</t>
    </r>
    <r>
      <rPr>
        <sz val="9"/>
        <rFont val="Arial"/>
        <family val="2"/>
      </rPr>
      <t>Sports
complex</t>
    </r>
  </si>
  <si>
    <r>
      <t>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영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Swimming
pools</t>
    </r>
  </si>
  <si>
    <r>
      <t xml:space="preserve">체육도장
</t>
    </r>
    <r>
      <rPr>
        <sz val="9"/>
        <rFont val="Arial"/>
        <family val="2"/>
      </rPr>
      <t>Exercise
hall</t>
    </r>
  </si>
  <si>
    <r>
      <t xml:space="preserve">
</t>
    </r>
    <r>
      <rPr>
        <sz val="9"/>
        <rFont val="굴림"/>
        <family val="3"/>
      </rPr>
      <t xml:space="preserve">골프연습장
</t>
    </r>
    <r>
      <rPr>
        <sz val="9"/>
        <rFont val="Arial"/>
        <family val="2"/>
      </rPr>
      <t xml:space="preserve">Golf
practice
range
</t>
    </r>
  </si>
  <si>
    <r>
      <t xml:space="preserve">체력단련장
</t>
    </r>
    <r>
      <rPr>
        <sz val="9"/>
        <rFont val="Arial"/>
        <family val="2"/>
      </rPr>
      <t>Physical
training
center</t>
    </r>
  </si>
  <si>
    <r>
      <t xml:space="preserve">당구장
</t>
    </r>
    <r>
      <rPr>
        <sz val="9"/>
        <rFont val="Arial"/>
        <family val="2"/>
      </rPr>
      <t>Billiard
room</t>
    </r>
  </si>
  <si>
    <r>
      <t xml:space="preserve">썰매장
</t>
    </r>
    <r>
      <rPr>
        <sz val="9"/>
        <rFont val="Arial"/>
        <family val="2"/>
      </rPr>
      <t>Area for
sledding</t>
    </r>
  </si>
  <si>
    <r>
      <t xml:space="preserve">무도장
</t>
    </r>
    <r>
      <rPr>
        <sz val="9"/>
        <rFont val="Arial"/>
        <family val="2"/>
      </rPr>
      <t>Ball
room</t>
    </r>
  </si>
  <si>
    <r>
      <t xml:space="preserve">무도학원
</t>
    </r>
    <r>
      <rPr>
        <sz val="9"/>
        <rFont val="Arial"/>
        <family val="2"/>
      </rPr>
      <t>Ballroom
Dancing
school</t>
    </r>
  </si>
  <si>
    <r>
      <t>골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Golf
course</t>
    </r>
  </si>
  <si>
    <r>
      <t>스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키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 xml:space="preserve">장
</t>
    </r>
    <r>
      <rPr>
        <sz val="9"/>
        <rFont val="Arial"/>
        <family val="2"/>
      </rPr>
      <t>Sking
ground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</si>
  <si>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</si>
  <si>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r>
      <t>교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수</t>
    </r>
  </si>
  <si>
    <t>Year &amp; Schools</t>
  </si>
  <si>
    <t>Schools</t>
  </si>
  <si>
    <t>Classes</t>
  </si>
  <si>
    <r>
      <t>학교수</t>
    </r>
    <r>
      <rPr>
        <sz val="10"/>
        <rFont val="Arial"/>
        <family val="2"/>
      </rPr>
      <t>1)</t>
    </r>
    <r>
      <rPr>
        <sz val="10"/>
        <rFont val="돋움"/>
        <family val="3"/>
      </rPr>
      <t xml:space="preserve">
</t>
    </r>
    <r>
      <rPr>
        <sz val="10"/>
        <rFont val="Arial"/>
        <family val="2"/>
      </rPr>
      <t>Number of
Schools</t>
    </r>
  </si>
  <si>
    <t>[ National &amp; Public]</t>
  </si>
  <si>
    <t>[Private]</t>
  </si>
  <si>
    <t>[ Private]</t>
  </si>
  <si>
    <t>Other Schools</t>
  </si>
  <si>
    <t>Percentage</t>
  </si>
  <si>
    <t>enrollment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</si>
  <si>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, %)</t>
    </r>
  </si>
  <si>
    <t>(Unit : person, %)</t>
  </si>
  <si>
    <r>
      <t>취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 children</t>
    </r>
  </si>
  <si>
    <r>
      <t>취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       Enrollments 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</si>
  <si>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률</t>
    </r>
  </si>
  <si>
    <t xml:space="preserve"> 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</si>
  <si>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</si>
  <si>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t>Year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</si>
  <si>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</si>
  <si>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천   연
기념물</t>
  </si>
  <si>
    <t>사적 및
명    승</t>
  </si>
  <si>
    <r>
      <t>중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요
민속자료</t>
    </r>
  </si>
  <si>
    <t xml:space="preserve">
등   록
문화재
</t>
  </si>
  <si>
    <t>중요무형
문 화 재</t>
  </si>
  <si>
    <r>
      <t>합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
 Total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</si>
  <si>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관
</t>
    </r>
    <r>
      <rPr>
        <sz val="10"/>
        <rFont val="Arial"/>
        <family val="2"/>
      </rPr>
      <t>Training institution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</si>
  <si>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원
</t>
    </r>
    <r>
      <rPr>
        <sz val="10"/>
        <rFont val="Arial"/>
        <family val="2"/>
      </rPr>
      <t>Training center</t>
    </r>
  </si>
  <si>
    <t>periodical</t>
  </si>
  <si>
    <t>스크린수</t>
  </si>
  <si>
    <t>No.of screens</t>
  </si>
  <si>
    <r>
      <t>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장
</t>
    </r>
    <r>
      <rPr>
        <sz val="10"/>
        <rFont val="Arial"/>
        <family val="2"/>
      </rPr>
      <t>Camp</t>
    </r>
  </si>
  <si>
    <r>
      <t xml:space="preserve">학교수
</t>
    </r>
    <r>
      <rPr>
        <sz val="10"/>
        <rFont val="Arial"/>
        <family val="2"/>
      </rPr>
      <t>Number of schools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</si>
  <si>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Teachers</t>
    </r>
  </si>
  <si>
    <r>
      <t xml:space="preserve">졸업자수
</t>
    </r>
    <r>
      <rPr>
        <sz val="10"/>
        <rFont val="Arial"/>
        <family val="2"/>
      </rPr>
      <t>Graduates</t>
    </r>
  </si>
  <si>
    <r>
      <t xml:space="preserve">진학자수
</t>
    </r>
    <r>
      <rPr>
        <sz val="10"/>
        <rFont val="Arial"/>
        <family val="2"/>
      </rPr>
      <t>Entrants to higher school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</si>
  <si>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자
</t>
    </r>
    <r>
      <rPr>
        <sz val="10"/>
        <rFont val="Arial"/>
        <family val="2"/>
      </rPr>
      <t>Entrants</t>
    </r>
  </si>
  <si>
    <r>
      <t xml:space="preserve">학급수
</t>
    </r>
    <r>
      <rPr>
        <sz val="10"/>
        <rFont val="Arial"/>
        <family val="2"/>
      </rPr>
      <t>No. of
 class
-rooms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</si>
  <si>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</si>
  <si>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 xml:space="preserve">학교수
</t>
    </r>
    <r>
      <rPr>
        <sz val="10"/>
        <rFont val="Arial"/>
        <family val="2"/>
      </rPr>
      <t>Number of schools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</si>
  <si>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Students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</si>
  <si>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Teachers</t>
    </r>
  </si>
  <si>
    <r>
      <t xml:space="preserve">
</t>
    </r>
    <r>
      <rPr>
        <sz val="10"/>
        <rFont val="Arial"/>
        <family val="2"/>
      </rPr>
      <t>Entrants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</si>
  <si>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</si>
  <si>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 xml:space="preserve">졸업자현황
</t>
    </r>
    <r>
      <rPr>
        <sz val="10"/>
        <rFont val="Arial"/>
        <family val="2"/>
      </rPr>
      <t>Graduation</t>
    </r>
  </si>
  <si>
    <r>
      <t>입학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황
</t>
    </r>
    <r>
      <rPr>
        <sz val="10"/>
        <rFont val="Arial"/>
        <family val="2"/>
      </rPr>
      <t>Entrance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</si>
  <si>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Building area</t>
    </r>
  </si>
  <si>
    <r>
      <t xml:space="preserve">진학자수
</t>
    </r>
    <r>
      <rPr>
        <sz val="10"/>
        <rFont val="Arial"/>
        <family val="2"/>
      </rPr>
      <t>Entrants to
 higher school</t>
    </r>
  </si>
  <si>
    <r>
      <t>DD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course</t>
    </r>
  </si>
  <si>
    <t>제주영지학교</t>
  </si>
  <si>
    <t>제주영송학교</t>
  </si>
  <si>
    <t>Jeju Young-gi Special School</t>
  </si>
  <si>
    <t>Jeju Young-song Special School</t>
  </si>
  <si>
    <t>Air and Correspondence High School</t>
  </si>
  <si>
    <t>(Unit : number, m²)</t>
  </si>
  <si>
    <t xml:space="preserve"> </t>
  </si>
  <si>
    <t>Clerical staffs</t>
  </si>
  <si>
    <t>land area</t>
  </si>
  <si>
    <t xml:space="preserve">Building </t>
  </si>
  <si>
    <t>연별</t>
  </si>
  <si>
    <r>
      <t>Y</t>
    </r>
    <r>
      <rPr>
        <sz val="10"/>
        <rFont val="Arial"/>
        <family val="2"/>
      </rPr>
      <t>ear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</si>
  <si>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         Reported sports facilities</t>
    </r>
  </si>
  <si>
    <t>등 록 체 육 시 설</t>
  </si>
  <si>
    <t>신 고 체 육 시 설     Reported sports facilities</t>
  </si>
  <si>
    <r>
      <t xml:space="preserve">3. </t>
    </r>
    <r>
      <rPr>
        <b/>
        <sz val="18"/>
        <rFont val="돋움"/>
        <family val="3"/>
      </rPr>
      <t>초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    Elementary Schools</t>
    </r>
  </si>
  <si>
    <t>자료 : 제주특별자치도 문화정책과</t>
  </si>
  <si>
    <t xml:space="preserve">2 0 1 1 </t>
  </si>
  <si>
    <t>2 0 1 1</t>
  </si>
  <si>
    <t xml:space="preserve">2 0 1 0 </t>
  </si>
  <si>
    <t>방송사
Broadcasting</t>
  </si>
  <si>
    <t>신문사
Newspaper publishers</t>
  </si>
  <si>
    <t>계
Total</t>
  </si>
  <si>
    <t>지상파방송
Broadcasting</t>
  </si>
  <si>
    <t>케이블TV
Cable TV</t>
  </si>
  <si>
    <t>라디오
Radio</t>
  </si>
  <si>
    <t>기타
Others</t>
  </si>
  <si>
    <t>일간
Daily</t>
  </si>
  <si>
    <t>주간
Weekly</t>
  </si>
  <si>
    <t>인터넷신문
Internet</t>
  </si>
  <si>
    <t>Source : Jeju Special Self-Governing Province Office of Education,
「Statistical Yearbook of Jeju Education」</t>
  </si>
  <si>
    <t>2 0 1 1</t>
  </si>
  <si>
    <t xml:space="preserve">   주 : 1) 교지면적 = 대지 + 체육장</t>
  </si>
  <si>
    <t xml:space="preserve">         2) 건물면적 = 보통교실 + 특별교실 + 관리실 +기타(면적을 1,000㎡로 표시함에 따른 시별 합이 전체합과 맞지 않을 수 있음)</t>
  </si>
  <si>
    <t xml:space="preserve">         2) 교지면적 = 대지 + 체육장</t>
  </si>
  <si>
    <t xml:space="preserve">         3) 건물면적 = 보통교실 + 특별교실 + 관리실 +기타(면적을 1,000㎡로 표시함에 따른 시별 합이 전체합과 맞지 않을 수 있음)</t>
  </si>
  <si>
    <r>
      <rPr>
        <vertAlign val="superscript"/>
        <sz val="10"/>
        <rFont val="돋움"/>
        <family val="3"/>
      </rPr>
      <t>건물</t>
    </r>
    <r>
      <rPr>
        <vertAlign val="superscript"/>
        <sz val="10"/>
        <rFont val="Arial"/>
        <family val="2"/>
      </rPr>
      <t>3)</t>
    </r>
    <r>
      <rPr>
        <vertAlign val="superscript"/>
        <sz val="10"/>
        <rFont val="돋움"/>
        <family val="3"/>
      </rPr>
      <t>면적</t>
    </r>
  </si>
  <si>
    <t>보통교실수</t>
  </si>
  <si>
    <t>2 0 1 1</t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</si>
  <si>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vertAlign val="superscript"/>
        <sz val="10"/>
        <rFont val="Arial"/>
        <family val="2"/>
      </rPr>
      <t xml:space="preserve">2)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School land area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</si>
  <si>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물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Building area</t>
    </r>
  </si>
  <si>
    <t xml:space="preserve">No. of </t>
  </si>
  <si>
    <t>Classrooms</t>
  </si>
  <si>
    <t>보통교실수
No. of 
Classrooms</t>
  </si>
  <si>
    <t xml:space="preserve">   주 : 1) 교지면적 = 대지 + 체육장</t>
  </si>
  <si>
    <t xml:space="preserve">         2) 건물면적 = 보통교실 + 특별교실 + 관리실 +기타(면적을 1,000㎡로 표시함에 따른 시별 합이 전체합과 맞지 않을 수 있음)</t>
  </si>
  <si>
    <r>
      <t>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황
</t>
    </r>
    <r>
      <rPr>
        <sz val="10"/>
        <rFont val="Arial"/>
        <family val="2"/>
      </rPr>
      <t>Graduation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</si>
  <si>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황
</t>
    </r>
    <r>
      <rPr>
        <sz val="10"/>
        <rFont val="Arial"/>
        <family val="2"/>
      </rPr>
      <t>Entrance</t>
    </r>
  </si>
  <si>
    <r>
      <t>2</t>
    </r>
    <r>
      <rPr>
        <sz val="10"/>
        <rFont val="Arial"/>
        <family val="2"/>
      </rPr>
      <t xml:space="preserve"> 0 1 1</t>
    </r>
  </si>
  <si>
    <r>
      <t xml:space="preserve">6. </t>
    </r>
    <r>
      <rPr>
        <b/>
        <sz val="18"/>
        <color indexed="8"/>
        <rFont val="HY중고딕"/>
        <family val="1"/>
      </rPr>
      <t>특수목적고등학교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HY중고딕"/>
        <family val="1"/>
      </rPr>
      <t>국</t>
    </r>
    <r>
      <rPr>
        <b/>
        <sz val="18"/>
        <color indexed="8"/>
        <rFont val="Arial"/>
        <family val="2"/>
      </rPr>
      <t>·</t>
    </r>
    <r>
      <rPr>
        <b/>
        <sz val="18"/>
        <color indexed="8"/>
        <rFont val="HY중고딕"/>
        <family val="1"/>
      </rPr>
      <t>공립</t>
    </r>
    <r>
      <rPr>
        <b/>
        <sz val="18"/>
        <color indexed="8"/>
        <rFont val="Arial"/>
        <family val="2"/>
      </rPr>
      <t>)       Special-purposed High School (National and Public)</t>
    </r>
  </si>
  <si>
    <t>연   별</t>
  </si>
  <si>
    <t xml:space="preserve">(단위 : 개, 명, 천㎡)  </t>
  </si>
  <si>
    <t>(Unit : number, person, 1000 ㎡)</t>
  </si>
  <si>
    <r>
      <t xml:space="preserve">7. </t>
    </r>
    <r>
      <rPr>
        <b/>
        <sz val="18"/>
        <color indexed="8"/>
        <rFont val="HY중고딕"/>
        <family val="1"/>
      </rPr>
      <t>특성화고등학교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HY중고딕"/>
        <family val="1"/>
      </rPr>
      <t>국·공립</t>
    </r>
    <r>
      <rPr>
        <b/>
        <sz val="18"/>
        <color indexed="8"/>
        <rFont val="Arial"/>
        <family val="2"/>
      </rPr>
      <t>)       Specialized High School (National and Public)</t>
    </r>
  </si>
  <si>
    <t xml:space="preserve">         3) 2011년 부터 '전문계고등학교' → '특성화고, 특목고, 자율고(국공립/사립)'로 항목 변경</t>
  </si>
  <si>
    <r>
      <t>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School land area</t>
    </r>
  </si>
  <si>
    <t>교 지1)
면 적
School land area</t>
  </si>
  <si>
    <r>
      <t>교지</t>
    </r>
    <r>
      <rPr>
        <vertAlign val="superscript"/>
        <sz val="10"/>
        <rFont val="돋움"/>
        <family val="3"/>
      </rPr>
      <t>2)</t>
    </r>
    <r>
      <rPr>
        <sz val="10"/>
        <rFont val="돋움"/>
        <family val="3"/>
      </rPr>
      <t>면적</t>
    </r>
  </si>
  <si>
    <t>교  지1)
면  적
School land area</t>
  </si>
  <si>
    <t>건 물2)
면 적
Building area</t>
  </si>
  <si>
    <r>
      <t xml:space="preserve">8. </t>
    </r>
    <r>
      <rPr>
        <b/>
        <sz val="18"/>
        <color indexed="8"/>
        <rFont val="HY중고딕"/>
        <family val="1"/>
      </rPr>
      <t>자율고등학교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HY중고딕"/>
        <family val="1"/>
      </rPr>
      <t>국</t>
    </r>
    <r>
      <rPr>
        <b/>
        <sz val="18"/>
        <color indexed="8"/>
        <rFont val="Arial"/>
        <family val="2"/>
      </rPr>
      <t>·</t>
    </r>
    <r>
      <rPr>
        <b/>
        <sz val="18"/>
        <color indexed="8"/>
        <rFont val="HY중고딕"/>
        <family val="1"/>
      </rPr>
      <t>공립</t>
    </r>
    <r>
      <rPr>
        <b/>
        <sz val="18"/>
        <color indexed="8"/>
        <rFont val="Arial"/>
        <family val="2"/>
      </rPr>
      <t>)     Autonomous High School (National and Public)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</si>
  <si>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</t>
    </r>
    <r>
      <rPr>
        <sz val="10"/>
        <rFont val="Arial"/>
        <family val="2"/>
      </rPr>
      <t>m²)</t>
    </r>
  </si>
  <si>
    <t>(Unit : number, person, 1,000m²)</t>
  </si>
  <si>
    <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</si>
  <si>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</si>
  <si>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</si>
  <si>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t>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</si>
  <si>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</si>
  <si>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Students</t>
  </si>
  <si>
    <t>Teachers</t>
  </si>
  <si>
    <t>Clerical staffs</t>
  </si>
  <si>
    <t>Year</t>
  </si>
  <si>
    <t>대학별</t>
  </si>
  <si>
    <t>Number of</t>
  </si>
  <si>
    <t>남</t>
  </si>
  <si>
    <t>여</t>
  </si>
  <si>
    <t>Colleges</t>
  </si>
  <si>
    <t>schools</t>
  </si>
  <si>
    <t>departments</t>
  </si>
  <si>
    <t>Male</t>
  </si>
  <si>
    <t>Female</t>
  </si>
  <si>
    <t>제주관광대학교</t>
  </si>
  <si>
    <t>jeju Tourism College</t>
  </si>
  <si>
    <t>제주한라대학교</t>
  </si>
  <si>
    <t xml:space="preserve">Jeju halla University </t>
  </si>
  <si>
    <r>
      <t>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황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</si>
  <si>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황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</si>
  <si>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</si>
  <si>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</si>
  <si>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t>대학별</t>
  </si>
  <si>
    <r>
      <t>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</si>
  <si>
    <r>
      <t>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</si>
  <si>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</si>
  <si>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</si>
  <si>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</si>
  <si>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Colleges</t>
  </si>
  <si>
    <t xml:space="preserve">Source :   Jeju National University, Jeju international University </t>
  </si>
  <si>
    <t>2 0 1 1</t>
  </si>
  <si>
    <t>Jeju international University</t>
  </si>
  <si>
    <t>2 0 1 0</t>
  </si>
  <si>
    <t>Graduate School of Educ. Jeju international University</t>
  </si>
  <si>
    <t xml:space="preserve">Source :   Jeju National University, Jeju international University   </t>
  </si>
  <si>
    <t>No. of Classrooms</t>
  </si>
  <si>
    <t xml:space="preserve">         2) 건물면적 = 보통교실 + 특별교실 + 관리실 +기타  (면적을 1,000㎡로 표시함에 따른 시군별 합이 전체합과 맞지 않을 수 있음)</t>
  </si>
  <si>
    <t xml:space="preserve">         3) 방송통신고 : 교원, 사무직원, 교지, 건물, 교실은 제주제일고등학교 겸용</t>
  </si>
  <si>
    <r>
      <t>방송통신고등학교</t>
    </r>
    <r>
      <rPr>
        <vertAlign val="superscript"/>
        <sz val="14"/>
        <rFont val="굴림"/>
        <family val="3"/>
      </rPr>
      <t>3)</t>
    </r>
  </si>
  <si>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한라도서관</t>
    </r>
  </si>
  <si>
    <r>
      <rPr>
        <sz val="10"/>
        <rFont val="굴림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기적의도서관</t>
    </r>
  </si>
  <si>
    <t>Halla  Library</t>
  </si>
  <si>
    <t>Jeju Udang Library</t>
  </si>
  <si>
    <t>Jeju Miracle Library</t>
  </si>
  <si>
    <t>Jeju Tamna Library</t>
  </si>
  <si>
    <t>Aewol-eup Library</t>
  </si>
  <si>
    <t>Jocheon-eup  Library</t>
  </si>
  <si>
    <t>Hangyeong-myeon Library</t>
  </si>
  <si>
    <t xml:space="preserve">Jeju Library </t>
  </si>
  <si>
    <t>Hansupul Library</t>
  </si>
  <si>
    <t>Dongnyeok Library</t>
  </si>
  <si>
    <t>금 속</t>
  </si>
  <si>
    <t>토 제</t>
  </si>
  <si>
    <t>초 제</t>
  </si>
  <si>
    <t>나 무</t>
  </si>
  <si>
    <t>피 모</t>
  </si>
  <si>
    <t>사 직</t>
  </si>
  <si>
    <t>종 자</t>
  </si>
  <si>
    <t>기 타</t>
  </si>
  <si>
    <r>
      <t>2</t>
    </r>
    <r>
      <rPr>
        <sz val="10"/>
        <rFont val="Arial"/>
        <family val="2"/>
      </rPr>
      <t xml:space="preserve"> 0 1 0</t>
    </r>
  </si>
  <si>
    <t xml:space="preserve"> Source : Jeju Special Self-Governing Province Cultural Policy Div</t>
  </si>
  <si>
    <r>
      <rPr>
        <sz val="10"/>
        <rFont val="굴림"/>
        <family val="3"/>
      </rPr>
      <t>국립제주박물관</t>
    </r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</si>
  <si>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박물관</t>
    </r>
  </si>
  <si>
    <r>
      <rPr>
        <sz val="10"/>
        <rFont val="굴림"/>
        <family val="3"/>
      </rPr>
      <t>제주교육박물관</t>
    </r>
  </si>
  <si>
    <r>
      <rPr>
        <sz val="10"/>
        <rFont val="굴림"/>
        <family val="3"/>
      </rPr>
      <t>제주돌문화공원</t>
    </r>
  </si>
  <si>
    <r>
      <rPr>
        <sz val="10"/>
        <rFont val="굴림"/>
        <family val="3"/>
      </rPr>
      <t>해녀박물관</t>
    </r>
  </si>
  <si>
    <r>
      <rPr>
        <sz val="10"/>
        <rFont val="굴림"/>
        <family val="3"/>
      </rPr>
      <t>제주</t>
    </r>
    <r>
      <rPr>
        <sz val="10"/>
        <rFont val="Arial"/>
        <family val="2"/>
      </rPr>
      <t>4.3</t>
    </r>
    <r>
      <rPr>
        <sz val="10"/>
        <rFont val="굴림"/>
        <family val="3"/>
      </rPr>
      <t>평화기념관</t>
    </r>
  </si>
  <si>
    <r>
      <rPr>
        <sz val="10"/>
        <rFont val="굴림"/>
        <family val="3"/>
      </rPr>
      <t>설문대여성문화센터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여성역사문화전시관</t>
    </r>
  </si>
  <si>
    <t>Jeju National Museum</t>
  </si>
  <si>
    <t>Jeju Education Museum</t>
  </si>
  <si>
    <t>Jeju Stone Park</t>
  </si>
  <si>
    <t>Haenyeo Museum</t>
  </si>
  <si>
    <t>Jeju April 3rd Peace Park</t>
  </si>
  <si>
    <t xml:space="preserve">Sulmundae Women's Center
Jeju Women's History&amp;Culyure Exhibition Hall   </t>
  </si>
  <si>
    <r>
      <rPr>
        <sz val="10"/>
        <rFont val="굴림"/>
        <family val="3"/>
      </rPr>
      <t>제주특별자치도
민속자연사박물관</t>
    </r>
  </si>
  <si>
    <t xml:space="preserve">   주 : 2011년부터 제주교육박물관, 제주돌문화공원, 해녀박물관, 제주4.3평화기념관, 설문대여성문화센터여성역사문화전시관 추가</t>
  </si>
  <si>
    <t xml:space="preserve">   주 : 민간단체 예술단 제외</t>
  </si>
  <si>
    <t>영화상영관</t>
  </si>
  <si>
    <t>Source : Jeju Special Self-Governing Province  Sports Industry Div.</t>
  </si>
  <si>
    <t>자료 : 제주특별자치도 스포츠산업과</t>
  </si>
  <si>
    <r>
      <t>수용인원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Capacity</t>
    </r>
  </si>
  <si>
    <r>
      <t>관람연인원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)
Annual persons admitted </t>
    </r>
  </si>
  <si>
    <t xml:space="preserve">   주 : 건물연면적</t>
  </si>
  <si>
    <t xml:space="preserve">단위: 개,명 </t>
  </si>
  <si>
    <t>서적출판업
Publishing of books, brochures, musical books and other publications</t>
  </si>
  <si>
    <t>사업체수
Establishments</t>
  </si>
  <si>
    <t>종사자수
Employees</t>
  </si>
  <si>
    <r>
      <t xml:space="preserve">24. </t>
    </r>
    <r>
      <rPr>
        <b/>
        <sz val="15"/>
        <color indexed="8"/>
        <rFont val="HY중고딕"/>
        <family val="1"/>
      </rPr>
      <t>출판</t>
    </r>
    <r>
      <rPr>
        <b/>
        <sz val="15"/>
        <color indexed="8"/>
        <rFont val="Arial"/>
        <family val="2"/>
      </rPr>
      <t xml:space="preserve">, </t>
    </r>
    <r>
      <rPr>
        <b/>
        <sz val="15"/>
        <color indexed="8"/>
        <rFont val="HY중고딕"/>
        <family val="1"/>
      </rPr>
      <t>인쇄</t>
    </r>
    <r>
      <rPr>
        <b/>
        <sz val="15"/>
        <color indexed="8"/>
        <rFont val="Arial"/>
        <family val="2"/>
      </rPr>
      <t xml:space="preserve"> </t>
    </r>
    <r>
      <rPr>
        <b/>
        <sz val="15"/>
        <color indexed="8"/>
        <rFont val="HY중고딕"/>
        <family val="1"/>
      </rPr>
      <t>및</t>
    </r>
    <r>
      <rPr>
        <b/>
        <sz val="15"/>
        <color indexed="8"/>
        <rFont val="Arial"/>
        <family val="2"/>
      </rPr>
      <t xml:space="preserve"> </t>
    </r>
    <r>
      <rPr>
        <b/>
        <sz val="15"/>
        <color indexed="8"/>
        <rFont val="HY중고딕"/>
        <family val="1"/>
      </rPr>
      <t>기록매체복제업</t>
    </r>
    <r>
      <rPr>
        <b/>
        <sz val="15"/>
        <color indexed="8"/>
        <rFont val="Arial"/>
        <family val="2"/>
      </rPr>
      <t xml:space="preserve"> </t>
    </r>
    <r>
      <rPr>
        <b/>
        <sz val="15"/>
        <color indexed="8"/>
        <rFont val="HY중고딕"/>
        <family val="1"/>
      </rPr>
      <t>현황</t>
    </r>
    <r>
      <rPr>
        <b/>
        <sz val="15"/>
        <color indexed="8"/>
        <rFont val="Arial"/>
        <family val="2"/>
      </rPr>
      <t>(</t>
    </r>
    <r>
      <rPr>
        <b/>
        <sz val="15"/>
        <color indexed="8"/>
        <rFont val="HY중고딕"/>
        <family val="1"/>
      </rPr>
      <t>산업세분류별</t>
    </r>
    <r>
      <rPr>
        <b/>
        <sz val="15"/>
        <color indexed="8"/>
        <rFont val="Arial"/>
        <family val="2"/>
      </rPr>
      <t xml:space="preserve">)  Publishing , Printing and Reproduction of Recorded media Companies (by Industrial classes) </t>
    </r>
  </si>
  <si>
    <t>Special-purposed High School</t>
  </si>
  <si>
    <t>Specialized High School</t>
  </si>
  <si>
    <t>Autonomous High School</t>
  </si>
  <si>
    <t>Kindergartens</t>
  </si>
  <si>
    <t>Elementary schools</t>
  </si>
  <si>
    <t>Middle schools</t>
  </si>
  <si>
    <t>General High schools</t>
  </si>
  <si>
    <t>Junior Colleges</t>
  </si>
  <si>
    <t>Colleges and Universities</t>
  </si>
  <si>
    <t>Graduate Schools</t>
  </si>
  <si>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원</t>
    </r>
  </si>
  <si>
    <r>
      <rPr>
        <sz val="10"/>
        <rFont val="굴림"/>
        <family val="3"/>
      </rPr>
      <t>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교</t>
    </r>
  </si>
  <si>
    <r>
      <rPr>
        <sz val="10"/>
        <rFont val="굴림"/>
        <family val="3"/>
      </rPr>
      <t>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교</t>
    </r>
  </si>
  <si>
    <r>
      <rPr>
        <sz val="10"/>
        <rFont val="굴림"/>
        <family val="3"/>
      </rPr>
      <t>일반계고등학교</t>
    </r>
  </si>
  <si>
    <r>
      <rPr>
        <sz val="10"/>
        <rFont val="굴림"/>
        <family val="3"/>
      </rPr>
      <t>특수목적고등학교</t>
    </r>
  </si>
  <si>
    <r>
      <rPr>
        <sz val="10"/>
        <rFont val="굴림"/>
        <family val="3"/>
      </rPr>
      <t>특성화고등학교</t>
    </r>
  </si>
  <si>
    <r>
      <rPr>
        <sz val="10"/>
        <rFont val="굴림"/>
        <family val="3"/>
      </rPr>
      <t>자율고등학교</t>
    </r>
  </si>
  <si>
    <r>
      <t xml:space="preserve">(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립</t>
    </r>
    <r>
      <rPr>
        <sz val="10"/>
        <rFont val="Arial"/>
        <family val="2"/>
      </rPr>
      <t xml:space="preserve"> )</t>
    </r>
  </si>
  <si>
    <r>
      <t xml:space="preserve">(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립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</si>
  <si>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제주특별자치도교육청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『제주교육통계연보』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대학</t>
    </r>
    <r>
      <rPr>
        <sz val="10"/>
        <rFont val="Arial"/>
        <family val="2"/>
      </rPr>
      <t>(</t>
    </r>
    <r>
      <rPr>
        <sz val="10"/>
        <rFont val="굴림"/>
        <family val="3"/>
      </rPr>
      <t>교</t>
    </r>
    <r>
      <rPr>
        <sz val="10"/>
        <rFont val="Arial"/>
        <family val="2"/>
      </rPr>
      <t>)</t>
    </r>
  </si>
  <si>
    <r>
      <t xml:space="preserve">    </t>
    </r>
    <r>
      <rPr>
        <sz val="10"/>
        <rFont val="굴림"/>
        <family val="3"/>
      </rPr>
      <t>주</t>
    </r>
    <r>
      <rPr>
        <sz val="10"/>
        <rFont val="Arial"/>
        <family val="2"/>
      </rPr>
      <t>: 1)  ( )</t>
    </r>
    <r>
      <rPr>
        <sz val="10"/>
        <rFont val="굴림"/>
        <family val="3"/>
      </rPr>
      <t>안은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분교장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수로서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전체학교수에는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미포함</t>
    </r>
  </si>
  <si>
    <r>
      <t xml:space="preserve">         2)  </t>
    </r>
    <r>
      <rPr>
        <sz val="10"/>
        <rFont val="돋움"/>
        <family val="3"/>
      </rPr>
      <t>교실은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보통교실</t>
    </r>
    <r>
      <rPr>
        <sz val="10"/>
        <rFont val="Arial"/>
        <family val="2"/>
      </rPr>
      <t>(</t>
    </r>
    <r>
      <rPr>
        <sz val="10"/>
        <rFont val="돋움"/>
        <family val="3"/>
      </rPr>
      <t>유치원의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보통교실과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다른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교육기관의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보통교실</t>
    </r>
    <r>
      <rPr>
        <sz val="10"/>
        <rFont val="Arial"/>
        <family val="2"/>
      </rPr>
      <t>)</t>
    </r>
    <r>
      <rPr>
        <sz val="10"/>
        <rFont val="돋움"/>
        <family val="3"/>
      </rPr>
      <t>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보통교실은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정규교실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가교실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대용교실을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대학</t>
    </r>
    <r>
      <rPr>
        <sz val="10"/>
        <rFont val="Arial"/>
        <family val="2"/>
      </rPr>
      <t>(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보통교실수</t>
    </r>
    <r>
      <rPr>
        <sz val="10"/>
        <rFont val="Arial"/>
        <family val="2"/>
      </rPr>
      <t xml:space="preserve"> = </t>
    </r>
    <r>
      <rPr>
        <sz val="10"/>
        <rFont val="돋움"/>
        <family val="3"/>
      </rPr>
      <t>강의실</t>
    </r>
    <r>
      <rPr>
        <sz val="10"/>
        <rFont val="Arial"/>
        <family val="2"/>
      </rPr>
      <t xml:space="preserve"> + </t>
    </r>
    <r>
      <rPr>
        <sz val="10"/>
        <rFont val="돋움"/>
        <family val="3"/>
      </rPr>
      <t>실험실습실</t>
    </r>
    <r>
      <rPr>
        <sz val="10"/>
        <rFont val="Arial"/>
        <family val="2"/>
      </rPr>
      <t xml:space="preserve"> </t>
    </r>
  </si>
  <si>
    <r>
      <t xml:space="preserve">         4)  </t>
    </r>
    <r>
      <rPr>
        <sz val="10"/>
        <rFont val="돋움"/>
        <family val="3"/>
      </rPr>
      <t>교육대학교는</t>
    </r>
    <r>
      <rPr>
        <sz val="10"/>
        <rFont val="Arial"/>
        <family val="2"/>
      </rPr>
      <t xml:space="preserve"> 2008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3</t>
    </r>
    <r>
      <rPr>
        <sz val="10"/>
        <rFont val="돋움"/>
        <family val="3"/>
      </rPr>
      <t>월</t>
    </r>
    <r>
      <rPr>
        <sz val="10"/>
        <rFont val="Arial"/>
        <family val="2"/>
      </rPr>
      <t xml:space="preserve"> 1</t>
    </r>
    <r>
      <rPr>
        <sz val="10"/>
        <rFont val="돋움"/>
        <family val="3"/>
      </rPr>
      <t>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통폐합되어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제주대학교에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작성되었음</t>
    </r>
  </si>
  <si>
    <r>
      <t xml:space="preserve">Source : 1)  Jeju Special Self-Governing Province Office of Education, </t>
    </r>
    <r>
      <rPr>
        <sz val="10"/>
        <rFont val="돋움"/>
        <family val="3"/>
      </rPr>
      <t>「</t>
    </r>
    <r>
      <rPr>
        <sz val="10"/>
        <rFont val="Arial"/>
        <family val="2"/>
      </rPr>
      <t>Statistical Yearbook of Jeju Education</t>
    </r>
    <r>
      <rPr>
        <sz val="10"/>
        <rFont val="돋움"/>
        <family val="3"/>
      </rPr>
      <t xml:space="preserve">」
</t>
    </r>
    <r>
      <rPr>
        <sz val="10"/>
        <rFont val="Arial"/>
        <family val="2"/>
      </rPr>
      <t xml:space="preserve">     2) Jeju National University, Jeju international University, Jeju halla University,  Jeju tourism college   </t>
    </r>
  </si>
  <si>
    <r>
      <t xml:space="preserve">         3)  </t>
    </r>
    <r>
      <rPr>
        <sz val="10"/>
        <rFont val="돋움"/>
        <family val="3"/>
      </rPr>
      <t>기타학교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제주영송학교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제주영지학교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방송통신고등학교</t>
    </r>
  </si>
  <si>
    <t>2 0 1 2</t>
  </si>
  <si>
    <t>2 0 1 1</t>
  </si>
  <si>
    <t>여
Female</t>
  </si>
  <si>
    <t>여
Female</t>
  </si>
  <si>
    <t>Note : 1) School land area is sum of building area and outdoor recreation area</t>
  </si>
  <si>
    <t xml:space="preserve">          2) Building area in general is sum of general and special classrooms, management office, and other</t>
  </si>
  <si>
    <t xml:space="preserve">          3) Number of teachers refer to permanent teachers</t>
  </si>
  <si>
    <t xml:space="preserve">          4) Number of clearical staffs excludes contracted workers</t>
  </si>
  <si>
    <t>자료 : 제주관광대학교, 제주한라대학교</t>
  </si>
  <si>
    <t xml:space="preserve">Source : Jeju Tourism College, Jeju halla University </t>
  </si>
  <si>
    <r>
      <rPr>
        <sz val="10"/>
        <rFont val="굴림"/>
        <family val="3"/>
      </rPr>
      <t>대학원수</t>
    </r>
  </si>
  <si>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</si>
  <si>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</si>
  <si>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</si>
  <si>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</si>
  <si>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</si>
  <si>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별</t>
    </r>
  </si>
  <si>
    <t>Programs</t>
  </si>
  <si>
    <r>
      <rPr>
        <sz val="10"/>
        <rFont val="굴림"/>
        <family val="3"/>
      </rPr>
      <t>대학원별</t>
    </r>
  </si>
  <si>
    <t>No. of</t>
  </si>
  <si>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</si>
  <si>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</si>
  <si>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</si>
  <si>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여</t>
    </r>
  </si>
  <si>
    <t>Graduate School</t>
  </si>
  <si>
    <t>Graduate schools</t>
  </si>
  <si>
    <r>
      <t xml:space="preserve">11.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원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Graduate Schools(Cont'd)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</si>
  <si>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Clerical staffs</t>
    </r>
  </si>
  <si>
    <r>
      <rPr>
        <sz val="10"/>
        <rFont val="굴림"/>
        <family val="3"/>
      </rPr>
      <t>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황
</t>
    </r>
    <r>
      <rPr>
        <sz val="10"/>
        <rFont val="Arial"/>
        <family val="2"/>
      </rPr>
      <t>Granted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</si>
  <si>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황
</t>
    </r>
    <r>
      <rPr>
        <sz val="10"/>
        <rFont val="Arial"/>
        <family val="2"/>
      </rPr>
      <t xml:space="preserve">Entrance 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</si>
  <si>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</si>
  <si>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</si>
  <si>
    <r>
      <rPr>
        <sz val="10"/>
        <rFont val="굴림"/>
        <family val="3"/>
      </rPr>
      <t>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</si>
  <si>
    <r>
      <rPr>
        <sz val="10"/>
        <rFont val="돋움"/>
        <family val="3"/>
      </rPr>
      <t>계</t>
    </r>
  </si>
  <si>
    <r>
      <rPr>
        <sz val="10"/>
        <rFont val="돋움"/>
        <family val="3"/>
      </rPr>
      <t>여</t>
    </r>
  </si>
  <si>
    <r>
      <rPr>
        <sz val="10"/>
        <rFont val="돋움"/>
        <family val="3"/>
      </rPr>
      <t>석사과정</t>
    </r>
  </si>
  <si>
    <r>
      <rPr>
        <sz val="10"/>
        <rFont val="돋움"/>
        <family val="3"/>
      </rPr>
      <t>박사과정</t>
    </r>
  </si>
  <si>
    <t>MD cource</t>
  </si>
  <si>
    <t>DD cource</t>
  </si>
  <si>
    <r>
      <rPr>
        <sz val="10"/>
        <rFont val="돋움"/>
        <family val="3"/>
      </rPr>
      <t>대학원별</t>
    </r>
  </si>
  <si>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</si>
  <si>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</si>
  <si>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t>민속문화재</t>
  </si>
  <si>
    <t>Folklore</t>
  </si>
  <si>
    <t>Cultural properties</t>
  </si>
  <si>
    <t>청소년회관2)</t>
  </si>
  <si>
    <t>합계
Total</t>
  </si>
  <si>
    <t>(Unit : number)</t>
  </si>
  <si>
    <t>Source :Jeju Special Self-Governing Province Officer for Public Information</t>
  </si>
  <si>
    <t>자료 : 제주특별자치도 소통정책관</t>
  </si>
  <si>
    <t>2 0 1 3</t>
  </si>
  <si>
    <t>2 0 1 4</t>
  </si>
  <si>
    <r>
      <t>F</t>
    </r>
    <r>
      <rPr>
        <sz val="10"/>
        <rFont val="Arial"/>
        <family val="2"/>
      </rPr>
      <t>emale</t>
    </r>
  </si>
  <si>
    <r>
      <t>M</t>
    </r>
    <r>
      <rPr>
        <sz val="10"/>
        <rFont val="Arial"/>
        <family val="2"/>
      </rPr>
      <t>ale</t>
    </r>
  </si>
  <si>
    <t>적령아동
Children of schooling</t>
  </si>
  <si>
    <t xml:space="preserve">
</t>
  </si>
  <si>
    <r>
      <t>유예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과령아
</t>
    </r>
    <r>
      <rPr>
        <sz val="10"/>
        <rFont val="Arial"/>
        <family val="2"/>
      </rPr>
      <t>children over the schooling age</t>
    </r>
  </si>
  <si>
    <t>기  타 
others</t>
  </si>
  <si>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:  2014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남</t>
    </r>
    <r>
      <rPr>
        <sz val="10"/>
        <rFont val="Arial"/>
        <family val="2"/>
      </rPr>
      <t>,</t>
    </r>
    <r>
      <rPr>
        <sz val="10"/>
        <rFont val="돋움"/>
        <family val="3"/>
      </rPr>
      <t>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구분항목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추가</t>
    </r>
  </si>
  <si>
    <t>조기 입학자
Children under the schooling age</t>
  </si>
  <si>
    <t>조기 입학 신청자
Children under the schooling age</t>
  </si>
  <si>
    <r>
      <rPr>
        <sz val="10"/>
        <rFont val="굴림"/>
        <family val="3"/>
      </rPr>
      <t>연별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</si>
  <si>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 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 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  </t>
    </r>
    <r>
      <rPr>
        <sz val="10"/>
        <rFont val="굴림"/>
        <family val="3"/>
      </rPr>
      <t>원</t>
    </r>
    <r>
      <rPr>
        <sz val="10"/>
        <rFont val="Arial"/>
        <family val="2"/>
      </rPr>
      <t>   Private Institute</t>
    </r>
  </si>
  <si>
    <r>
      <rPr>
        <sz val="10"/>
        <rFont val="굴림"/>
        <family val="3"/>
      </rPr>
      <t>독서실</t>
    </r>
    <r>
      <rPr>
        <sz val="10"/>
        <rFont val="Arial"/>
        <family val="2"/>
      </rPr>
      <t xml:space="preserve">  Reading room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</si>
  <si>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</si>
  <si>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수강자수</t>
    </r>
    <r>
      <rPr>
        <sz val="10"/>
        <rFont val="Arial"/>
        <family val="2"/>
      </rPr>
      <t xml:space="preserve"> Attendants</t>
    </r>
  </si>
  <si>
    <r>
      <rPr>
        <sz val="10"/>
        <rFont val="굴림"/>
        <family val="3"/>
      </rPr>
      <t xml:space="preserve">강사수
</t>
    </r>
    <r>
      <rPr>
        <sz val="10"/>
        <rFont val="Arial"/>
        <family val="2"/>
      </rPr>
      <t>Instructors</t>
    </r>
  </si>
  <si>
    <r>
      <rPr>
        <sz val="10"/>
        <rFont val="돋움"/>
        <family val="3"/>
      </rPr>
      <t xml:space="preserve">열람좌석수
</t>
    </r>
    <r>
      <rPr>
        <sz val="10"/>
        <rFont val="Arial"/>
        <family val="2"/>
      </rPr>
      <t>Seats</t>
    </r>
  </si>
  <si>
    <r>
      <rPr>
        <sz val="10"/>
        <rFont val="굴림"/>
        <family val="3"/>
      </rPr>
      <t xml:space="preserve">독서실수
</t>
    </r>
    <r>
      <rPr>
        <sz val="10"/>
        <rFont val="Arial"/>
        <family val="2"/>
      </rPr>
      <t>Reading rooms</t>
    </r>
  </si>
  <si>
    <r>
      <rPr>
        <sz val="10"/>
        <rFont val="굴림"/>
        <family val="3"/>
      </rPr>
      <t xml:space="preserve">열람실수
</t>
    </r>
    <r>
      <rPr>
        <sz val="10"/>
        <rFont val="Arial"/>
        <family val="2"/>
      </rPr>
      <t>Rooms</t>
    </r>
  </si>
  <si>
    <r>
      <rPr>
        <sz val="10"/>
        <rFont val="굴림"/>
        <family val="3"/>
      </rPr>
      <t>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람
좌석수
</t>
    </r>
    <r>
      <rPr>
        <sz val="10"/>
        <rFont val="Arial"/>
        <family val="2"/>
      </rPr>
      <t>Seats</t>
    </r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</si>
  <si>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제주특별자치도교육청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『제주교육통계연보』</t>
    </r>
  </si>
  <si>
    <r>
      <t xml:space="preserve">Source : Jeju Special Self-Governing Province Office of Education, 
</t>
    </r>
    <r>
      <rPr>
        <sz val="10"/>
        <rFont val="돋움"/>
        <family val="3"/>
      </rPr>
      <t>「</t>
    </r>
    <r>
      <rPr>
        <sz val="10"/>
        <rFont val="Arial"/>
        <family val="2"/>
      </rPr>
      <t>Statistical Yearbook of Jeju Education</t>
    </r>
    <r>
      <rPr>
        <sz val="10"/>
        <rFont val="돋움"/>
        <family val="3"/>
      </rPr>
      <t>」</t>
    </r>
  </si>
  <si>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사설학원법에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학원분리표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변경</t>
    </r>
  </si>
  <si>
    <r>
      <t xml:space="preserve">   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2) 2012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'</t>
    </r>
    <r>
      <rPr>
        <sz val="10"/>
        <rFont val="돋움"/>
        <family val="3"/>
      </rPr>
      <t>사무실수</t>
    </r>
    <r>
      <rPr>
        <sz val="10"/>
        <rFont val="Arial"/>
        <family val="2"/>
      </rPr>
      <t xml:space="preserve">' </t>
    </r>
    <r>
      <rPr>
        <sz val="10"/>
        <rFont val="돋움"/>
        <family val="3"/>
      </rPr>
      <t>추가</t>
    </r>
    <r>
      <rPr>
        <sz val="10"/>
        <rFont val="Arial"/>
        <family val="2"/>
      </rPr>
      <t>, 2013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항목에서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</si>
  <si>
    <r>
      <t xml:space="preserve">     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3) 2013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'</t>
    </r>
    <r>
      <rPr>
        <sz val="10"/>
        <rFont val="돋움"/>
        <family val="3"/>
      </rPr>
      <t>수강자수</t>
    </r>
    <r>
      <rPr>
        <sz val="10"/>
        <rFont val="Arial"/>
        <family val="2"/>
      </rPr>
      <t>', '</t>
    </r>
    <r>
      <rPr>
        <sz val="10"/>
        <rFont val="돋움"/>
        <family val="3"/>
      </rPr>
      <t>이수자수</t>
    </r>
    <r>
      <rPr>
        <sz val="10"/>
        <rFont val="Arial"/>
        <family val="2"/>
      </rPr>
      <t xml:space="preserve">' </t>
    </r>
    <r>
      <rPr>
        <sz val="10"/>
        <rFont val="돋움"/>
        <family val="3"/>
      </rPr>
      <t>구분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없이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조사하고</t>
    </r>
    <r>
      <rPr>
        <sz val="10"/>
        <rFont val="Arial"/>
        <family val="2"/>
      </rPr>
      <t xml:space="preserve"> 2014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정원으로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조사</t>
    </r>
  </si>
  <si>
    <r>
      <t xml:space="preserve">    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4) 2013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강의실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실험실습실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통합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조사</t>
    </r>
    <r>
      <rPr>
        <sz val="10"/>
        <rFont val="Arial"/>
        <family val="2"/>
      </rPr>
      <t xml:space="preserve"> </t>
    </r>
  </si>
  <si>
    <r>
      <t xml:space="preserve">    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5) 2014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사설학원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조정</t>
    </r>
    <r>
      <rPr>
        <sz val="10"/>
        <rFont val="Arial"/>
        <family val="2"/>
      </rPr>
      <t xml:space="preserve">( </t>
    </r>
    <r>
      <rPr>
        <sz val="10"/>
        <rFont val="돋움"/>
        <family val="3"/>
      </rPr>
      <t>수강자수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이수자수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강사수</t>
    </r>
    <r>
      <rPr>
        <sz val="10"/>
        <rFont val="Arial"/>
        <family val="2"/>
      </rPr>
      <t xml:space="preserve"> "</t>
    </r>
    <r>
      <rPr>
        <sz val="10"/>
        <rFont val="돋움"/>
        <family val="3"/>
      </rPr>
      <t>여</t>
    </r>
    <r>
      <rPr>
        <sz val="10"/>
        <rFont val="Arial"/>
        <family val="2"/>
      </rPr>
      <t>"</t>
    </r>
    <r>
      <rPr>
        <sz val="10"/>
        <rFont val="돋움"/>
        <family val="3"/>
      </rPr>
      <t>부분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삭제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강의실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실험실습실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사무실수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삭제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열람좌석수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추가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</si>
  <si>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Staffs</t>
    </r>
  </si>
  <si>
    <t xml:space="preserve">   주 : 1) 인건비, 자료구입비, 기타운영비 합계</t>
  </si>
  <si>
    <t xml:space="preserve">         2) 2013년부터 남,녀 구분항목 추가</t>
  </si>
  <si>
    <t>문화재
자료 1)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</si>
  <si>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: 1)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2013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도지정문화재</t>
    </r>
    <r>
      <rPr>
        <sz val="10"/>
        <rFont val="Arial"/>
        <family val="2"/>
      </rPr>
      <t xml:space="preserve"> "</t>
    </r>
    <r>
      <rPr>
        <sz val="10"/>
        <rFont val="돋움"/>
        <family val="3"/>
      </rPr>
      <t>민속자료</t>
    </r>
    <r>
      <rPr>
        <sz val="10"/>
        <rFont val="Arial"/>
        <family val="2"/>
      </rPr>
      <t xml:space="preserve">" </t>
    </r>
    <r>
      <rPr>
        <sz val="10"/>
        <rFont val="돋움"/>
        <family val="3"/>
      </rPr>
      <t>→</t>
    </r>
    <r>
      <rPr>
        <sz val="10"/>
        <rFont val="Arial"/>
        <family val="2"/>
      </rPr>
      <t xml:space="preserve"> "</t>
    </r>
    <r>
      <rPr>
        <sz val="10"/>
        <rFont val="돋움"/>
        <family val="3"/>
      </rPr>
      <t>민속문화재</t>
    </r>
    <r>
      <rPr>
        <sz val="10"/>
        <rFont val="Arial"/>
        <family val="2"/>
      </rPr>
      <t>"</t>
    </r>
    <r>
      <rPr>
        <sz val="10"/>
        <rFont val="돋움"/>
        <family val="3"/>
      </rPr>
      <t>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항목변경</t>
    </r>
  </si>
  <si>
    <t xml:space="preserve">   주 : 1) 종합복지회관은 종합사회복지관을 의미함</t>
  </si>
  <si>
    <t xml:space="preserve">         2) 청소년회관은 청소년수련시설을 의미함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</si>
  <si>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: </t>
    </r>
    <r>
      <rPr>
        <sz val="10"/>
        <rFont val="Arial"/>
        <family val="2"/>
      </rPr>
      <t>1</t>
    </r>
    <r>
      <rPr>
        <sz val="10"/>
        <rFont val="Arial"/>
        <family val="2"/>
      </rPr>
      <t>) 2014</t>
    </r>
    <r>
      <rPr>
        <sz val="10"/>
        <rFont val="돋움"/>
        <family val="3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전국체전대비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주경기장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리노베이션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공사로</t>
    </r>
    <r>
      <rPr>
        <sz val="10"/>
        <rFont val="Arial"/>
        <family val="2"/>
      </rPr>
      <t xml:space="preserve"> 2013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미개방하여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관람인원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없음</t>
    </r>
  </si>
  <si>
    <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</si>
  <si>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자료 : 제주특별자치도교육청 『제주교육통계연보』</t>
  </si>
  <si>
    <t xml:space="preserve">       4) 국제학교 : 졸업자 현황 및 입학자, 면적, 보통교실수는 『국제학교정보공시(2014. 3 .1)』 기준</t>
  </si>
  <si>
    <r>
      <t>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
Clerical staffs </t>
    </r>
  </si>
  <si>
    <t>직 원 수
Clerical staffs</t>
  </si>
  <si>
    <r>
      <t xml:space="preserve">4. </t>
    </r>
    <r>
      <rPr>
        <b/>
        <sz val="18"/>
        <rFont val="돋움"/>
        <family val="3"/>
      </rPr>
      <t>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국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공립</t>
    </r>
    <r>
      <rPr>
        <b/>
        <sz val="18"/>
        <rFont val="Arial"/>
        <family val="2"/>
      </rPr>
      <t>)          Middle Schools (National and Public)</t>
    </r>
  </si>
  <si>
    <r>
      <t xml:space="preserve">4-1. </t>
    </r>
    <r>
      <rPr>
        <b/>
        <sz val="18"/>
        <rFont val="돋움"/>
        <family val="3"/>
      </rPr>
      <t>중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사립</t>
    </r>
    <r>
      <rPr>
        <b/>
        <sz val="18"/>
        <rFont val="Arial"/>
        <family val="2"/>
      </rPr>
      <t>)          Middle Schools (Private)</t>
    </r>
  </si>
  <si>
    <r>
      <t xml:space="preserve">직원수
</t>
    </r>
    <r>
      <rPr>
        <sz val="10"/>
        <rFont val="Arial"/>
        <family val="2"/>
      </rPr>
      <t xml:space="preserve">Clerical </t>
    </r>
    <r>
      <rPr>
        <sz val="10"/>
        <rFont val="Arial"/>
        <family val="2"/>
      </rPr>
      <t>Staffs</t>
    </r>
  </si>
  <si>
    <r>
      <t xml:space="preserve">5. </t>
    </r>
    <r>
      <rPr>
        <b/>
        <sz val="18"/>
        <rFont val="돋움"/>
        <family val="3"/>
      </rPr>
      <t>일반고등학교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국</t>
    </r>
    <r>
      <rPr>
        <b/>
        <sz val="18"/>
        <rFont val="Arial"/>
        <family val="2"/>
      </rPr>
      <t>·</t>
    </r>
    <r>
      <rPr>
        <b/>
        <sz val="18"/>
        <rFont val="돋움"/>
        <family val="3"/>
      </rPr>
      <t>공립</t>
    </r>
    <r>
      <rPr>
        <b/>
        <sz val="18"/>
        <rFont val="Arial"/>
        <family val="2"/>
      </rPr>
      <t>)     General  High  Schools (National and Public)</t>
    </r>
  </si>
  <si>
    <r>
      <t xml:space="preserve">직원수
</t>
    </r>
    <r>
      <rPr>
        <sz val="10"/>
        <rFont val="Arial"/>
        <family val="2"/>
      </rPr>
      <t>Clerical Staffs</t>
    </r>
  </si>
  <si>
    <r>
      <t xml:space="preserve">5-1. </t>
    </r>
    <r>
      <rPr>
        <b/>
        <sz val="18"/>
        <rFont val="돋움"/>
        <family val="3"/>
      </rPr>
      <t>일반고등학교</t>
    </r>
    <r>
      <rPr>
        <b/>
        <sz val="18"/>
        <rFont val="Arial"/>
        <family val="2"/>
      </rPr>
      <t xml:space="preserve"> (</t>
    </r>
    <r>
      <rPr>
        <b/>
        <sz val="18"/>
        <rFont val="돋움"/>
        <family val="3"/>
      </rPr>
      <t>사립</t>
    </r>
    <r>
      <rPr>
        <b/>
        <sz val="18"/>
        <rFont val="Arial"/>
        <family val="2"/>
      </rPr>
      <t>)       General  High  Schools (Private)</t>
    </r>
  </si>
  <si>
    <t>직원수
Staffs</t>
  </si>
  <si>
    <r>
      <t xml:space="preserve">10. </t>
    </r>
    <r>
      <rPr>
        <b/>
        <sz val="18"/>
        <rFont val="돋움"/>
        <family val="3"/>
      </rPr>
      <t>대</t>
    </r>
    <r>
      <rPr>
        <b/>
        <sz val="18"/>
        <rFont val="Arial"/>
        <family val="2"/>
      </rPr>
      <t xml:space="preserve">    </t>
    </r>
    <r>
      <rPr>
        <b/>
        <sz val="18"/>
        <rFont val="돋움"/>
        <family val="3"/>
      </rPr>
      <t>학</t>
    </r>
    <r>
      <rPr>
        <b/>
        <sz val="18"/>
        <rFont val="Arial"/>
        <family val="2"/>
      </rPr>
      <t xml:space="preserve">  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                Colleges and Universities</t>
    </r>
  </si>
  <si>
    <r>
      <t xml:space="preserve">          * </t>
    </r>
    <r>
      <rPr>
        <sz val="10"/>
        <rFont val="굴림"/>
        <family val="3"/>
      </rPr>
      <t>학생수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731</t>
    </r>
    <r>
      <rPr>
        <sz val="10"/>
        <rFont val="굴림"/>
        <family val="3"/>
      </rPr>
      <t>명</t>
    </r>
    <r>
      <rPr>
        <sz val="10"/>
        <rFont val="Arial"/>
        <family val="2"/>
      </rPr>
      <t>(</t>
    </r>
    <r>
      <rPr>
        <sz val="10"/>
        <rFont val="굴림"/>
        <family val="3"/>
      </rPr>
      <t>남</t>
    </r>
    <r>
      <rPr>
        <sz val="10"/>
        <rFont val="Arial"/>
        <family val="2"/>
      </rPr>
      <t>420/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311), </t>
    </r>
    <r>
      <rPr>
        <sz val="10"/>
        <rFont val="굴림"/>
        <family val="3"/>
      </rPr>
      <t>탐라대학교</t>
    </r>
    <r>
      <rPr>
        <sz val="10"/>
        <rFont val="Arial"/>
        <family val="2"/>
      </rPr>
      <t xml:space="preserve"> 144</t>
    </r>
    <r>
      <rPr>
        <sz val="10"/>
        <rFont val="굴림"/>
        <family val="3"/>
      </rPr>
      <t>명</t>
    </r>
    <r>
      <rPr>
        <sz val="10"/>
        <rFont val="Arial"/>
        <family val="2"/>
      </rPr>
      <t>(</t>
    </r>
    <r>
      <rPr>
        <sz val="10"/>
        <rFont val="굴림"/>
        <family val="3"/>
      </rPr>
      <t>남</t>
    </r>
    <r>
      <rPr>
        <sz val="10"/>
        <rFont val="Arial"/>
        <family val="2"/>
      </rPr>
      <t>72/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42), </t>
    </r>
    <r>
      <rPr>
        <sz val="10"/>
        <rFont val="굴림"/>
        <family val="3"/>
      </rPr>
      <t>제주산업정보대학</t>
    </r>
    <r>
      <rPr>
        <sz val="10"/>
        <rFont val="Arial"/>
        <family val="2"/>
      </rPr>
      <t xml:space="preserve"> 45</t>
    </r>
    <r>
      <rPr>
        <sz val="10"/>
        <rFont val="굴림"/>
        <family val="3"/>
      </rPr>
      <t>명</t>
    </r>
    <r>
      <rPr>
        <sz val="10"/>
        <rFont val="Arial"/>
        <family val="2"/>
      </rPr>
      <t>(</t>
    </r>
    <r>
      <rPr>
        <sz val="10"/>
        <rFont val="굴림"/>
        <family val="3"/>
      </rPr>
      <t>남</t>
    </r>
    <r>
      <rPr>
        <sz val="10"/>
        <rFont val="Arial"/>
        <family val="2"/>
      </rPr>
      <t>44/</t>
    </r>
    <r>
      <rPr>
        <sz val="10"/>
        <rFont val="굴림"/>
        <family val="3"/>
      </rPr>
      <t>여</t>
    </r>
    <r>
      <rPr>
        <sz val="10"/>
        <rFont val="Arial"/>
        <family val="2"/>
      </rPr>
      <t>1)</t>
    </r>
  </si>
  <si>
    <r>
      <t xml:space="preserve">          * </t>
    </r>
    <r>
      <rPr>
        <sz val="10"/>
        <rFont val="굴림"/>
        <family val="3"/>
      </rPr>
      <t>졸업자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탐라대학교</t>
    </r>
    <r>
      <rPr>
        <sz val="10"/>
        <rFont val="Arial"/>
        <family val="2"/>
      </rPr>
      <t xml:space="preserve"> 119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제주산업정보대학</t>
    </r>
    <r>
      <rPr>
        <sz val="10"/>
        <rFont val="Arial"/>
        <family val="2"/>
      </rPr>
      <t xml:space="preserve"> 70</t>
    </r>
    <r>
      <rPr>
        <sz val="10"/>
        <rFont val="굴림"/>
        <family val="3"/>
      </rPr>
      <t>명</t>
    </r>
    <r>
      <rPr>
        <sz val="10"/>
        <rFont val="Arial"/>
        <family val="2"/>
      </rPr>
      <t>(</t>
    </r>
    <r>
      <rPr>
        <sz val="10"/>
        <rFont val="굴림"/>
        <family val="3"/>
      </rPr>
      <t>탐라대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산정대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통폐합으로</t>
    </r>
    <r>
      <rPr>
        <sz val="10"/>
        <rFont val="Arial"/>
        <family val="2"/>
      </rPr>
      <t xml:space="preserve"> 2012.3.1  </t>
    </r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신설</t>
    </r>
    <r>
      <rPr>
        <sz val="10"/>
        <rFont val="Arial"/>
        <family val="2"/>
      </rPr>
      <t xml:space="preserve">. </t>
    </r>
    <r>
      <rPr>
        <sz val="10"/>
        <rFont val="굴림"/>
        <family val="3"/>
      </rPr>
      <t>현재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졸업생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미배출</t>
    </r>
    <r>
      <rPr>
        <sz val="10"/>
        <rFont val="Arial"/>
        <family val="2"/>
      </rPr>
      <t>)</t>
    </r>
  </si>
  <si>
    <r>
      <t xml:space="preserve">          * </t>
    </r>
    <r>
      <rPr>
        <sz val="10"/>
        <rFont val="굴림"/>
        <family val="3"/>
      </rPr>
      <t>진학자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탐라대학교</t>
    </r>
    <r>
      <rPr>
        <sz val="10"/>
        <rFont val="Arial"/>
        <family val="2"/>
      </rPr>
      <t xml:space="preserve"> 3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제주산업정보대학</t>
    </r>
    <r>
      <rPr>
        <sz val="10"/>
        <rFont val="Arial"/>
        <family val="2"/>
      </rPr>
      <t xml:space="preserve"> 11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 (2013.12.31. </t>
    </r>
    <r>
      <rPr>
        <sz val="10"/>
        <rFont val="굴림"/>
        <family val="3"/>
      </rPr>
      <t>기준</t>
    </r>
    <r>
      <rPr>
        <sz val="10"/>
        <rFont val="Arial"/>
        <family val="2"/>
      </rPr>
      <t>))</t>
    </r>
  </si>
  <si>
    <r>
      <t xml:space="preserve">          * </t>
    </r>
    <r>
      <rPr>
        <sz val="10"/>
        <rFont val="굴림"/>
        <family val="3"/>
      </rPr>
      <t>취업자수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탐라대학교</t>
    </r>
    <r>
      <rPr>
        <sz val="10"/>
        <rFont val="Arial"/>
        <family val="2"/>
      </rPr>
      <t xml:space="preserve"> 51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제주산업정보대학</t>
    </r>
    <r>
      <rPr>
        <sz val="10"/>
        <rFont val="Arial"/>
        <family val="2"/>
      </rPr>
      <t xml:space="preserve"> 180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 (2013.12.31. </t>
    </r>
    <r>
      <rPr>
        <sz val="10"/>
        <rFont val="굴림"/>
        <family val="3"/>
      </rPr>
      <t>기준</t>
    </r>
    <r>
      <rPr>
        <sz val="10"/>
        <rFont val="Arial"/>
        <family val="2"/>
      </rPr>
      <t>)</t>
    </r>
  </si>
  <si>
    <r>
      <t xml:space="preserve">          * </t>
    </r>
    <r>
      <rPr>
        <sz val="10"/>
        <rFont val="굴림"/>
        <family val="3"/>
      </rPr>
      <t>입대자수</t>
    </r>
    <r>
      <rPr>
        <sz val="10"/>
        <rFont val="Arial"/>
        <family val="2"/>
      </rPr>
      <t>-</t>
    </r>
    <r>
      <rPr>
        <sz val="10"/>
        <rFont val="굴림"/>
        <family val="3"/>
      </rPr>
      <t>탐라대학교</t>
    </r>
    <r>
      <rPr>
        <sz val="10"/>
        <rFont val="Arial"/>
        <family val="2"/>
      </rPr>
      <t xml:space="preserve"> 3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제주산업정보대학</t>
    </r>
    <r>
      <rPr>
        <sz val="10"/>
        <rFont val="Arial"/>
        <family val="2"/>
      </rPr>
      <t xml:space="preserve"> 19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 (2013.12.31. </t>
    </r>
    <r>
      <rPr>
        <sz val="10"/>
        <rFont val="굴림"/>
        <family val="3"/>
      </rPr>
      <t>기준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</si>
  <si>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대학원</t>
    </r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</si>
  <si>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교육대학원</t>
    </r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</si>
  <si>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경영대학원</t>
    </r>
  </si>
  <si>
    <t>Graduate School of Business Administration Jeju National University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</si>
  <si>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행정대학원</t>
    </r>
  </si>
  <si>
    <t>Graduate School of Public Administration Jeju National University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</si>
  <si>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산업대학원</t>
    </r>
  </si>
  <si>
    <t>Graduate School of Industry Jeju National University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</si>
  <si>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통역번역대학원</t>
    </r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</si>
  <si>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의학전문대학원</t>
    </r>
  </si>
  <si>
    <t>Jeju National University School of Medicine</t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</si>
  <si>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법학전문대학원</t>
    </r>
  </si>
  <si>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사회교육대학원</t>
    </r>
  </si>
  <si>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경영대학원</t>
    </r>
  </si>
  <si>
    <t>Graduate School of Business Administration Jeju international University</t>
  </si>
  <si>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경영사회복지대학원</t>
    </r>
  </si>
  <si>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경찰법무대학원</t>
    </r>
  </si>
  <si>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교육대학원</t>
    </r>
  </si>
  <si>
    <t>제주국제대학교 사회복지대학원</t>
  </si>
  <si>
    <t>Graduate School of Social Welfare Jeju international University</t>
  </si>
  <si>
    <t>제주국제대학교 산업대학원</t>
  </si>
  <si>
    <t>Graduate School of Industry Jeju international University</t>
  </si>
  <si>
    <r>
      <t xml:space="preserve">9. </t>
    </r>
    <r>
      <rPr>
        <b/>
        <sz val="18"/>
        <rFont val="굴림"/>
        <family val="3"/>
      </rPr>
      <t>전문대학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대학</t>
    </r>
    <r>
      <rPr>
        <b/>
        <sz val="18"/>
        <rFont val="Arial"/>
        <family val="2"/>
      </rPr>
      <t xml:space="preserve">                  Junior Colleges and college</t>
    </r>
  </si>
  <si>
    <t xml:space="preserve">   주 : 1) 교지는 대지와 체육장의 합계 </t>
  </si>
  <si>
    <t xml:space="preserve">         2) 건물은 보통 및 특별교실, 관리실, 기타의 합계 </t>
  </si>
  <si>
    <t xml:space="preserve">         4) 사무직원수 : 계약직 제외 </t>
  </si>
  <si>
    <t>2 0 1 4</t>
  </si>
  <si>
    <t>2 0 1 4</t>
  </si>
  <si>
    <t>2 0 1 4</t>
  </si>
  <si>
    <t>2 0 1 5</t>
  </si>
  <si>
    <t>2 0 1 4</t>
  </si>
  <si>
    <t>2 0 1 5</t>
  </si>
  <si>
    <r>
      <t>교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실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Class rooms</t>
    </r>
    <r>
      <rPr>
        <sz val="10"/>
        <rFont val="Arial"/>
        <family val="2"/>
      </rPr>
      <t xml:space="preserve">    </t>
    </r>
  </si>
  <si>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: 1)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2014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직원수는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무기계약직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불포함</t>
    </r>
  </si>
  <si>
    <r>
      <t xml:space="preserve">     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2)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2015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수료자수는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유치원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과정을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완전히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이수한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원아만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해당</t>
    </r>
  </si>
  <si>
    <t>2 0 1 4</t>
  </si>
  <si>
    <r>
      <rPr>
        <vertAlign val="superscript"/>
        <sz val="10"/>
        <rFont val="돋움"/>
        <family val="3"/>
      </rPr>
      <t xml:space="preserve">교실수
</t>
    </r>
    <r>
      <rPr>
        <sz val="10"/>
        <rFont val="돋움"/>
        <family val="3"/>
      </rPr>
      <t>No. of 
Classrooms</t>
    </r>
  </si>
  <si>
    <t>교실수
No. of 
Classrooms</t>
  </si>
  <si>
    <t>교실수</t>
  </si>
  <si>
    <t>교실수
No. of Classrooms</t>
  </si>
  <si>
    <t>교실수
No. of Class
rooms</t>
  </si>
  <si>
    <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</si>
  <si>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Unit : number, person, 1000 </t>
    </r>
    <r>
      <rPr>
        <sz val="10"/>
        <rFont val="굴림"/>
        <family val="3"/>
      </rPr>
      <t>㎡</t>
    </r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</si>
  <si>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</si>
  <si>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단과대학수</t>
    </r>
  </si>
  <si>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과</t>
    </r>
  </si>
  <si>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</si>
  <si>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</si>
  <si>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</si>
  <si>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</si>
  <si>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t>(</t>
    </r>
    <r>
      <rPr>
        <sz val="10"/>
        <rFont val="굴림"/>
        <family val="3"/>
      </rPr>
      <t>학부</t>
    </r>
    <r>
      <rPr>
        <sz val="10"/>
        <rFont val="Arial"/>
        <family val="2"/>
      </rPr>
      <t>)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</si>
  <si>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대학별</t>
    </r>
  </si>
  <si>
    <r>
      <rPr>
        <sz val="10"/>
        <rFont val="굴림"/>
        <family val="3"/>
      </rPr>
      <t>남</t>
    </r>
  </si>
  <si>
    <t>74(10)</t>
  </si>
  <si>
    <t>73(11)</t>
  </si>
  <si>
    <r>
      <rPr>
        <sz val="10"/>
        <rFont val="굴림"/>
        <family val="3"/>
      </rPr>
      <t>제주대학교</t>
    </r>
  </si>
  <si>
    <t>51(11)</t>
  </si>
  <si>
    <r>
      <rPr>
        <sz val="10"/>
        <rFont val="굴림"/>
        <family val="3"/>
      </rPr>
      <t>제주국제대학교</t>
    </r>
  </si>
  <si>
    <r>
      <rPr>
        <sz val="10"/>
        <rFont val="굴림"/>
        <family val="3"/>
      </rPr>
      <t>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황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</si>
  <si>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황</t>
    </r>
  </si>
  <si>
    <r>
      <rPr>
        <sz val="10"/>
        <rFont val="굴림"/>
        <family val="3"/>
      </rP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</si>
  <si>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</si>
  <si>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rPr>
        <sz val="10"/>
        <rFont val="굴림"/>
        <family val="3"/>
      </rPr>
      <t>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</si>
  <si>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</si>
  <si>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</si>
  <si>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</si>
  <si>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입학지원자수</t>
    </r>
  </si>
  <si>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</si>
  <si>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t>Universites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</si>
  <si>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제주국제대학교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</si>
  <si>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교지는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대지와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체육장의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합계</t>
    </r>
    <r>
      <rPr>
        <sz val="10"/>
        <rFont val="Arial"/>
        <family val="2"/>
      </rPr>
      <t xml:space="preserve"> </t>
    </r>
  </si>
  <si>
    <r>
      <t xml:space="preserve">      2) </t>
    </r>
    <r>
      <rPr>
        <sz val="10"/>
        <rFont val="굴림"/>
        <family val="3"/>
      </rPr>
      <t>건물은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특별교실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관리실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기타의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합계</t>
    </r>
    <r>
      <rPr>
        <sz val="10"/>
        <rFont val="Arial"/>
        <family val="2"/>
      </rPr>
      <t xml:space="preserve"> </t>
    </r>
  </si>
  <si>
    <r>
      <t xml:space="preserve">      3) </t>
    </r>
    <r>
      <rPr>
        <sz val="10"/>
        <rFont val="굴림"/>
        <family val="3"/>
      </rPr>
      <t>교원수는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전임교원</t>
    </r>
  </si>
  <si>
    <r>
      <t xml:space="preserve">      4) </t>
    </r>
    <r>
      <rPr>
        <sz val="10"/>
        <rFont val="굴림"/>
        <family val="3"/>
      </rPr>
      <t>사무직원수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계약직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 xml:space="preserve"> </t>
    </r>
  </si>
  <si>
    <r>
      <t xml:space="preserve">      5) </t>
    </r>
    <r>
      <rPr>
        <sz val="10"/>
        <rFont val="굴림"/>
        <family val="3"/>
      </rPr>
      <t>면적은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소수점이하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반올림함</t>
    </r>
  </si>
  <si>
    <r>
      <t xml:space="preserve">      6) </t>
    </r>
    <r>
      <rPr>
        <sz val="10"/>
        <rFont val="굴림"/>
        <family val="3"/>
      </rPr>
      <t>제주국제대학교</t>
    </r>
  </si>
  <si>
    <r>
      <t xml:space="preserve">      7) </t>
    </r>
    <r>
      <rPr>
        <sz val="10"/>
        <rFont val="굴림"/>
        <family val="3"/>
      </rPr>
      <t>제주대학교</t>
    </r>
  </si>
  <si>
    <r>
      <t xml:space="preserve">          * </t>
    </r>
    <r>
      <rPr>
        <sz val="10"/>
        <rFont val="굴림"/>
        <family val="3"/>
      </rPr>
      <t>사무직원수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부설학교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행정직원</t>
    </r>
    <r>
      <rPr>
        <sz val="10"/>
        <rFont val="Arial"/>
        <family val="2"/>
      </rPr>
      <t>(8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) </t>
    </r>
    <r>
      <rPr>
        <sz val="10"/>
        <rFont val="굴림"/>
        <family val="3"/>
      </rPr>
      <t>제외</t>
    </r>
  </si>
  <si>
    <r>
      <t xml:space="preserve">          * </t>
    </r>
    <r>
      <rPr>
        <sz val="10"/>
        <rFont val="굴림"/>
        <family val="3"/>
      </rPr>
      <t>졸업자</t>
    </r>
    <r>
      <rPr>
        <sz val="10"/>
        <rFont val="Arial"/>
        <family val="2"/>
      </rPr>
      <t xml:space="preserve">  : 2013. 8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2014. 2.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졸업자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>(</t>
    </r>
    <r>
      <rPr>
        <sz val="10"/>
        <rFont val="굴림"/>
        <family val="3"/>
      </rPr>
      <t>한국교육개발원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취업통계자료</t>
    </r>
    <r>
      <rPr>
        <sz val="10"/>
        <rFont val="Arial"/>
        <family val="2"/>
      </rPr>
      <t>)(2014.6.1.</t>
    </r>
    <r>
      <rPr>
        <sz val="10"/>
        <rFont val="굴림"/>
        <family val="3"/>
      </rPr>
      <t>기준</t>
    </r>
    <r>
      <rPr>
        <sz val="10"/>
        <rFont val="Arial"/>
        <family val="2"/>
      </rPr>
      <t>)</t>
    </r>
  </si>
  <si>
    <r>
      <t xml:space="preserve">           </t>
    </r>
    <r>
      <rPr>
        <sz val="10"/>
        <rFont val="돋움"/>
        <family val="3"/>
      </rPr>
      <t>※</t>
    </r>
    <r>
      <rPr>
        <sz val="10"/>
        <rFont val="Arial"/>
        <family val="2"/>
      </rPr>
      <t xml:space="preserve"> 2015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6.1. </t>
    </r>
    <r>
      <rPr>
        <sz val="10"/>
        <rFont val="돋움"/>
        <family val="3"/>
      </rPr>
      <t>기준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취업통계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조사는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실시되지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않고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취업률은</t>
    </r>
    <r>
      <rPr>
        <sz val="10"/>
        <rFont val="Arial"/>
        <family val="2"/>
      </rPr>
      <t xml:space="preserve"> 12.31.(</t>
    </r>
    <r>
      <rPr>
        <sz val="10"/>
        <rFont val="돋움"/>
        <family val="3"/>
      </rPr>
      <t>건보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국세</t>
    </r>
    <r>
      <rPr>
        <sz val="10"/>
        <rFont val="Arial"/>
        <family val="2"/>
      </rPr>
      <t>DB</t>
    </r>
    <r>
      <rPr>
        <sz val="10"/>
        <rFont val="돋움"/>
        <family val="3"/>
      </rPr>
      <t>연계취업통계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기준으로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공시되어</t>
    </r>
    <r>
      <rPr>
        <sz val="10"/>
        <rFont val="Arial"/>
        <family val="2"/>
      </rPr>
      <t xml:space="preserve"> 2013</t>
    </r>
    <r>
      <rPr>
        <sz val="10"/>
        <rFont val="돋움"/>
        <family val="3"/>
      </rPr>
      <t>학년도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작성</t>
    </r>
  </si>
  <si>
    <r>
      <t xml:space="preserve">          * </t>
    </r>
    <r>
      <rPr>
        <sz val="10"/>
        <rFont val="굴림"/>
        <family val="3"/>
      </rPr>
      <t>진학자</t>
    </r>
    <r>
      <rPr>
        <sz val="10"/>
        <rFont val="Arial"/>
        <family val="2"/>
      </rPr>
      <t xml:space="preserve">  : 2013</t>
    </r>
    <r>
      <rPr>
        <sz val="10"/>
        <rFont val="굴림"/>
        <family val="3"/>
      </rPr>
      <t>학년도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한국교육개발원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취업통계자료</t>
    </r>
    <r>
      <rPr>
        <sz val="10"/>
        <rFont val="Arial"/>
        <family val="2"/>
      </rPr>
      <t>(2014.6.1.</t>
    </r>
    <r>
      <rPr>
        <sz val="10"/>
        <rFont val="굴림"/>
        <family val="3"/>
      </rPr>
      <t>기준</t>
    </r>
    <r>
      <rPr>
        <sz val="10"/>
        <rFont val="Arial"/>
        <family val="2"/>
      </rPr>
      <t>)</t>
    </r>
  </si>
  <si>
    <r>
      <t xml:space="preserve">          * </t>
    </r>
    <r>
      <rPr>
        <sz val="10"/>
        <rFont val="굴림"/>
        <family val="3"/>
      </rPr>
      <t>취업자수</t>
    </r>
    <r>
      <rPr>
        <sz val="10"/>
        <rFont val="Arial"/>
        <family val="2"/>
      </rPr>
      <t xml:space="preserve"> : 2013</t>
    </r>
    <r>
      <rPr>
        <sz val="10"/>
        <rFont val="굴림"/>
        <family val="3"/>
      </rPr>
      <t>학년도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한국교육개발원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취업통계자료</t>
    </r>
    <r>
      <rPr>
        <sz val="10"/>
        <rFont val="Arial"/>
        <family val="2"/>
      </rPr>
      <t>(2014.6.1.</t>
    </r>
    <r>
      <rPr>
        <sz val="10"/>
        <rFont val="굴림"/>
        <family val="3"/>
      </rPr>
      <t>기준</t>
    </r>
    <r>
      <rPr>
        <sz val="10"/>
        <rFont val="Arial"/>
        <family val="2"/>
      </rPr>
      <t>)</t>
    </r>
  </si>
  <si>
    <r>
      <t xml:space="preserve">          * </t>
    </r>
    <r>
      <rPr>
        <sz val="10"/>
        <rFont val="굴림"/>
        <family val="3"/>
      </rPr>
      <t>입대자수</t>
    </r>
    <r>
      <rPr>
        <sz val="10"/>
        <rFont val="Arial"/>
        <family val="2"/>
      </rPr>
      <t xml:space="preserve"> : 2013</t>
    </r>
    <r>
      <rPr>
        <sz val="10"/>
        <rFont val="굴림"/>
        <family val="3"/>
      </rPr>
      <t>학년도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한국교육개발원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취업통계자료</t>
    </r>
    <r>
      <rPr>
        <sz val="10"/>
        <rFont val="Arial"/>
        <family val="2"/>
      </rPr>
      <t>(2014.6.1.</t>
    </r>
    <r>
      <rPr>
        <sz val="10"/>
        <rFont val="굴림"/>
        <family val="3"/>
      </rPr>
      <t>기준</t>
    </r>
    <r>
      <rPr>
        <sz val="10"/>
        <rFont val="Arial"/>
        <family val="2"/>
      </rPr>
      <t>)</t>
    </r>
  </si>
  <si>
    <r>
      <t xml:space="preserve">          * </t>
    </r>
    <r>
      <rPr>
        <sz val="10"/>
        <rFont val="굴림"/>
        <family val="3"/>
      </rPr>
      <t>입학자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현황</t>
    </r>
    <r>
      <rPr>
        <sz val="10"/>
        <rFont val="Arial"/>
        <family val="2"/>
      </rPr>
      <t xml:space="preserve"> : 2015. 3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지원자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입학자</t>
    </r>
  </si>
  <si>
    <t>Graduate School Jeju National University</t>
  </si>
  <si>
    <t>Graduate School of Interpretation and Translation Jeju National University</t>
  </si>
  <si>
    <t>Jeju National University school of medicine</t>
  </si>
  <si>
    <t>Jeju National University Law School</t>
  </si>
  <si>
    <t>Graduate School of Education Jeju National University</t>
  </si>
  <si>
    <t>Jeju National University Social Education</t>
  </si>
  <si>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글로벌제주학융합대학원</t>
    </r>
  </si>
  <si>
    <t>Graduate School of Global jejuology Convergence</t>
  </si>
  <si>
    <r>
      <rPr>
        <sz val="10"/>
        <rFont val="굴림"/>
        <family val="3"/>
      </rPr>
      <t>제주국제대학교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사회복지임상치료대학원</t>
    </r>
  </si>
  <si>
    <t>Graduate School of Social Work &amp; Clinical Therapy</t>
  </si>
  <si>
    <r>
      <rPr>
        <sz val="10"/>
        <rFont val="굴림"/>
        <family val="3"/>
      </rP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제주대학교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제주국제대학교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</si>
  <si>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MD : Master`s Degree  </t>
    </r>
  </si>
  <si>
    <r>
      <t xml:space="preserve">      3) </t>
    </r>
    <r>
      <rPr>
        <sz val="10"/>
        <rFont val="돋움"/>
        <family val="3"/>
      </rPr>
      <t>교원수는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전임교원</t>
    </r>
  </si>
  <si>
    <r>
      <t xml:space="preserve">      4) </t>
    </r>
    <r>
      <rPr>
        <sz val="10"/>
        <rFont val="돋움"/>
        <family val="3"/>
      </rPr>
      <t>사무직원수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계약직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  <r>
      <rPr>
        <sz val="10"/>
        <rFont val="Arial"/>
        <family val="2"/>
      </rPr>
      <t xml:space="preserve"> </t>
    </r>
  </si>
  <si>
    <r>
      <t xml:space="preserve">      5) </t>
    </r>
    <r>
      <rPr>
        <sz val="10"/>
        <rFont val="돋움"/>
        <family val="3"/>
      </rPr>
      <t>교원수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소속대학교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교원수에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포함하여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작성</t>
    </r>
  </si>
  <si>
    <r>
      <t xml:space="preserve">      6) </t>
    </r>
    <r>
      <rPr>
        <sz val="10"/>
        <rFont val="돋움"/>
        <family val="3"/>
      </rPr>
      <t>제주대학교</t>
    </r>
  </si>
  <si>
    <r>
      <t xml:space="preserve">          * </t>
    </r>
    <r>
      <rPr>
        <sz val="10"/>
        <rFont val="굴림"/>
        <family val="3"/>
      </rPr>
      <t>학과수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일반대학원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학과간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협동과정</t>
    </r>
    <r>
      <rPr>
        <sz val="10"/>
        <rFont val="Arial"/>
        <family val="2"/>
      </rPr>
      <t>(</t>
    </r>
    <r>
      <rPr>
        <sz val="10"/>
        <rFont val="굴림"/>
        <family val="3"/>
      </rPr>
      <t>석사</t>
    </r>
    <r>
      <rPr>
        <sz val="10"/>
        <rFont val="Arial"/>
        <family val="2"/>
      </rPr>
      <t xml:space="preserve"> 7, </t>
    </r>
    <r>
      <rPr>
        <sz val="10"/>
        <rFont val="굴림"/>
        <family val="3"/>
      </rPr>
      <t>박사</t>
    </r>
    <r>
      <rPr>
        <sz val="10"/>
        <rFont val="Arial"/>
        <family val="2"/>
      </rPr>
      <t xml:space="preserve"> 5) </t>
    </r>
    <r>
      <rPr>
        <sz val="10"/>
        <rFont val="굴림"/>
        <family val="3"/>
      </rPr>
      <t>포함</t>
    </r>
  </si>
  <si>
    <r>
      <t xml:space="preserve">          * </t>
    </r>
    <r>
      <rPr>
        <sz val="10"/>
        <rFont val="굴림"/>
        <family val="3"/>
      </rPr>
      <t>입학정원수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의학전문대학원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>.</t>
    </r>
    <r>
      <rPr>
        <sz val="10"/>
        <rFont val="굴림"/>
        <family val="3"/>
      </rPr>
      <t>석사통합과정</t>
    </r>
    <r>
      <rPr>
        <sz val="10"/>
        <rFont val="Arial"/>
        <family val="2"/>
      </rPr>
      <t xml:space="preserve"> 20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석사과정에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포함하여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작성</t>
    </r>
  </si>
  <si>
    <r>
      <t xml:space="preserve">          * </t>
    </r>
    <r>
      <rPr>
        <sz val="10"/>
        <rFont val="굴림"/>
        <family val="3"/>
      </rPr>
      <t>석사과정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학생수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의학전문대학원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>.</t>
    </r>
    <r>
      <rPr>
        <sz val="10"/>
        <rFont val="굴림"/>
        <family val="3"/>
      </rPr>
      <t>석사통합과정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학생수</t>
    </r>
    <r>
      <rPr>
        <sz val="10"/>
        <rFont val="Arial"/>
        <family val="2"/>
      </rPr>
      <t xml:space="preserve"> 51</t>
    </r>
    <r>
      <rPr>
        <sz val="10"/>
        <rFont val="굴림"/>
        <family val="3"/>
      </rPr>
      <t>명</t>
    </r>
    <r>
      <rPr>
        <sz val="10"/>
        <rFont val="Arial"/>
        <family val="2"/>
      </rPr>
      <t>(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15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) </t>
    </r>
    <r>
      <rPr>
        <sz val="10"/>
        <rFont val="굴림"/>
        <family val="3"/>
      </rPr>
      <t>석사과정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학생수에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포함하여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작성</t>
    </r>
  </si>
  <si>
    <r>
      <t xml:space="preserve">          * </t>
    </r>
    <r>
      <rPr>
        <sz val="10"/>
        <rFont val="굴림"/>
        <family val="3"/>
      </rPr>
      <t>박사과정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학생수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의학전문대학원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복합학위과정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학생수</t>
    </r>
    <r>
      <rPr>
        <sz val="10"/>
        <rFont val="Arial"/>
        <family val="2"/>
      </rPr>
      <t xml:space="preserve"> 6</t>
    </r>
    <r>
      <rPr>
        <sz val="10"/>
        <rFont val="굴림"/>
        <family val="3"/>
      </rPr>
      <t>명</t>
    </r>
    <r>
      <rPr>
        <sz val="10"/>
        <rFont val="Arial"/>
        <family val="2"/>
      </rPr>
      <t>(</t>
    </r>
    <r>
      <rPr>
        <sz val="10"/>
        <rFont val="굴림"/>
        <family val="3"/>
      </rPr>
      <t>여</t>
    </r>
    <r>
      <rPr>
        <sz val="10"/>
        <rFont val="Arial"/>
        <family val="2"/>
      </rPr>
      <t xml:space="preserve"> 3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) </t>
    </r>
    <r>
      <rPr>
        <sz val="10"/>
        <rFont val="굴림"/>
        <family val="3"/>
      </rPr>
      <t>박사과정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학생수로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작성</t>
    </r>
  </si>
  <si>
    <r>
      <t xml:space="preserve">          * </t>
    </r>
    <r>
      <rPr>
        <sz val="10"/>
        <rFont val="굴림"/>
        <family val="3"/>
      </rPr>
      <t>교원수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교원수에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포함하여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작성</t>
    </r>
  </si>
  <si>
    <r>
      <t xml:space="preserve">      4) </t>
    </r>
    <r>
      <rPr>
        <sz val="10"/>
        <rFont val="돋움"/>
        <family val="3"/>
      </rPr>
      <t>제주국제대학교</t>
    </r>
    <r>
      <rPr>
        <sz val="10"/>
        <rFont val="Arial"/>
        <family val="2"/>
      </rPr>
      <t xml:space="preserve"> : 2015</t>
    </r>
    <r>
      <rPr>
        <sz val="10"/>
        <rFont val="돋움"/>
        <family val="3"/>
      </rPr>
      <t>학년</t>
    </r>
    <r>
      <rPr>
        <sz val="10"/>
        <rFont val="Arial"/>
        <family val="2"/>
      </rPr>
      <t xml:space="preserve"> 3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대학원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운영</t>
    </r>
    <r>
      <rPr>
        <sz val="10"/>
        <rFont val="Arial"/>
        <family val="2"/>
      </rPr>
      <t xml:space="preserve"> </t>
    </r>
  </si>
  <si>
    <t>Graduate School of Interpretation and Translation Jeju National University</t>
  </si>
  <si>
    <r>
      <t>Graduate School of Business Administration</t>
    </r>
    <r>
      <rPr>
        <sz val="10"/>
        <rFont val="돋움"/>
        <family val="3"/>
      </rPr>
      <t>ㆍ</t>
    </r>
    <r>
      <rPr>
        <sz val="10"/>
        <rFont val="Arial"/>
        <family val="2"/>
      </rPr>
      <t>Social Welfare Jeju international University</t>
    </r>
  </si>
  <si>
    <t>Graduate School of Police Practical Law Jeju international University</t>
  </si>
  <si>
    <t>제주국제대학교 글로벌제주학융합대학원</t>
  </si>
  <si>
    <t>Graduate School of Global jejuology Convergence</t>
  </si>
  <si>
    <t>제주국제대학교 사회복지임상치료대학원</t>
  </si>
  <si>
    <t>Graduate School of Social Work &amp; Clinical Therapy</t>
  </si>
  <si>
    <r>
      <t xml:space="preserve">      4) </t>
    </r>
    <r>
      <rPr>
        <sz val="10"/>
        <rFont val="돋움"/>
        <family val="3"/>
      </rPr>
      <t>사무직원수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소속대학교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사무직원수에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포함하였으며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계약직은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</si>
  <si>
    <r>
      <t xml:space="preserve">          * </t>
    </r>
    <r>
      <rPr>
        <sz val="10"/>
        <rFont val="굴림"/>
        <family val="3"/>
      </rPr>
      <t>졸업자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현황</t>
    </r>
    <r>
      <rPr>
        <sz val="10"/>
        <rFont val="Arial"/>
        <family val="2"/>
      </rPr>
      <t xml:space="preserve"> : 2014. 8</t>
    </r>
    <r>
      <rPr>
        <sz val="10"/>
        <rFont val="굴림"/>
        <family val="3"/>
      </rPr>
      <t>월</t>
    </r>
    <r>
      <rPr>
        <sz val="10"/>
        <rFont val="Arial"/>
        <family val="2"/>
      </rPr>
      <t>, 2015. 2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졸업자</t>
    </r>
  </si>
  <si>
    <r>
      <t xml:space="preserve">          * </t>
    </r>
    <r>
      <rPr>
        <sz val="10"/>
        <rFont val="굴림"/>
        <family val="3"/>
      </rPr>
      <t>교원수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사무직원수에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포함하여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작성</t>
    </r>
  </si>
  <si>
    <r>
      <t xml:space="preserve">          * </t>
    </r>
    <r>
      <rPr>
        <sz val="10"/>
        <rFont val="굴림"/>
        <family val="3"/>
      </rPr>
      <t>지원자현황</t>
    </r>
    <r>
      <rPr>
        <sz val="10"/>
        <rFont val="Arial"/>
        <family val="2"/>
      </rPr>
      <t xml:space="preserve"> : 2014. 9</t>
    </r>
    <r>
      <rPr>
        <sz val="10"/>
        <rFont val="굴림"/>
        <family val="3"/>
      </rPr>
      <t>월</t>
    </r>
    <r>
      <rPr>
        <sz val="10"/>
        <rFont val="Arial"/>
        <family val="2"/>
      </rPr>
      <t>, 2015. 3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지원자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의학전문대학원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>.</t>
    </r>
    <r>
      <rPr>
        <sz val="10"/>
        <rFont val="굴림"/>
        <family val="3"/>
      </rPr>
      <t>석사통합과정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지원자수</t>
    </r>
    <r>
      <rPr>
        <sz val="10"/>
        <rFont val="Arial"/>
        <family val="2"/>
      </rPr>
      <t>(271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) </t>
    </r>
    <r>
      <rPr>
        <sz val="10"/>
        <rFont val="굴림"/>
        <family val="3"/>
      </rPr>
      <t>석사과정에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포함하여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작성</t>
    </r>
  </si>
  <si>
    <r>
      <t xml:space="preserve">          * </t>
    </r>
    <r>
      <rPr>
        <sz val="10"/>
        <rFont val="굴림"/>
        <family val="3"/>
      </rPr>
      <t>입학자현황</t>
    </r>
    <r>
      <rPr>
        <sz val="10"/>
        <rFont val="Arial"/>
        <family val="2"/>
      </rPr>
      <t xml:space="preserve"> : 2014. 9</t>
    </r>
    <r>
      <rPr>
        <sz val="10"/>
        <rFont val="굴림"/>
        <family val="3"/>
      </rPr>
      <t>월</t>
    </r>
    <r>
      <rPr>
        <sz val="10"/>
        <rFont val="Arial"/>
        <family val="2"/>
      </rPr>
      <t>, 2015. 3</t>
    </r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입학자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의학전문대학원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>.</t>
    </r>
    <r>
      <rPr>
        <sz val="10"/>
        <rFont val="굴림"/>
        <family val="3"/>
      </rPr>
      <t>석사통합과정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입학자수</t>
    </r>
    <r>
      <rPr>
        <sz val="10"/>
        <rFont val="Arial"/>
        <family val="2"/>
      </rPr>
      <t>(20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) </t>
    </r>
    <r>
      <rPr>
        <sz val="10"/>
        <rFont val="굴림"/>
        <family val="3"/>
      </rPr>
      <t>석사과정에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포함하여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작성</t>
    </r>
  </si>
  <si>
    <r>
      <t xml:space="preserve">      4) </t>
    </r>
    <r>
      <rPr>
        <sz val="9"/>
        <rFont val="돋움"/>
        <family val="3"/>
      </rPr>
      <t>제주국제대학교</t>
    </r>
    <r>
      <rPr>
        <sz val="9"/>
        <rFont val="Arial"/>
        <family val="2"/>
      </rPr>
      <t xml:space="preserve"> : </t>
    </r>
    <r>
      <rPr>
        <sz val="9"/>
        <rFont val="돋움"/>
        <family val="3"/>
      </rPr>
      <t>교육대학원</t>
    </r>
    <r>
      <rPr>
        <sz val="9"/>
        <rFont val="Arial"/>
        <family val="2"/>
      </rPr>
      <t>(</t>
    </r>
    <r>
      <rPr>
        <sz val="9"/>
        <rFont val="돋움"/>
        <family val="3"/>
      </rPr>
      <t>기존</t>
    </r>
    <r>
      <rPr>
        <sz val="9"/>
        <rFont val="Arial"/>
        <family val="2"/>
      </rPr>
      <t xml:space="preserve">), </t>
    </r>
    <r>
      <rPr>
        <sz val="9"/>
        <rFont val="돋움"/>
        <family val="3"/>
      </rPr>
      <t>글로벌제주학융합대학원</t>
    </r>
    <r>
      <rPr>
        <sz val="9"/>
        <rFont val="Arial"/>
        <family val="2"/>
      </rPr>
      <t>(</t>
    </r>
    <r>
      <rPr>
        <sz val="9"/>
        <rFont val="돋움"/>
        <family val="3"/>
      </rPr>
      <t>신설</t>
    </r>
    <r>
      <rPr>
        <sz val="9"/>
        <rFont val="Arial"/>
        <family val="2"/>
      </rPr>
      <t xml:space="preserve">), </t>
    </r>
    <r>
      <rPr>
        <sz val="9"/>
        <rFont val="돋움"/>
        <family val="3"/>
      </rPr>
      <t>사회복지임상치료대학원</t>
    </r>
    <r>
      <rPr>
        <sz val="9"/>
        <rFont val="Arial"/>
        <family val="2"/>
      </rPr>
      <t>(</t>
    </r>
    <r>
      <rPr>
        <sz val="9"/>
        <rFont val="돋움"/>
        <family val="3"/>
      </rPr>
      <t>신설</t>
    </r>
    <r>
      <rPr>
        <sz val="9"/>
        <rFont val="Arial"/>
        <family val="2"/>
      </rPr>
      <t xml:space="preserve">) / </t>
    </r>
    <r>
      <rPr>
        <sz val="9"/>
        <rFont val="돋움"/>
        <family val="3"/>
      </rPr>
      <t>경영대학원</t>
    </r>
    <r>
      <rPr>
        <sz val="9"/>
        <rFont val="Arial"/>
        <family val="2"/>
      </rPr>
      <t>(</t>
    </r>
    <r>
      <rPr>
        <sz val="9"/>
        <rFont val="돋움"/>
        <family val="3"/>
      </rPr>
      <t>폐지</t>
    </r>
    <r>
      <rPr>
        <sz val="9"/>
        <rFont val="Arial"/>
        <family val="2"/>
      </rPr>
      <t xml:space="preserve">), </t>
    </r>
    <r>
      <rPr>
        <sz val="9"/>
        <rFont val="돋움"/>
        <family val="3"/>
      </rPr>
      <t>경영사회복지대학원</t>
    </r>
    <r>
      <rPr>
        <sz val="9"/>
        <rFont val="Arial"/>
        <family val="2"/>
      </rPr>
      <t>(</t>
    </r>
    <r>
      <rPr>
        <sz val="9"/>
        <rFont val="돋움"/>
        <family val="3"/>
      </rPr>
      <t>폐지</t>
    </r>
    <r>
      <rPr>
        <sz val="9"/>
        <rFont val="Arial"/>
        <family val="2"/>
      </rPr>
      <t xml:space="preserve">), </t>
    </r>
    <r>
      <rPr>
        <sz val="9"/>
        <rFont val="돋움"/>
        <family val="3"/>
      </rPr>
      <t>경찰법무대학원</t>
    </r>
    <r>
      <rPr>
        <sz val="9"/>
        <rFont val="Arial"/>
        <family val="2"/>
      </rPr>
      <t>(</t>
    </r>
    <r>
      <rPr>
        <sz val="9"/>
        <rFont val="돋움"/>
        <family val="3"/>
      </rPr>
      <t>폐지</t>
    </r>
    <r>
      <rPr>
        <sz val="9"/>
        <rFont val="Arial"/>
        <family val="2"/>
      </rPr>
      <t xml:space="preserve">), </t>
    </r>
    <r>
      <rPr>
        <sz val="9"/>
        <rFont val="돋움"/>
        <family val="3"/>
      </rPr>
      <t>사회복지대학원</t>
    </r>
    <r>
      <rPr>
        <sz val="9"/>
        <rFont val="Arial"/>
        <family val="2"/>
      </rPr>
      <t>(</t>
    </r>
    <r>
      <rPr>
        <sz val="9"/>
        <rFont val="돋움"/>
        <family val="3"/>
      </rPr>
      <t>폐지</t>
    </r>
    <r>
      <rPr>
        <sz val="9"/>
        <rFont val="Arial"/>
        <family val="2"/>
      </rPr>
      <t xml:space="preserve">), </t>
    </r>
    <r>
      <rPr>
        <sz val="9"/>
        <rFont val="돋움"/>
        <family val="3"/>
      </rPr>
      <t>산업대학원</t>
    </r>
    <r>
      <rPr>
        <sz val="9"/>
        <rFont val="Arial"/>
        <family val="2"/>
      </rPr>
      <t>(</t>
    </r>
    <r>
      <rPr>
        <sz val="9"/>
        <rFont val="돋움"/>
        <family val="3"/>
      </rPr>
      <t>폐지</t>
    </r>
    <r>
      <rPr>
        <sz val="9"/>
        <rFont val="Arial"/>
        <family val="2"/>
      </rPr>
      <t>)</t>
    </r>
  </si>
  <si>
    <t>종합</t>
  </si>
  <si>
    <r>
      <t xml:space="preserve">     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6) 2015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'</t>
    </r>
    <r>
      <rPr>
        <sz val="10"/>
        <rFont val="돋움"/>
        <family val="3"/>
      </rPr>
      <t>종합</t>
    </r>
    <r>
      <rPr>
        <sz val="10"/>
        <rFont val="Arial"/>
        <family val="2"/>
      </rPr>
      <t xml:space="preserve">' </t>
    </r>
    <r>
      <rPr>
        <sz val="10"/>
        <rFont val="돋움"/>
        <family val="3"/>
      </rPr>
      <t>구분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추가</t>
    </r>
    <r>
      <rPr>
        <sz val="10"/>
        <rFont val="Arial"/>
        <family val="2"/>
      </rPr>
      <t>, '</t>
    </r>
    <r>
      <rPr>
        <sz val="10"/>
        <rFont val="돋움"/>
        <family val="3"/>
      </rPr>
      <t>열람좌석수</t>
    </r>
    <r>
      <rPr>
        <sz val="10"/>
        <rFont val="Arial"/>
        <family val="2"/>
      </rPr>
      <t xml:space="preserve">' </t>
    </r>
    <r>
      <rPr>
        <sz val="10"/>
        <rFont val="돋움"/>
        <family val="3"/>
      </rPr>
      <t>삭제</t>
    </r>
  </si>
  <si>
    <t xml:space="preserve">         7) 제주특별자치도 전체수치임</t>
  </si>
  <si>
    <t xml:space="preserve">Note : 7) Total number of Jeju Special Self-Governing Province </t>
  </si>
  <si>
    <t>1985. 1. 11</t>
  </si>
  <si>
    <r>
      <t>1985. 1. 1</t>
    </r>
    <r>
      <rPr>
        <sz val="10"/>
        <rFont val="Arial"/>
        <family val="2"/>
      </rPr>
      <t>0</t>
    </r>
  </si>
  <si>
    <t xml:space="preserve">인쇄관련산업
 Service activities related to printing </t>
  </si>
  <si>
    <t>기록매체복제업
 Reproduction of recorded media</t>
  </si>
  <si>
    <t xml:space="preserve">2 0 1 1 </t>
  </si>
  <si>
    <t>2 0 1 2</t>
  </si>
  <si>
    <t>2 0 1 3</t>
  </si>
  <si>
    <r>
      <t>신문</t>
    </r>
    <r>
      <rPr>
        <sz val="10"/>
        <rFont val="Arial"/>
        <family val="2"/>
      </rPr>
      <t>,</t>
    </r>
    <r>
      <rPr>
        <sz val="10"/>
        <rFont val="돋움"/>
        <family val="3"/>
      </rPr>
      <t>잡지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정기
간행물출판업
</t>
    </r>
    <r>
      <rPr>
        <sz val="10"/>
        <rFont val="Arial"/>
        <family val="2"/>
      </rPr>
      <t xml:space="preserve"> Publishing of newspapers, magazines and periodicals</t>
    </r>
  </si>
  <si>
    <r>
      <t>오디오물출판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원판녹음업
</t>
    </r>
    <r>
      <rPr>
        <sz val="10"/>
        <rFont val="Arial"/>
        <family val="2"/>
      </rPr>
      <t xml:space="preserve">Audio publishing and original master recordings </t>
    </r>
  </si>
  <si>
    <r>
      <t>기타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인쇄물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출판업
</t>
    </r>
    <r>
      <rPr>
        <sz val="10"/>
        <rFont val="Arial"/>
        <family val="2"/>
      </rPr>
      <t>Other publising of Prints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</si>
  <si>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업
</t>
    </r>
    <r>
      <rPr>
        <sz val="10"/>
        <rFont val="Arial"/>
        <family val="2"/>
      </rPr>
      <t xml:space="preserve">Printing </t>
    </r>
  </si>
  <si>
    <t>Year</t>
  </si>
  <si>
    <t>Unit : number, person</t>
  </si>
  <si>
    <t>2 0 1 5</t>
  </si>
  <si>
    <t>2 0 1 5</t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</si>
  <si>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교</t>
    </r>
  </si>
  <si>
    <t>전문대학 및 대학</t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</si>
  <si>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교</t>
    </r>
    <r>
      <rPr>
        <vertAlign val="superscript"/>
        <sz val="10"/>
        <rFont val="Arial"/>
        <family val="2"/>
      </rPr>
      <t xml:space="preserve"> 3)</t>
    </r>
  </si>
  <si>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</si>
  <si>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협치정책기획관</t>
    </r>
    <r>
      <rPr>
        <sz val="10"/>
        <rFont val="Arial"/>
        <family val="2"/>
      </rPr>
      <t>,</t>
    </r>
    <r>
      <rPr>
        <sz val="10"/>
        <rFont val="굴림"/>
        <family val="3"/>
      </rPr>
      <t>「</t>
    </r>
    <r>
      <rPr>
        <sz val="10"/>
        <rFont val="Arial"/>
        <family val="2"/>
      </rPr>
      <t>201</t>
    </r>
    <r>
      <rPr>
        <sz val="10"/>
        <rFont val="Arial"/>
        <family val="2"/>
      </rPr>
      <t>4</t>
    </r>
    <r>
      <rPr>
        <sz val="10"/>
        <rFont val="굴림"/>
        <family val="3"/>
      </rPr>
      <t>년기준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사업체조사보고서」</t>
    </r>
    <r>
      <rPr>
        <sz val="10"/>
        <rFont val="Arial"/>
        <family val="2"/>
      </rPr>
      <t xml:space="preserve"> </t>
    </r>
  </si>
  <si>
    <r>
      <t xml:space="preserve"> Source : Jeju Special Self-Governing Province Governance Policy and Planning Office</t>
    </r>
    <r>
      <rPr>
        <sz val="10"/>
        <rFont val="Arial"/>
        <family val="2"/>
      </rPr>
      <t>,</t>
    </r>
    <r>
      <rPr>
        <sz val="10"/>
        <rFont val="돋움"/>
        <family val="3"/>
      </rPr>
      <t>「</t>
    </r>
    <r>
      <rPr>
        <sz val="10"/>
        <rFont val="Arial"/>
        <family val="2"/>
      </rPr>
      <t>201</t>
    </r>
    <r>
      <rPr>
        <sz val="10"/>
        <rFont val="Arial"/>
        <family val="2"/>
      </rPr>
      <t>3</t>
    </r>
    <r>
      <rPr>
        <sz val="10"/>
        <rFont val="Arial"/>
        <family val="2"/>
      </rPr>
      <t xml:space="preserve"> Report on the Census on Basic Characteristics of Establishments</t>
    </r>
    <r>
      <rPr>
        <sz val="10"/>
        <rFont val="돋움"/>
        <family val="3"/>
      </rPr>
      <t>」</t>
    </r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</si>
</sst>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;\-;"/>
    <numFmt numFmtId="178" formatCode="#,##0_ "/>
    <numFmt numFmtId="179" formatCode="_ * #,##0_ ;_ * \-#,##0_ ;_ * &quot;-&quot;_ ;_ @_ "/>
    <numFmt numFmtId="180" formatCode="_-* #,##0_-;&quot;₩&quot;\!\-* #,##0_-;_-* &quot;-&quot;_-;_-@_-"/>
    <numFmt numFmtId="181" formatCode="0.0_);[Red]\(0.0\)"/>
    <numFmt numFmtId="182" formatCode="#,##0.0"/>
    <numFmt numFmtId="183" formatCode="#,##0.0_ "/>
    <numFmt numFmtId="184" formatCode="#,##0;;\-"/>
    <numFmt numFmtId="185" formatCode="#,##0.0;;\-"/>
    <numFmt numFmtId="186" formatCode="0_ "/>
    <numFmt numFmtId="187" formatCode="0.0_ "/>
    <numFmt numFmtId="188" formatCode="#,##0_);[Red]\(#,##0\)"/>
    <numFmt numFmtId="189" formatCode="0_);[Red]\(0\)"/>
    <numFmt numFmtId="190" formatCode="#,##0\ ;;\-\ ;"/>
    <numFmt numFmtId="191" formatCode="0;[Red]0"/>
    <numFmt numFmtId="192" formatCode="0_);\(0\)"/>
    <numFmt numFmtId="193" formatCode="#,##0.0;;\-;"/>
    <numFmt numFmtId="194" formatCode="_ * #,##0.00_ ;_ * \-#,##0.00_ ;_ * &quot;-&quot;??_ ;_ @_ "/>
    <numFmt numFmtId="195" formatCode="_ * #,##0.00_ ;_ * \-#,##0.00_ ;_ * &quot;-&quot;_ ;_ @_ "/>
    <numFmt numFmtId="196" formatCode="&quot;₩&quot;#,##0;&quot;₩&quot;&quot;₩&quot;\-#,##0"/>
    <numFmt numFmtId="197" formatCode="&quot;₩&quot;#,##0.00;&quot;₩&quot;\-#,##0.00"/>
    <numFmt numFmtId="198" formatCode="&quot;R$&quot;#,##0.00;&quot;R$&quot;\-#,##0.00"/>
    <numFmt numFmtId="199" formatCode="#,##0_);\(#,##0\)"/>
    <numFmt numFmtId="200" formatCode="\-"/>
    <numFmt numFmtId="201" formatCode="_-[$€-2]* #,##0.00_-;\-[$€-2]* #,##0.00_-;_-[$€-2]* &quot;-&quot;??_-"/>
    <numFmt numFmtId="202" formatCode="_ &quot;₩&quot;* #,##0.00_ ;_ &quot;₩&quot;* &quot;₩&quot;\-#,##0.00_ ;_ &quot;₩&quot;* &quot;-&quot;??_ ;_ @_ "/>
    <numFmt numFmtId="203" formatCode="&quot;₩&quot;#,##0;&quot;₩&quot;&quot;₩&quot;&quot;₩&quot;\-#,##0"/>
    <numFmt numFmtId="204" formatCode="&quot;₩&quot;#,##0.00;&quot;₩&quot;&quot;₩&quot;&quot;₩&quot;&quot;₩&quot;&quot;₩&quot;&quot;₩&quot;\-#,##0.00"/>
    <numFmt numFmtId="205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6" formatCode="&quot;₩&quot;#,##0;[Red]&quot;₩&quot;&quot;₩&quot;\-#,##0"/>
    <numFmt numFmtId="207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8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9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0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11" formatCode="#,##0;\-#,##0;\-"/>
    <numFmt numFmtId="212" formatCode="[$-412]yyyy&quot;년&quot;\ m&quot;월&quot;\ d&quot;일&quot;\ dddd"/>
    <numFmt numFmtId="213" formatCode="[$-412]AM/PM\ h:mm:ss"/>
    <numFmt numFmtId="214" formatCode="#\ ###\ ##0;;\-;"/>
    <numFmt numFmtId="215" formatCode="#\ ##0;;\-;"/>
    <numFmt numFmtId="216" formatCode="#,##0.0_);[Red]\(#,##0.0\)"/>
  </numFmts>
  <fonts count="117">
    <font>
      <sz val="10"/>
      <name val="Arial"/>
      <family val="2"/>
    </font>
    <font>
      <sz val="8"/>
      <name val="돋움"/>
      <family val="3"/>
    </font>
    <font>
      <b/>
      <sz val="18"/>
      <name val="Arial"/>
      <family val="2"/>
    </font>
    <font>
      <b/>
      <sz val="18"/>
      <name val="굴림"/>
      <family val="3"/>
    </font>
    <font>
      <sz val="10"/>
      <name val="굴림"/>
      <family val="3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돋움"/>
      <family val="3"/>
    </font>
    <font>
      <b/>
      <sz val="18"/>
      <name val="돋움"/>
      <family val="3"/>
    </font>
    <font>
      <sz val="11"/>
      <color indexed="8"/>
      <name val="돋움"/>
      <family val="3"/>
    </font>
    <font>
      <sz val="12"/>
      <name val="바탕체"/>
      <family val="1"/>
    </font>
    <font>
      <b/>
      <sz val="11"/>
      <color indexed="10"/>
      <name val="돋움"/>
      <family val="3"/>
    </font>
    <font>
      <sz val="11"/>
      <name val="돋움"/>
      <family val="3"/>
    </font>
    <font>
      <b/>
      <sz val="20"/>
      <name val="돋움"/>
      <family val="3"/>
    </font>
    <font>
      <sz val="1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돋움"/>
      <family val="3"/>
    </font>
    <font>
      <b/>
      <sz val="10"/>
      <color indexed="8"/>
      <name val="Arial"/>
      <family val="2"/>
    </font>
    <font>
      <sz val="20"/>
      <name val="돋움"/>
      <family val="3"/>
    </font>
    <font>
      <b/>
      <sz val="10"/>
      <color indexed="10"/>
      <name val="돋움"/>
      <family val="3"/>
    </font>
    <font>
      <sz val="9"/>
      <name val="돋움"/>
      <family val="3"/>
    </font>
    <font>
      <sz val="22"/>
      <name val="돋움"/>
      <family val="3"/>
    </font>
    <font>
      <sz val="9"/>
      <name val="Arial"/>
      <family val="2"/>
    </font>
    <font>
      <vertAlign val="superscript"/>
      <sz val="9"/>
      <name val="돋움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굴림"/>
      <family val="3"/>
    </font>
    <font>
      <sz val="9"/>
      <name val="굴림"/>
      <family val="3"/>
    </font>
    <font>
      <b/>
      <sz val="9"/>
      <name val="Arial"/>
      <family val="2"/>
    </font>
    <font>
      <sz val="10"/>
      <color indexed="8"/>
      <name val="HY중고딕"/>
      <family val="1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sz val="8"/>
      <name val="굴림"/>
      <family val="3"/>
    </font>
    <font>
      <b/>
      <sz val="16"/>
      <name val="돋움"/>
      <family val="3"/>
    </font>
    <font>
      <b/>
      <sz val="16"/>
      <name val="Arial"/>
      <family val="2"/>
    </font>
    <font>
      <sz val="10"/>
      <name val="굴림체"/>
      <family val="3"/>
    </font>
    <font>
      <b/>
      <sz val="10"/>
      <name val="돋움"/>
      <family val="3"/>
    </font>
    <font>
      <b/>
      <sz val="11"/>
      <color indexed="8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name val="명조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color indexed="8"/>
      <name val="굴림"/>
      <family val="3"/>
    </font>
    <font>
      <b/>
      <sz val="18"/>
      <color indexed="8"/>
      <name val="HY중고딕"/>
      <family val="1"/>
    </font>
    <font>
      <sz val="18"/>
      <color indexed="8"/>
      <name val="Arial"/>
      <family val="2"/>
    </font>
    <font>
      <vertAlign val="superscript"/>
      <sz val="10"/>
      <name val="돋움"/>
      <family val="3"/>
    </font>
    <font>
      <sz val="12"/>
      <color indexed="8"/>
      <name val="굴림"/>
      <family val="3"/>
    </font>
    <font>
      <sz val="10"/>
      <color indexed="10"/>
      <name val="굴림"/>
      <family val="3"/>
    </font>
    <font>
      <b/>
      <sz val="10"/>
      <name val="굴림"/>
      <family val="3"/>
    </font>
    <font>
      <b/>
      <sz val="10"/>
      <color indexed="8"/>
      <name val="굴림"/>
      <family val="3"/>
    </font>
    <font>
      <vertAlign val="superscript"/>
      <sz val="14"/>
      <name val="굴림"/>
      <family val="3"/>
    </font>
    <font>
      <sz val="12"/>
      <name val="돋움"/>
      <family val="3"/>
    </font>
    <font>
      <b/>
      <sz val="15"/>
      <color indexed="8"/>
      <name val="Arial"/>
      <family val="2"/>
    </font>
    <font>
      <b/>
      <sz val="15"/>
      <color indexed="8"/>
      <name val="HY중고딕"/>
      <family val="1"/>
    </font>
    <font>
      <sz val="10"/>
      <name val="Helv"/>
      <family val="2"/>
    </font>
    <font>
      <sz val="12"/>
      <name val="Times New Roman"/>
      <family val="1"/>
    </font>
    <font>
      <sz val="11"/>
      <color indexed="9"/>
      <name val="돋움"/>
      <family val="3"/>
    </font>
    <font>
      <sz val="11"/>
      <name val="μ¸¿o"/>
      <family val="3"/>
    </font>
    <font>
      <sz val="10"/>
      <name val="MS Sans Serif"/>
      <family val="2"/>
    </font>
    <font>
      <sz val="12"/>
      <name val="±¼¸²A¼"/>
      <family val="3"/>
    </font>
    <font>
      <b/>
      <sz val="10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u val="single"/>
      <sz val="8"/>
      <color indexed="12"/>
      <name val="Times New Roman"/>
      <family val="1"/>
    </font>
    <font>
      <sz val="8"/>
      <name val="바탕체"/>
      <family val="1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b/>
      <sz val="1"/>
      <color indexed="8"/>
      <name val="Courier"/>
      <family val="3"/>
    </font>
    <font>
      <sz val="11"/>
      <color indexed="20"/>
      <name val="돋움"/>
      <family val="3"/>
    </font>
    <font>
      <sz val="1"/>
      <color indexed="8"/>
      <name val="Courier"/>
      <family val="3"/>
    </font>
    <font>
      <u val="single"/>
      <sz val="11"/>
      <color indexed="36"/>
      <name val="돋움"/>
      <family val="3"/>
    </font>
    <font>
      <sz val="10"/>
      <name val="바탕"/>
      <family val="1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name val="굴림체"/>
      <family val="3"/>
    </font>
    <font>
      <sz val="11"/>
      <color indexed="52"/>
      <name val="돋움"/>
      <family val="3"/>
    </font>
    <font>
      <sz val="11"/>
      <color indexed="62"/>
      <name val="돋움"/>
      <family val="3"/>
    </font>
    <font>
      <b/>
      <sz val="14"/>
      <name val="바탕"/>
      <family val="1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b/>
      <sz val="12"/>
      <name val="돋움"/>
      <family val="3"/>
    </font>
    <font>
      <b/>
      <sz val="16"/>
      <name val="바탕"/>
      <family val="1"/>
    </font>
    <font>
      <u val="single"/>
      <sz val="11"/>
      <color indexed="12"/>
      <name val="맑은 고딕"/>
      <family val="3"/>
    </font>
    <font>
      <b/>
      <vertAlign val="superscript"/>
      <sz val="10"/>
      <name val="Arial"/>
      <family val="2"/>
    </font>
    <font>
      <b/>
      <sz val="9"/>
      <name val="굴림"/>
      <family val="3"/>
    </font>
    <font>
      <sz val="10"/>
      <color indexed="30"/>
      <name val="Arial"/>
      <family val="2"/>
    </font>
    <font>
      <sz val="11"/>
      <color theme="1"/>
      <name val="Calibri"/>
      <family val="3"/>
    </font>
    <font>
      <sz val="10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4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79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2" borderId="0" applyNumberFormat="0" applyBorder="0" applyAlignment="0" applyProtection="0"/>
    <xf numFmtId="0" fontId="11" fillId="2" borderId="0" applyNumberFormat="0" applyBorder="0" applyAlignment="0" applyProtection="0"/>
    <xf numFmtId="0" fontId="42" fillId="2" borderId="0" applyNumberFormat="0" applyBorder="0" applyAlignment="0" applyProtection="0"/>
    <xf numFmtId="0" fontId="11" fillId="2" borderId="0" applyNumberFormat="0" applyBorder="0" applyAlignment="0" applyProtection="0"/>
    <xf numFmtId="0" fontId="42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4" borderId="0" applyNumberFormat="0" applyBorder="0" applyAlignment="0" applyProtection="0"/>
    <xf numFmtId="0" fontId="11" fillId="4" borderId="0" applyNumberFormat="0" applyBorder="0" applyAlignment="0" applyProtection="0"/>
    <xf numFmtId="0" fontId="42" fillId="4" borderId="0" applyNumberFormat="0" applyBorder="0" applyAlignment="0" applyProtection="0"/>
    <xf numFmtId="0" fontId="11" fillId="4" borderId="0" applyNumberFormat="0" applyBorder="0" applyAlignment="0" applyProtection="0"/>
    <xf numFmtId="0" fontId="42" fillId="5" borderId="0" applyNumberFormat="0" applyBorder="0" applyAlignment="0" applyProtection="0"/>
    <xf numFmtId="0" fontId="11" fillId="5" borderId="0" applyNumberFormat="0" applyBorder="0" applyAlignment="0" applyProtection="0"/>
    <xf numFmtId="0" fontId="42" fillId="5" borderId="0" applyNumberFormat="0" applyBorder="0" applyAlignment="0" applyProtection="0"/>
    <xf numFmtId="0" fontId="11" fillId="5" borderId="0" applyNumberFormat="0" applyBorder="0" applyAlignment="0" applyProtection="0"/>
    <xf numFmtId="0" fontId="42" fillId="6" borderId="0" applyNumberFormat="0" applyBorder="0" applyAlignment="0" applyProtection="0"/>
    <xf numFmtId="0" fontId="11" fillId="6" borderId="0" applyNumberFormat="0" applyBorder="0" applyAlignment="0" applyProtection="0"/>
    <xf numFmtId="0" fontId="42" fillId="6" borderId="0" applyNumberFormat="0" applyBorder="0" applyAlignment="0" applyProtection="0"/>
    <xf numFmtId="0" fontId="11" fillId="6" borderId="0" applyNumberFormat="0" applyBorder="0" applyAlignment="0" applyProtection="0"/>
    <xf numFmtId="0" fontId="42" fillId="7" borderId="0" applyNumberFormat="0" applyBorder="0" applyAlignment="0" applyProtection="0"/>
    <xf numFmtId="0" fontId="11" fillId="7" borderId="0" applyNumberFormat="0" applyBorder="0" applyAlignment="0" applyProtection="0"/>
    <xf numFmtId="0" fontId="42" fillId="7" borderId="0" applyNumberFormat="0" applyBorder="0" applyAlignment="0" applyProtection="0"/>
    <xf numFmtId="0" fontId="11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8" borderId="0" applyNumberFormat="0" applyBorder="0" applyAlignment="0" applyProtection="0"/>
    <xf numFmtId="0" fontId="11" fillId="8" borderId="0" applyNumberFormat="0" applyBorder="0" applyAlignment="0" applyProtection="0"/>
    <xf numFmtId="0" fontId="42" fillId="8" borderId="0" applyNumberFormat="0" applyBorder="0" applyAlignment="0" applyProtection="0"/>
    <xf numFmtId="0" fontId="11" fillId="8" borderId="0" applyNumberFormat="0" applyBorder="0" applyAlignment="0" applyProtection="0"/>
    <xf numFmtId="0" fontId="42" fillId="9" borderId="0" applyNumberFormat="0" applyBorder="0" applyAlignment="0" applyProtection="0"/>
    <xf numFmtId="0" fontId="11" fillId="9" borderId="0" applyNumberFormat="0" applyBorder="0" applyAlignment="0" applyProtection="0"/>
    <xf numFmtId="0" fontId="42" fillId="9" borderId="0" applyNumberFormat="0" applyBorder="0" applyAlignment="0" applyProtection="0"/>
    <xf numFmtId="0" fontId="11" fillId="9" borderId="0" applyNumberFormat="0" applyBorder="0" applyAlignment="0" applyProtection="0"/>
    <xf numFmtId="0" fontId="42" fillId="10" borderId="0" applyNumberFormat="0" applyBorder="0" applyAlignment="0" applyProtection="0"/>
    <xf numFmtId="0" fontId="11" fillId="10" borderId="0" applyNumberFormat="0" applyBorder="0" applyAlignment="0" applyProtection="0"/>
    <xf numFmtId="0" fontId="42" fillId="10" borderId="0" applyNumberFormat="0" applyBorder="0" applyAlignment="0" applyProtection="0"/>
    <xf numFmtId="0" fontId="11" fillId="10" borderId="0" applyNumberFormat="0" applyBorder="0" applyAlignment="0" applyProtection="0"/>
    <xf numFmtId="0" fontId="42" fillId="5" borderId="0" applyNumberFormat="0" applyBorder="0" applyAlignment="0" applyProtection="0"/>
    <xf numFmtId="0" fontId="11" fillId="5" borderId="0" applyNumberFormat="0" applyBorder="0" applyAlignment="0" applyProtection="0"/>
    <xf numFmtId="0" fontId="42" fillId="5" borderId="0" applyNumberFormat="0" applyBorder="0" applyAlignment="0" applyProtection="0"/>
    <xf numFmtId="0" fontId="11" fillId="5" borderId="0" applyNumberFormat="0" applyBorder="0" applyAlignment="0" applyProtection="0"/>
    <xf numFmtId="0" fontId="42" fillId="8" borderId="0" applyNumberFormat="0" applyBorder="0" applyAlignment="0" applyProtection="0"/>
    <xf numFmtId="0" fontId="11" fillId="8" borderId="0" applyNumberFormat="0" applyBorder="0" applyAlignment="0" applyProtection="0"/>
    <xf numFmtId="0" fontId="42" fillId="8" borderId="0" applyNumberFormat="0" applyBorder="0" applyAlignment="0" applyProtection="0"/>
    <xf numFmtId="0" fontId="11" fillId="8" borderId="0" applyNumberFormat="0" applyBorder="0" applyAlignment="0" applyProtection="0"/>
    <xf numFmtId="0" fontId="42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11" borderId="0" applyNumberFormat="0" applyBorder="0" applyAlignment="0" applyProtection="0"/>
    <xf numFmtId="0" fontId="1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2" borderId="0" applyNumberFormat="0" applyBorder="0" applyAlignment="0" applyProtection="0"/>
    <xf numFmtId="0" fontId="80" fillId="12" borderId="0" applyNumberFormat="0" applyBorder="0" applyAlignment="0" applyProtection="0"/>
    <xf numFmtId="0" fontId="43" fillId="12" borderId="0" applyNumberFormat="0" applyBorder="0" applyAlignment="0" applyProtection="0"/>
    <xf numFmtId="0" fontId="80" fillId="12" borderId="0" applyNumberFormat="0" applyBorder="0" applyAlignment="0" applyProtection="0"/>
    <xf numFmtId="0" fontId="43" fillId="9" borderId="0" applyNumberFormat="0" applyBorder="0" applyAlignment="0" applyProtection="0"/>
    <xf numFmtId="0" fontId="80" fillId="9" borderId="0" applyNumberFormat="0" applyBorder="0" applyAlignment="0" applyProtection="0"/>
    <xf numFmtId="0" fontId="43" fillId="9" borderId="0" applyNumberFormat="0" applyBorder="0" applyAlignment="0" applyProtection="0"/>
    <xf numFmtId="0" fontId="80" fillId="9" borderId="0" applyNumberFormat="0" applyBorder="0" applyAlignment="0" applyProtection="0"/>
    <xf numFmtId="0" fontId="43" fillId="10" borderId="0" applyNumberFormat="0" applyBorder="0" applyAlignment="0" applyProtection="0"/>
    <xf numFmtId="0" fontId="80" fillId="10" borderId="0" applyNumberFormat="0" applyBorder="0" applyAlignment="0" applyProtection="0"/>
    <xf numFmtId="0" fontId="43" fillId="10" borderId="0" applyNumberFormat="0" applyBorder="0" applyAlignment="0" applyProtection="0"/>
    <xf numFmtId="0" fontId="80" fillId="10" borderId="0" applyNumberFormat="0" applyBorder="0" applyAlignment="0" applyProtection="0"/>
    <xf numFmtId="0" fontId="43" fillId="13" borderId="0" applyNumberFormat="0" applyBorder="0" applyAlignment="0" applyProtection="0"/>
    <xf numFmtId="0" fontId="80" fillId="13" borderId="0" applyNumberFormat="0" applyBorder="0" applyAlignment="0" applyProtection="0"/>
    <xf numFmtId="0" fontId="43" fillId="13" borderId="0" applyNumberFormat="0" applyBorder="0" applyAlignment="0" applyProtection="0"/>
    <xf numFmtId="0" fontId="80" fillId="13" borderId="0" applyNumberFormat="0" applyBorder="0" applyAlignment="0" applyProtection="0"/>
    <xf numFmtId="0" fontId="43" fillId="14" borderId="0" applyNumberFormat="0" applyBorder="0" applyAlignment="0" applyProtection="0"/>
    <xf numFmtId="0" fontId="80" fillId="14" borderId="0" applyNumberFormat="0" applyBorder="0" applyAlignment="0" applyProtection="0"/>
    <xf numFmtId="0" fontId="43" fillId="14" borderId="0" applyNumberFormat="0" applyBorder="0" applyAlignment="0" applyProtection="0"/>
    <xf numFmtId="0" fontId="80" fillId="14" borderId="0" applyNumberFormat="0" applyBorder="0" applyAlignment="0" applyProtection="0"/>
    <xf numFmtId="0" fontId="43" fillId="15" borderId="0" applyNumberFormat="0" applyBorder="0" applyAlignment="0" applyProtection="0"/>
    <xf numFmtId="0" fontId="80" fillId="15" borderId="0" applyNumberFormat="0" applyBorder="0" applyAlignment="0" applyProtection="0"/>
    <xf numFmtId="0" fontId="43" fillId="15" borderId="0" applyNumberFormat="0" applyBorder="0" applyAlignment="0" applyProtection="0"/>
    <xf numFmtId="0" fontId="80" fillId="15" borderId="0" applyNumberFormat="0" applyBorder="0" applyAlignment="0" applyProtection="0"/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82" fillId="0" borderId="0">
      <alignment/>
      <protection/>
    </xf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46" fillId="3" borderId="0" applyNumberFormat="0" applyBorder="0" applyAlignment="0" applyProtection="0"/>
    <xf numFmtId="0" fontId="63" fillId="0" borderId="0">
      <alignment/>
      <protection/>
    </xf>
    <xf numFmtId="0" fontId="83" fillId="0" borderId="0">
      <alignment/>
      <protection/>
    </xf>
    <xf numFmtId="0" fontId="14" fillId="0" borderId="0" applyFill="0" applyBorder="0" applyAlignment="0">
      <protection/>
    </xf>
    <xf numFmtId="0" fontId="45" fillId="20" borderId="1" applyNumberFormat="0" applyAlignment="0" applyProtection="0"/>
    <xf numFmtId="0" fontId="84" fillId="0" borderId="0">
      <alignment/>
      <protection/>
    </xf>
    <xf numFmtId="0" fontId="50" fillId="21" borderId="2" applyNumberFormat="0" applyAlignment="0" applyProtection="0"/>
    <xf numFmtId="179" fontId="0" fillId="0" borderId="0" applyFont="0" applyFill="0" applyBorder="0" applyAlignment="0" applyProtection="0"/>
    <xf numFmtId="0" fontId="14" fillId="0" borderId="0">
      <alignment/>
      <protection/>
    </xf>
    <xf numFmtId="19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0" borderId="0" applyFont="0" applyFill="0" applyBorder="0" applyAlignment="0" applyProtection="0"/>
    <xf numFmtId="196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0" fontId="85" fillId="0" borderId="0">
      <alignment/>
      <protection/>
    </xf>
    <xf numFmtId="0" fontId="0" fillId="0" borderId="0" applyFont="0" applyFill="0" applyBorder="0" applyAlignment="0" applyProtection="0"/>
    <xf numFmtId="0" fontId="85" fillId="0" borderId="0">
      <alignment/>
      <protection/>
    </xf>
    <xf numFmtId="201" fontId="1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9" fillId="4" borderId="0" applyNumberFormat="0" applyBorder="0" applyAlignment="0" applyProtection="0"/>
    <xf numFmtId="38" fontId="86" fillId="20" borderId="0" applyNumberFormat="0" applyBorder="0" applyAlignment="0" applyProtection="0"/>
    <xf numFmtId="38" fontId="86" fillId="22" borderId="0" applyNumberFormat="0" applyBorder="0" applyAlignment="0" applyProtection="0"/>
    <xf numFmtId="0" fontId="87" fillId="0" borderId="0">
      <alignment horizontal="left"/>
      <protection/>
    </xf>
    <xf numFmtId="0" fontId="64" fillId="0" borderId="3" applyNumberFormat="0" applyAlignment="0" applyProtection="0"/>
    <xf numFmtId="0" fontId="64" fillId="0" borderId="4">
      <alignment horizontal="left"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4" fillId="7" borderId="1" applyNumberFormat="0" applyAlignment="0" applyProtection="0"/>
    <xf numFmtId="10" fontId="86" fillId="23" borderId="6" applyNumberFormat="0" applyBorder="0" applyAlignment="0" applyProtection="0"/>
    <xf numFmtId="10" fontId="86" fillId="22" borderId="6" applyNumberFormat="0" applyBorder="0" applyAlignment="0" applyProtection="0"/>
    <xf numFmtId="0" fontId="52" fillId="0" borderId="7" applyNumberFormat="0" applyFill="0" applyAlignment="0" applyProtection="0"/>
    <xf numFmtId="179" fontId="0" fillId="0" borderId="0" applyFont="0" applyFill="0" applyBorder="0" applyAlignment="0" applyProtection="0"/>
    <xf numFmtId="202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0" fontId="65" fillId="0" borderId="8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24" borderId="0" applyNumberFormat="0" applyBorder="0" applyAlignment="0" applyProtection="0"/>
    <xf numFmtId="204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4" fillId="23" borderId="9" applyNumberFormat="0" applyFont="0" applyAlignment="0" applyProtection="0"/>
    <xf numFmtId="0" fontId="60" fillId="20" borderId="10" applyNumberFormat="0" applyAlignment="0" applyProtection="0"/>
    <xf numFmtId="10" fontId="0" fillId="0" borderId="0" applyFont="0" applyFill="0" applyBorder="0" applyAlignment="0" applyProtection="0"/>
    <xf numFmtId="0" fontId="65" fillId="0" borderId="0">
      <alignment/>
      <protection/>
    </xf>
    <xf numFmtId="0" fontId="55" fillId="0" borderId="0" applyNumberFormat="0" applyFill="0" applyBorder="0" applyAlignment="0" applyProtection="0"/>
    <xf numFmtId="0" fontId="0" fillId="0" borderId="11" applyNumberFormat="0" applyFont="0" applyFill="0" applyAlignment="0" applyProtection="0"/>
    <xf numFmtId="0" fontId="0" fillId="0" borderId="11" applyNumberFormat="0" applyFont="0" applyFill="0" applyAlignment="0" applyProtection="0"/>
    <xf numFmtId="0" fontId="89" fillId="0" borderId="12">
      <alignment horizontal="left"/>
      <protection/>
    </xf>
    <xf numFmtId="0" fontId="44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80" fillId="16" borderId="0" applyNumberFormat="0" applyBorder="0" applyAlignment="0" applyProtection="0"/>
    <xf numFmtId="0" fontId="43" fillId="16" borderId="0" applyNumberFormat="0" applyBorder="0" applyAlignment="0" applyProtection="0"/>
    <xf numFmtId="0" fontId="80" fillId="16" borderId="0" applyNumberFormat="0" applyBorder="0" applyAlignment="0" applyProtection="0"/>
    <xf numFmtId="0" fontId="43" fillId="17" borderId="0" applyNumberFormat="0" applyBorder="0" applyAlignment="0" applyProtection="0"/>
    <xf numFmtId="0" fontId="80" fillId="17" borderId="0" applyNumberFormat="0" applyBorder="0" applyAlignment="0" applyProtection="0"/>
    <xf numFmtId="0" fontId="43" fillId="17" borderId="0" applyNumberFormat="0" applyBorder="0" applyAlignment="0" applyProtection="0"/>
    <xf numFmtId="0" fontId="80" fillId="17" borderId="0" applyNumberFormat="0" applyBorder="0" applyAlignment="0" applyProtection="0"/>
    <xf numFmtId="0" fontId="43" fillId="18" borderId="0" applyNumberFormat="0" applyBorder="0" applyAlignment="0" applyProtection="0"/>
    <xf numFmtId="0" fontId="80" fillId="18" borderId="0" applyNumberFormat="0" applyBorder="0" applyAlignment="0" applyProtection="0"/>
    <xf numFmtId="0" fontId="43" fillId="18" borderId="0" applyNumberFormat="0" applyBorder="0" applyAlignment="0" applyProtection="0"/>
    <xf numFmtId="0" fontId="80" fillId="18" borderId="0" applyNumberFormat="0" applyBorder="0" applyAlignment="0" applyProtection="0"/>
    <xf numFmtId="0" fontId="43" fillId="13" borderId="0" applyNumberFormat="0" applyBorder="0" applyAlignment="0" applyProtection="0"/>
    <xf numFmtId="0" fontId="80" fillId="13" borderId="0" applyNumberFormat="0" applyBorder="0" applyAlignment="0" applyProtection="0"/>
    <xf numFmtId="0" fontId="43" fillId="13" borderId="0" applyNumberFormat="0" applyBorder="0" applyAlignment="0" applyProtection="0"/>
    <xf numFmtId="0" fontId="80" fillId="13" borderId="0" applyNumberFormat="0" applyBorder="0" applyAlignment="0" applyProtection="0"/>
    <xf numFmtId="0" fontId="43" fillId="14" borderId="0" applyNumberFormat="0" applyBorder="0" applyAlignment="0" applyProtection="0"/>
    <xf numFmtId="0" fontId="80" fillId="14" borderId="0" applyNumberFormat="0" applyBorder="0" applyAlignment="0" applyProtection="0"/>
    <xf numFmtId="0" fontId="43" fillId="14" borderId="0" applyNumberFormat="0" applyBorder="0" applyAlignment="0" applyProtection="0"/>
    <xf numFmtId="0" fontId="80" fillId="14" borderId="0" applyNumberFormat="0" applyBorder="0" applyAlignment="0" applyProtection="0"/>
    <xf numFmtId="0" fontId="43" fillId="19" borderId="0" applyNumberFormat="0" applyBorder="0" applyAlignment="0" applyProtection="0"/>
    <xf numFmtId="0" fontId="80" fillId="19" borderId="0" applyNumberFormat="0" applyBorder="0" applyAlignment="0" applyProtection="0"/>
    <xf numFmtId="0" fontId="43" fillId="19" borderId="0" applyNumberFormat="0" applyBorder="0" applyAlignment="0" applyProtection="0"/>
    <xf numFmtId="0" fontId="80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5" fillId="20" borderId="1" applyNumberFormat="0" applyAlignment="0" applyProtection="0"/>
    <xf numFmtId="0" fontId="91" fillId="20" borderId="1" applyNumberFormat="0" applyAlignment="0" applyProtection="0"/>
    <xf numFmtId="0" fontId="45" fillId="20" borderId="1" applyNumberFormat="0" applyAlignment="0" applyProtection="0"/>
    <xf numFmtId="0" fontId="91" fillId="20" borderId="1" applyNumberFormat="0" applyAlignment="0" applyProtection="0"/>
    <xf numFmtId="205" fontId="12" fillId="0" borderId="0">
      <alignment/>
      <protection locked="0"/>
    </xf>
    <xf numFmtId="0" fontId="92" fillId="0" borderId="0">
      <alignment/>
      <protection locked="0"/>
    </xf>
    <xf numFmtId="0" fontId="92" fillId="0" borderId="0">
      <alignment/>
      <protection locked="0"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198" fontId="12" fillId="0" borderId="0">
      <alignment/>
      <protection/>
    </xf>
    <xf numFmtId="0" fontId="46" fillId="3" borderId="0" applyNumberFormat="0" applyBorder="0" applyAlignment="0" applyProtection="0"/>
    <xf numFmtId="0" fontId="93" fillId="3" borderId="0" applyNumberFormat="0" applyBorder="0" applyAlignment="0" applyProtection="0"/>
    <xf numFmtId="0" fontId="46" fillId="3" borderId="0" applyNumberFormat="0" applyBorder="0" applyAlignment="0" applyProtection="0"/>
    <xf numFmtId="0" fontId="93" fillId="3" borderId="0" applyNumberFormat="0" applyBorder="0" applyAlignment="0" applyProtection="0"/>
    <xf numFmtId="0" fontId="94" fillId="0" borderId="0">
      <alignment/>
      <protection locked="0"/>
    </xf>
    <xf numFmtId="0" fontId="94" fillId="0" borderId="0">
      <alignment/>
      <protection locked="0"/>
    </xf>
    <xf numFmtId="0" fontId="95" fillId="0" borderId="0" applyNumberFormat="0" applyFill="0" applyBorder="0" applyAlignment="0" applyProtection="0"/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14" fillId="23" borderId="9" applyNumberFormat="0" applyFont="0" applyAlignment="0" applyProtection="0"/>
    <xf numFmtId="0" fontId="14" fillId="23" borderId="9" applyNumberFormat="0" applyFont="0" applyAlignment="0" applyProtection="0"/>
    <xf numFmtId="0" fontId="42" fillId="23" borderId="9" applyNumberFormat="0" applyFont="0" applyAlignment="0" applyProtection="0"/>
    <xf numFmtId="0" fontId="14" fillId="23" borderId="9" applyNumberFormat="0" applyFont="0" applyAlignment="0" applyProtection="0"/>
    <xf numFmtId="0" fontId="12" fillId="23" borderId="9" applyNumberFormat="0" applyFont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96" fillId="0" borderId="0">
      <alignment vertical="center"/>
      <protection/>
    </xf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8" fillId="24" borderId="0" applyNumberFormat="0" applyBorder="0" applyAlignment="0" applyProtection="0"/>
    <xf numFmtId="0" fontId="97" fillId="24" borderId="0" applyNumberFormat="0" applyBorder="0" applyAlignment="0" applyProtection="0"/>
    <xf numFmtId="0" fontId="48" fillId="24" borderId="0" applyNumberFormat="0" applyBorder="0" applyAlignment="0" applyProtection="0"/>
    <xf numFmtId="0" fontId="97" fillId="24" borderId="0" applyNumberFormat="0" applyBorder="0" applyAlignment="0" applyProtection="0"/>
    <xf numFmtId="0" fontId="23" fillId="0" borderId="0">
      <alignment horizontal="center" vertical="center"/>
      <protection/>
    </xf>
    <xf numFmtId="0" fontId="39" fillId="0" borderId="0">
      <alignment horizontal="center" vertical="center"/>
      <protection/>
    </xf>
    <xf numFmtId="0" fontId="14" fillId="0" borderId="0">
      <alignment/>
      <protection/>
    </xf>
    <xf numFmtId="0" fontId="4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0" fillId="21" borderId="2" applyNumberFormat="0" applyAlignment="0" applyProtection="0"/>
    <xf numFmtId="0" fontId="99" fillId="21" borderId="2" applyNumberFormat="0" applyAlignment="0" applyProtection="0"/>
    <xf numFmtId="0" fontId="50" fillId="21" borderId="2" applyNumberFormat="0" applyAlignment="0" applyProtection="0"/>
    <xf numFmtId="0" fontId="99" fillId="21" borderId="2" applyNumberFormat="0" applyAlignment="0" applyProtection="0"/>
    <xf numFmtId="206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00" fillId="0" borderId="0" applyFont="0" applyFill="0" applyBorder="0" applyAlignment="0" applyProtection="0"/>
    <xf numFmtId="0" fontId="1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51" fillId="0" borderId="13">
      <alignment/>
      <protection/>
    </xf>
    <xf numFmtId="0" fontId="52" fillId="0" borderId="7" applyNumberFormat="0" applyFill="0" applyAlignment="0" applyProtection="0"/>
    <xf numFmtId="0" fontId="101" fillId="0" borderId="7" applyNumberFormat="0" applyFill="0" applyAlignment="0" applyProtection="0"/>
    <xf numFmtId="0" fontId="52" fillId="0" borderId="7" applyNumberFormat="0" applyFill="0" applyAlignment="0" applyProtection="0"/>
    <xf numFmtId="0" fontId="101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40" fillId="0" borderId="14" applyNumberFormat="0" applyFill="0" applyAlignment="0" applyProtection="0"/>
    <xf numFmtId="0" fontId="53" fillId="0" borderId="14" applyNumberFormat="0" applyFill="0" applyAlignment="0" applyProtection="0"/>
    <xf numFmtId="0" fontId="40" fillId="0" borderId="14" applyNumberFormat="0" applyFill="0" applyAlignment="0" applyProtection="0"/>
    <xf numFmtId="0" fontId="54" fillId="7" borderId="1" applyNumberFormat="0" applyAlignment="0" applyProtection="0"/>
    <xf numFmtId="0" fontId="102" fillId="7" borderId="1" applyNumberFormat="0" applyAlignment="0" applyProtection="0"/>
    <xf numFmtId="0" fontId="54" fillId="7" borderId="1" applyNumberFormat="0" applyAlignment="0" applyProtection="0"/>
    <xf numFmtId="0" fontId="102" fillId="7" borderId="1" applyNumberFormat="0" applyAlignment="0" applyProtection="0"/>
    <xf numFmtId="4" fontId="94" fillId="0" borderId="0">
      <alignment/>
      <protection locked="0"/>
    </xf>
    <xf numFmtId="207" fontId="12" fillId="0" borderId="0">
      <alignment/>
      <protection locked="0"/>
    </xf>
    <xf numFmtId="0" fontId="103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104" fillId="0" borderId="15" applyNumberFormat="0" applyFill="0" applyAlignment="0" applyProtection="0"/>
    <xf numFmtId="0" fontId="56" fillId="0" borderId="15" applyNumberFormat="0" applyFill="0" applyAlignment="0" applyProtection="0"/>
    <xf numFmtId="0" fontId="104" fillId="0" borderId="15" applyNumberFormat="0" applyFill="0" applyAlignment="0" applyProtection="0"/>
    <xf numFmtId="0" fontId="57" fillId="0" borderId="16" applyNumberFormat="0" applyFill="0" applyAlignment="0" applyProtection="0"/>
    <xf numFmtId="0" fontId="105" fillId="0" borderId="16" applyNumberFormat="0" applyFill="0" applyAlignment="0" applyProtection="0"/>
    <xf numFmtId="0" fontId="57" fillId="0" borderId="16" applyNumberFormat="0" applyFill="0" applyAlignment="0" applyProtection="0"/>
    <xf numFmtId="0" fontId="105" fillId="0" borderId="16" applyNumberFormat="0" applyFill="0" applyAlignment="0" applyProtection="0"/>
    <xf numFmtId="0" fontId="58" fillId="0" borderId="5" applyNumberFormat="0" applyFill="0" applyAlignment="0" applyProtection="0"/>
    <xf numFmtId="0" fontId="106" fillId="0" borderId="5" applyNumberFormat="0" applyFill="0" applyAlignment="0" applyProtection="0"/>
    <xf numFmtId="0" fontId="58" fillId="0" borderId="5" applyNumberFormat="0" applyFill="0" applyAlignment="0" applyProtection="0"/>
    <xf numFmtId="0" fontId="106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107" fillId="4" borderId="0" applyNumberFormat="0" applyBorder="0" applyAlignment="0" applyProtection="0"/>
    <xf numFmtId="0" fontId="59" fillId="4" borderId="0" applyNumberFormat="0" applyBorder="0" applyAlignment="0" applyProtection="0"/>
    <xf numFmtId="0" fontId="107" fillId="4" borderId="0" applyNumberFormat="0" applyBorder="0" applyAlignment="0" applyProtection="0"/>
    <xf numFmtId="0" fontId="60" fillId="20" borderId="10" applyNumberFormat="0" applyAlignment="0" applyProtection="0"/>
    <xf numFmtId="0" fontId="108" fillId="20" borderId="10" applyNumberFormat="0" applyAlignment="0" applyProtection="0"/>
    <xf numFmtId="0" fontId="60" fillId="20" borderId="10" applyNumberFormat="0" applyAlignment="0" applyProtection="0"/>
    <xf numFmtId="0" fontId="108" fillId="20" borderId="10" applyNumberFormat="0" applyAlignment="0" applyProtection="0"/>
    <xf numFmtId="41" fontId="14" fillId="0" borderId="0" applyFont="0" applyFill="0" applyBorder="0" applyAlignment="0" applyProtection="0"/>
    <xf numFmtId="179" fontId="12" fillId="0" borderId="0" applyProtection="0">
      <alignment/>
    </xf>
    <xf numFmtId="0" fontId="12" fillId="0" borderId="0" applyFont="0" applyFill="0" applyBorder="0" applyAlignment="0" applyProtection="0"/>
    <xf numFmtId="0" fontId="109" fillId="0" borderId="0">
      <alignment/>
      <protection/>
    </xf>
    <xf numFmtId="0" fontId="11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208" fontId="12" fillId="0" borderId="0">
      <alignment/>
      <protection locked="0"/>
    </xf>
    <xf numFmtId="0" fontId="14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 vertical="center"/>
      <protection/>
    </xf>
    <xf numFmtId="0" fontId="14" fillId="0" borderId="0">
      <alignment vertical="center"/>
      <protection/>
    </xf>
    <xf numFmtId="0" fontId="42" fillId="0" borderId="0">
      <alignment vertical="center"/>
      <protection/>
    </xf>
    <xf numFmtId="0" fontId="115" fillId="0" borderId="0">
      <alignment vertical="center"/>
      <protection/>
    </xf>
    <xf numFmtId="0" fontId="115" fillId="0" borderId="0">
      <alignment vertical="center"/>
      <protection/>
    </xf>
    <xf numFmtId="0" fontId="14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42" fillId="0" borderId="0">
      <alignment vertical="center"/>
      <protection/>
    </xf>
    <xf numFmtId="0" fontId="100" fillId="0" borderId="0">
      <alignment/>
      <protection/>
    </xf>
    <xf numFmtId="0" fontId="14" fillId="0" borderId="0">
      <alignment vertical="center"/>
      <protection/>
    </xf>
    <xf numFmtId="0" fontId="12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15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15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15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4" fillId="0" borderId="0">
      <alignment vertical="center"/>
      <protection/>
    </xf>
    <xf numFmtId="0" fontId="115" fillId="0" borderId="0">
      <alignment vertical="center"/>
      <protection/>
    </xf>
    <xf numFmtId="0" fontId="14" fillId="0" borderId="0">
      <alignment vertical="center"/>
      <protection/>
    </xf>
    <xf numFmtId="0" fontId="1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94" fillId="0" borderId="11">
      <alignment/>
      <protection locked="0"/>
    </xf>
    <xf numFmtId="209" fontId="12" fillId="0" borderId="0">
      <alignment/>
      <protection locked="0"/>
    </xf>
    <xf numFmtId="210" fontId="12" fillId="0" borderId="0">
      <alignment/>
      <protection locked="0"/>
    </xf>
  </cellStyleXfs>
  <cellXfs count="1124">
    <xf numFmtId="0" fontId="0" fillId="0" borderId="0" xfId="0" applyAlignment="1">
      <alignment vertical="center"/>
    </xf>
    <xf numFmtId="0" fontId="0" fillId="22" borderId="0" xfId="0" applyFont="1" applyFill="1" applyAlignment="1">
      <alignment vertical="center"/>
    </xf>
    <xf numFmtId="0" fontId="0" fillId="22" borderId="0" xfId="0" applyFont="1" applyFill="1" applyAlignment="1">
      <alignment horizontal="left" vertical="center"/>
    </xf>
    <xf numFmtId="0" fontId="4" fillId="22" borderId="0" xfId="0" applyFont="1" applyFill="1" applyAlignment="1">
      <alignment vertical="center"/>
    </xf>
    <xf numFmtId="0" fontId="9" fillId="0" borderId="17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8" xfId="344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78" fontId="14" fillId="0" borderId="0" xfId="27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177" fontId="8" fillId="0" borderId="0" xfId="0" applyNumberFormat="1" applyFont="1" applyFill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center" vertical="center" shrinkToFit="1"/>
    </xf>
    <xf numFmtId="0" fontId="0" fillId="22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Continuous" vertical="center" shrinkToFit="1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left" vertical="center" indent="1" shrinkToFit="1"/>
    </xf>
    <xf numFmtId="0" fontId="8" fillId="0" borderId="18" xfId="0" applyNumberFormat="1" applyFont="1" applyBorder="1" applyAlignment="1">
      <alignment horizontal="center" vertical="center"/>
    </xf>
    <xf numFmtId="0" fontId="0" fillId="22" borderId="0" xfId="0" applyFont="1" applyFill="1" applyAlignment="1" quotePrefix="1">
      <alignment horizontal="left" vertical="center"/>
    </xf>
    <xf numFmtId="0" fontId="0" fillId="22" borderId="0" xfId="0" applyFont="1" applyFill="1" applyBorder="1" applyAlignment="1" quotePrefix="1">
      <alignment horizontal="right" vertical="center"/>
    </xf>
    <xf numFmtId="0" fontId="9" fillId="22" borderId="0" xfId="0" applyFont="1" applyFill="1" applyAlignment="1">
      <alignment vertical="center"/>
    </xf>
    <xf numFmtId="0" fontId="4" fillId="22" borderId="0" xfId="0" applyFont="1" applyFill="1" applyBorder="1" applyAlignment="1">
      <alignment vertical="center"/>
    </xf>
    <xf numFmtId="0" fontId="0" fillId="22" borderId="0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shrinkToFit="1"/>
    </xf>
    <xf numFmtId="0" fontId="18" fillId="22" borderId="0" xfId="0" applyFont="1" applyFill="1" applyAlignment="1">
      <alignment vertical="center"/>
    </xf>
    <xf numFmtId="0" fontId="4" fillId="22" borderId="0" xfId="0" applyFont="1" applyFill="1" applyAlignment="1">
      <alignment horizontal="left" vertical="center"/>
    </xf>
    <xf numFmtId="0" fontId="0" fillId="0" borderId="4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188" fontId="22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1" fontId="8" fillId="0" borderId="0" xfId="270" applyFont="1" applyBorder="1" applyAlignment="1">
      <alignment horizontal="right" vertical="center"/>
    </xf>
    <xf numFmtId="41" fontId="8" fillId="0" borderId="0" xfId="270" applyFont="1" applyFill="1" applyBorder="1" applyAlignment="1">
      <alignment horizontal="right" vertical="center"/>
    </xf>
    <xf numFmtId="41" fontId="8" fillId="0" borderId="0" xfId="270" applyFont="1" applyFill="1" applyAlignment="1">
      <alignment horizontal="right" vertical="center"/>
    </xf>
    <xf numFmtId="41" fontId="6" fillId="0" borderId="0" xfId="27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left" vertical="center" wrapText="1" indent="1" shrinkToFit="1"/>
    </xf>
    <xf numFmtId="178" fontId="8" fillId="0" borderId="0" xfId="270" applyNumberFormat="1" applyFont="1" applyFill="1" applyBorder="1" applyAlignment="1">
      <alignment horizontal="center" vertical="center"/>
    </xf>
    <xf numFmtId="0" fontId="9" fillId="22" borderId="20" xfId="0" applyFont="1" applyFill="1" applyBorder="1" applyAlignment="1">
      <alignment horizontal="center" vertical="center" shrinkToFit="1"/>
    </xf>
    <xf numFmtId="0" fontId="2" fillId="22" borderId="0" xfId="0" applyFont="1" applyFill="1" applyAlignment="1">
      <alignment horizontal="center" vertical="center"/>
    </xf>
    <xf numFmtId="0" fontId="0" fillId="22" borderId="21" xfId="0" applyFont="1" applyFill="1" applyBorder="1" applyAlignment="1" quotePrefix="1">
      <alignment horizontal="center" vertical="center"/>
    </xf>
    <xf numFmtId="0" fontId="0" fillId="22" borderId="21" xfId="0" applyFont="1" applyFill="1" applyBorder="1" applyAlignment="1">
      <alignment horizontal="center" vertical="center"/>
    </xf>
    <xf numFmtId="0" fontId="23" fillId="22" borderId="17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0" fontId="16" fillId="22" borderId="0" xfId="0" applyFont="1" applyFill="1" applyAlignment="1">
      <alignment vertical="center"/>
    </xf>
    <xf numFmtId="0" fontId="0" fillId="22" borderId="0" xfId="0" applyFont="1" applyFill="1" applyAlignment="1">
      <alignment horizontal="right" vertical="center"/>
    </xf>
    <xf numFmtId="0" fontId="17" fillId="22" borderId="0" xfId="0" applyFont="1" applyFill="1" applyAlignment="1">
      <alignment vertical="center"/>
    </xf>
    <xf numFmtId="0" fontId="0" fillId="22" borderId="0" xfId="0" applyFont="1" applyFill="1" applyAlignment="1">
      <alignment vertical="center"/>
    </xf>
    <xf numFmtId="0" fontId="0" fillId="22" borderId="0" xfId="0" applyFont="1" applyFill="1" applyBorder="1" applyAlignment="1">
      <alignment horizontal="center" vertical="center"/>
    </xf>
    <xf numFmtId="0" fontId="0" fillId="22" borderId="0" xfId="0" applyFont="1" applyFill="1" applyAlignment="1">
      <alignment horizontal="center" vertical="center"/>
    </xf>
    <xf numFmtId="0" fontId="9" fillId="22" borderId="22" xfId="0" applyFont="1" applyFill="1" applyBorder="1" applyAlignment="1">
      <alignment horizontal="center" vertical="center" shrinkToFit="1"/>
    </xf>
    <xf numFmtId="0" fontId="0" fillId="22" borderId="23" xfId="0" applyFont="1" applyFill="1" applyBorder="1" applyAlignment="1">
      <alignment horizontal="center" vertical="center"/>
    </xf>
    <xf numFmtId="0" fontId="23" fillId="22" borderId="22" xfId="0" applyFont="1" applyFill="1" applyBorder="1" applyAlignment="1">
      <alignment horizontal="center" vertical="center"/>
    </xf>
    <xf numFmtId="0" fontId="23" fillId="22" borderId="23" xfId="0" applyFont="1" applyFill="1" applyBorder="1" applyAlignment="1">
      <alignment horizontal="center" vertical="center"/>
    </xf>
    <xf numFmtId="0" fontId="23" fillId="22" borderId="22" xfId="0" applyFont="1" applyFill="1" applyBorder="1" applyAlignment="1" quotePrefix="1">
      <alignment horizontal="center" vertical="center"/>
    </xf>
    <xf numFmtId="0" fontId="23" fillId="22" borderId="24" xfId="0" applyFont="1" applyFill="1" applyBorder="1" applyAlignment="1" quotePrefix="1">
      <alignment horizontal="center" vertical="center"/>
    </xf>
    <xf numFmtId="0" fontId="23" fillId="22" borderId="25" xfId="0" applyFont="1" applyFill="1" applyBorder="1" applyAlignment="1">
      <alignment horizontal="center" vertical="center" shrinkToFit="1"/>
    </xf>
    <xf numFmtId="0" fontId="23" fillId="22" borderId="21" xfId="0" applyFont="1" applyFill="1" applyBorder="1" applyAlignment="1">
      <alignment horizontal="center" vertical="center" shrinkToFit="1"/>
    </xf>
    <xf numFmtId="0" fontId="9" fillId="22" borderId="0" xfId="0" applyFont="1" applyFill="1" applyAlignment="1" quotePrefix="1">
      <alignment horizontal="left" vertical="center"/>
    </xf>
    <xf numFmtId="0" fontId="9" fillId="22" borderId="0" xfId="0" applyFont="1" applyFill="1" applyBorder="1" applyAlignment="1">
      <alignment horizontal="right" vertical="center"/>
    </xf>
    <xf numFmtId="0" fontId="25" fillId="22" borderId="23" xfId="0" applyFont="1" applyFill="1" applyBorder="1" applyAlignment="1">
      <alignment horizontal="center" vertical="center"/>
    </xf>
    <xf numFmtId="0" fontId="25" fillId="22" borderId="21" xfId="0" applyFont="1" applyFill="1" applyBorder="1" applyAlignment="1">
      <alignment horizontal="center" vertical="center"/>
    </xf>
    <xf numFmtId="0" fontId="25" fillId="22" borderId="23" xfId="0" applyFont="1" applyFill="1" applyBorder="1" applyAlignment="1" quotePrefix="1">
      <alignment horizontal="center" vertical="center"/>
    </xf>
    <xf numFmtId="0" fontId="0" fillId="22" borderId="23" xfId="0" applyFont="1" applyFill="1" applyBorder="1" applyAlignment="1">
      <alignment horizontal="center" vertical="center" shrinkToFit="1"/>
    </xf>
    <xf numFmtId="0" fontId="0" fillId="22" borderId="21" xfId="0" applyFont="1" applyFill="1" applyBorder="1" applyAlignment="1">
      <alignment horizontal="center" vertical="center" shrinkToFit="1"/>
    </xf>
    <xf numFmtId="0" fontId="0" fillId="22" borderId="25" xfId="0" applyFont="1" applyFill="1" applyBorder="1" applyAlignment="1">
      <alignment horizontal="center" vertical="center" shrinkToFit="1"/>
    </xf>
    <xf numFmtId="0" fontId="0" fillId="22" borderId="18" xfId="0" applyFont="1" applyFill="1" applyBorder="1" applyAlignment="1">
      <alignment horizontal="center" vertical="center" shrinkToFit="1"/>
    </xf>
    <xf numFmtId="0" fontId="9" fillId="22" borderId="23" xfId="0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7" fontId="0" fillId="0" borderId="0" xfId="0" applyNumberFormat="1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7" fontId="0" fillId="22" borderId="0" xfId="0" applyNumberFormat="1" applyFont="1" applyFill="1" applyBorder="1" applyAlignment="1">
      <alignment horizontal="center" vertical="center"/>
    </xf>
    <xf numFmtId="178" fontId="8" fillId="0" borderId="0" xfId="270" applyNumberFormat="1" applyFont="1" applyBorder="1" applyAlignment="1">
      <alignment vertical="center"/>
    </xf>
    <xf numFmtId="41" fontId="8" fillId="0" borderId="0" xfId="270" applyFont="1" applyFill="1" applyBorder="1" applyAlignment="1">
      <alignment horizontal="center" vertical="center"/>
    </xf>
    <xf numFmtId="188" fontId="22" fillId="0" borderId="0" xfId="0" applyNumberFormat="1" applyFont="1" applyFill="1" applyBorder="1" applyAlignment="1">
      <alignment horizontal="center" vertical="center"/>
    </xf>
    <xf numFmtId="177" fontId="0" fillId="22" borderId="0" xfId="0" applyNumberFormat="1" applyFont="1" applyFill="1" applyBorder="1" applyAlignment="1">
      <alignment horizontal="center" vertical="center" shrinkToFit="1"/>
    </xf>
    <xf numFmtId="0" fontId="4" fillId="22" borderId="18" xfId="0" applyFont="1" applyFill="1" applyBorder="1" applyAlignment="1">
      <alignment horizontal="center" vertical="center"/>
    </xf>
    <xf numFmtId="178" fontId="8" fillId="0" borderId="0" xfId="270" applyNumberFormat="1" applyFont="1" applyFill="1" applyBorder="1" applyAlignment="1">
      <alignment vertical="center" shrinkToFit="1"/>
    </xf>
    <xf numFmtId="178" fontId="8" fillId="0" borderId="17" xfId="270" applyNumberFormat="1" applyFont="1" applyFill="1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/>
    </xf>
    <xf numFmtId="0" fontId="0" fillId="22" borderId="23" xfId="0" applyFont="1" applyFill="1" applyBorder="1" applyAlignment="1">
      <alignment vertical="center"/>
    </xf>
    <xf numFmtId="0" fontId="0" fillId="22" borderId="21" xfId="0" applyFont="1" applyFill="1" applyBorder="1" applyAlignment="1">
      <alignment vertical="center"/>
    </xf>
    <xf numFmtId="192" fontId="8" fillId="0" borderId="0" xfId="270" applyNumberFormat="1" applyFont="1" applyBorder="1" applyAlignment="1">
      <alignment horizontal="right" vertical="center"/>
    </xf>
    <xf numFmtId="176" fontId="8" fillId="22" borderId="0" xfId="270" applyNumberFormat="1" applyFont="1" applyFill="1" applyBorder="1" applyAlignment="1">
      <alignment horizontal="right" vertical="center"/>
    </xf>
    <xf numFmtId="176" fontId="8" fillId="22" borderId="18" xfId="270" applyNumberFormat="1" applyFont="1" applyFill="1" applyBorder="1" applyAlignment="1">
      <alignment horizontal="right" vertical="center"/>
    </xf>
    <xf numFmtId="41" fontId="8" fillId="0" borderId="0" xfId="270" applyFont="1" applyBorder="1" applyAlignment="1">
      <alignment horizontal="right" vertical="center" indent="1"/>
    </xf>
    <xf numFmtId="41" fontId="8" fillId="0" borderId="0" xfId="270" applyFont="1" applyFill="1" applyAlignment="1">
      <alignment horizontal="right" vertical="center" indent="1"/>
    </xf>
    <xf numFmtId="41" fontId="8" fillId="0" borderId="0" xfId="270" applyFont="1" applyFill="1" applyBorder="1" applyAlignment="1">
      <alignment horizontal="right" vertical="center" indent="1"/>
    </xf>
    <xf numFmtId="0" fontId="4" fillId="22" borderId="0" xfId="0" applyFont="1" applyFill="1" applyBorder="1" applyAlignment="1">
      <alignment horizontal="left" vertical="center"/>
    </xf>
    <xf numFmtId="41" fontId="8" fillId="0" borderId="0" xfId="27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8" fontId="8" fillId="0" borderId="0" xfId="27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/>
    </xf>
    <xf numFmtId="177" fontId="17" fillId="0" borderId="27" xfId="0" applyNumberFormat="1" applyFont="1" applyFill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/>
    </xf>
    <xf numFmtId="0" fontId="9" fillId="22" borderId="24" xfId="0" applyFont="1" applyFill="1" applyBorder="1" applyAlignment="1">
      <alignment horizontal="centerContinuous" vertical="center"/>
    </xf>
    <xf numFmtId="0" fontId="9" fillId="22" borderId="17" xfId="0" applyFont="1" applyFill="1" applyBorder="1" applyAlignment="1">
      <alignment horizontal="centerContinuous" vertical="center"/>
    </xf>
    <xf numFmtId="0" fontId="9" fillId="22" borderId="21" xfId="0" applyFont="1" applyFill="1" applyBorder="1" applyAlignment="1">
      <alignment horizontal="center" vertical="center" wrapText="1"/>
    </xf>
    <xf numFmtId="0" fontId="9" fillId="22" borderId="21" xfId="0" applyFont="1" applyFill="1" applyBorder="1" applyAlignment="1">
      <alignment horizontal="center" vertical="center" wrapText="1" shrinkToFit="1"/>
    </xf>
    <xf numFmtId="183" fontId="8" fillId="0" borderId="18" xfId="270" applyNumberFormat="1" applyFont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 indent="1" shrinkToFit="1"/>
    </xf>
    <xf numFmtId="0" fontId="4" fillId="22" borderId="0" xfId="0" applyFont="1" applyFill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1" fontId="17" fillId="0" borderId="27" xfId="27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1" fontId="17" fillId="0" borderId="27" xfId="270" applyFont="1" applyFill="1" applyBorder="1" applyAlignment="1">
      <alignment horizontal="right" vertical="center"/>
    </xf>
    <xf numFmtId="188" fontId="8" fillId="0" borderId="0" xfId="270" applyNumberFormat="1" applyFont="1" applyFill="1" applyBorder="1" applyAlignment="1">
      <alignment horizontal="center" vertical="center"/>
    </xf>
    <xf numFmtId="188" fontId="8" fillId="0" borderId="0" xfId="270" applyNumberFormat="1" applyFont="1" applyFill="1" applyAlignment="1">
      <alignment horizontal="center" vertical="center"/>
    </xf>
    <xf numFmtId="188" fontId="8" fillId="0" borderId="18" xfId="270" applyNumberFormat="1" applyFont="1" applyFill="1" applyBorder="1" applyAlignment="1">
      <alignment horizontal="center" vertical="center"/>
    </xf>
    <xf numFmtId="188" fontId="17" fillId="0" borderId="25" xfId="0" applyNumberFormat="1" applyFont="1" applyFill="1" applyBorder="1" applyAlignment="1">
      <alignment horizontal="center" vertical="center"/>
    </xf>
    <xf numFmtId="188" fontId="17" fillId="0" borderId="27" xfId="0" applyNumberFormat="1" applyFont="1" applyFill="1" applyBorder="1" applyAlignment="1">
      <alignment horizontal="center" vertical="center"/>
    </xf>
    <xf numFmtId="188" fontId="17" fillId="0" borderId="27" xfId="270" applyNumberFormat="1" applyFont="1" applyFill="1" applyBorder="1" applyAlignment="1">
      <alignment horizontal="center" vertical="center"/>
    </xf>
    <xf numFmtId="188" fontId="17" fillId="0" borderId="26" xfId="0" applyNumberFormat="1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41" fontId="17" fillId="0" borderId="27" xfId="270" applyFont="1" applyFill="1" applyBorder="1" applyAlignment="1">
      <alignment horizontal="right" vertical="center" indent="1"/>
    </xf>
    <xf numFmtId="41" fontId="20" fillId="0" borderId="25" xfId="270" applyFont="1" applyFill="1" applyBorder="1" applyAlignment="1">
      <alignment horizontal="right" vertical="center" indent="1"/>
    </xf>
    <xf numFmtId="41" fontId="20" fillId="0" borderId="27" xfId="270" applyFont="1" applyFill="1" applyBorder="1" applyAlignment="1">
      <alignment horizontal="right" vertical="center"/>
    </xf>
    <xf numFmtId="41" fontId="20" fillId="0" borderId="27" xfId="270" applyFont="1" applyBorder="1" applyAlignment="1">
      <alignment horizontal="right" vertical="center" indent="1"/>
    </xf>
    <xf numFmtId="176" fontId="17" fillId="22" borderId="27" xfId="270" applyNumberFormat="1" applyFont="1" applyFill="1" applyBorder="1" applyAlignment="1">
      <alignment horizontal="right" vertical="center"/>
    </xf>
    <xf numFmtId="176" fontId="17" fillId="22" borderId="26" xfId="270" applyNumberFormat="1" applyFont="1" applyFill="1" applyBorder="1" applyAlignment="1">
      <alignment horizontal="right" vertical="center"/>
    </xf>
    <xf numFmtId="0" fontId="8" fillId="22" borderId="18" xfId="0" applyFont="1" applyFill="1" applyBorder="1" applyAlignment="1">
      <alignment horizontal="center" vertical="center"/>
    </xf>
    <xf numFmtId="0" fontId="8" fillId="22" borderId="17" xfId="0" applyFont="1" applyFill="1" applyBorder="1" applyAlignment="1">
      <alignment horizontal="center" vertical="center"/>
    </xf>
    <xf numFmtId="0" fontId="17" fillId="22" borderId="26" xfId="0" applyFont="1" applyFill="1" applyBorder="1" applyAlignment="1">
      <alignment horizontal="center" vertical="center"/>
    </xf>
    <xf numFmtId="0" fontId="17" fillId="22" borderId="25" xfId="0" applyFont="1" applyFill="1" applyBorder="1" applyAlignment="1">
      <alignment horizontal="center" vertical="center"/>
    </xf>
    <xf numFmtId="0" fontId="4" fillId="22" borderId="0" xfId="0" applyFont="1" applyFill="1" applyBorder="1" applyAlignment="1" quotePrefix="1">
      <alignment vertical="center"/>
    </xf>
    <xf numFmtId="0" fontId="39" fillId="0" borderId="0" xfId="0" applyFont="1" applyAlignment="1">
      <alignment vertical="center"/>
    </xf>
    <xf numFmtId="41" fontId="20" fillId="0" borderId="27" xfId="270" applyFont="1" applyFill="1" applyBorder="1" applyAlignment="1">
      <alignment horizontal="center" vertical="center"/>
    </xf>
    <xf numFmtId="176" fontId="20" fillId="22" borderId="25" xfId="270" applyNumberFormat="1" applyFont="1" applyFill="1" applyBorder="1" applyAlignment="1">
      <alignment horizontal="right" vertical="center"/>
    </xf>
    <xf numFmtId="178" fontId="17" fillId="0" borderId="27" xfId="27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178" fontId="17" fillId="0" borderId="25" xfId="270" applyNumberFormat="1" applyFont="1" applyFill="1" applyBorder="1" applyAlignment="1">
      <alignment horizontal="center" vertical="center"/>
    </xf>
    <xf numFmtId="178" fontId="17" fillId="0" borderId="26" xfId="27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78" fontId="20" fillId="0" borderId="27" xfId="270" applyNumberFormat="1" applyFont="1" applyFill="1" applyBorder="1" applyAlignment="1">
      <alignment horizontal="center" vertical="center"/>
    </xf>
    <xf numFmtId="177" fontId="20" fillId="0" borderId="27" xfId="0" applyNumberFormat="1" applyFont="1" applyFill="1" applyBorder="1" applyAlignment="1">
      <alignment horizontal="center" vertical="center" shrinkToFit="1"/>
    </xf>
    <xf numFmtId="177" fontId="17" fillId="0" borderId="25" xfId="0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77" fontId="17" fillId="0" borderId="0" xfId="0" applyNumberFormat="1" applyFont="1" applyFill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 shrinkToFit="1"/>
    </xf>
    <xf numFmtId="0" fontId="8" fillId="0" borderId="0" xfId="0" applyFont="1" applyFill="1" applyAlignment="1">
      <alignment horizontal="centerContinuous" vertical="center" shrinkToFit="1"/>
    </xf>
    <xf numFmtId="0" fontId="25" fillId="0" borderId="25" xfId="0" applyFont="1" applyFill="1" applyBorder="1" applyAlignment="1">
      <alignment horizontal="left" vertical="center" indent="1" shrinkToFit="1"/>
    </xf>
    <xf numFmtId="0" fontId="0" fillId="0" borderId="0" xfId="0" applyFont="1" applyFill="1" applyBorder="1" applyAlignment="1" quotePrefix="1">
      <alignment horizontal="left" vertical="center" wrapText="1" indent="1" shrinkToFit="1"/>
    </xf>
    <xf numFmtId="0" fontId="0" fillId="0" borderId="0" xfId="0" applyFont="1" applyFill="1" applyBorder="1" applyAlignment="1" quotePrefix="1">
      <alignment horizontal="left" vertical="center" indent="1" shrinkToFit="1"/>
    </xf>
    <xf numFmtId="0" fontId="4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87" fontId="8" fillId="0" borderId="0" xfId="0" applyNumberFormat="1" applyFont="1" applyFill="1" applyBorder="1" applyAlignment="1">
      <alignment vertical="center"/>
    </xf>
    <xf numFmtId="177" fontId="17" fillId="0" borderId="27" xfId="0" applyNumberFormat="1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vertical="center"/>
    </xf>
    <xf numFmtId="178" fontId="20" fillId="0" borderId="25" xfId="270" applyNumberFormat="1" applyFont="1" applyFill="1" applyBorder="1" applyAlignment="1">
      <alignment vertical="center" shrinkToFit="1"/>
    </xf>
    <xf numFmtId="0" fontId="4" fillId="22" borderId="0" xfId="0" applyFont="1" applyFill="1" applyAlignment="1">
      <alignment vertical="center" shrinkToFit="1"/>
    </xf>
    <xf numFmtId="184" fontId="8" fillId="0" borderId="0" xfId="294" applyNumberFormat="1" applyFont="1" applyFill="1" applyBorder="1" applyAlignment="1">
      <alignment horizontal="center" vertical="center"/>
    </xf>
    <xf numFmtId="189" fontId="0" fillId="0" borderId="17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181" fontId="4" fillId="0" borderId="0" xfId="0" applyNumberFormat="1" applyFont="1" applyFill="1" applyAlignment="1">
      <alignment vertical="center"/>
    </xf>
    <xf numFmtId="0" fontId="4" fillId="22" borderId="28" xfId="0" applyFont="1" applyFill="1" applyBorder="1" applyAlignment="1" quotePrefix="1">
      <alignment vertical="center"/>
    </xf>
    <xf numFmtId="0" fontId="4" fillId="22" borderId="28" xfId="0" applyFont="1" applyFill="1" applyBorder="1" applyAlignment="1" quotePrefix="1">
      <alignment vertical="center" wrapText="1"/>
    </xf>
    <xf numFmtId="0" fontId="4" fillId="22" borderId="0" xfId="0" applyFont="1" applyFill="1" applyBorder="1" applyAlignment="1" quotePrefix="1">
      <alignment vertical="center" wrapText="1"/>
    </xf>
    <xf numFmtId="0" fontId="0" fillId="22" borderId="0" xfId="430" applyFont="1" applyFill="1" applyAlignment="1">
      <alignment vertical="center"/>
      <protection/>
    </xf>
    <xf numFmtId="0" fontId="0" fillId="22" borderId="0" xfId="430" applyFont="1" applyFill="1" applyAlignment="1">
      <alignment vertical="center" shrinkToFit="1"/>
      <protection/>
    </xf>
    <xf numFmtId="0" fontId="7" fillId="22" borderId="0" xfId="430" applyFont="1" applyFill="1" applyAlignment="1">
      <alignment vertical="center"/>
      <protection/>
    </xf>
    <xf numFmtId="0" fontId="0" fillId="22" borderId="27" xfId="430" applyFont="1" applyFill="1" applyBorder="1" applyAlignment="1" quotePrefix="1">
      <alignment horizontal="right" vertical="center"/>
      <protection/>
    </xf>
    <xf numFmtId="0" fontId="0" fillId="22" borderId="28" xfId="430" applyFont="1" applyFill="1" applyBorder="1" applyAlignment="1">
      <alignment horizontal="center" vertical="center" shrinkToFit="1"/>
      <protection/>
    </xf>
    <xf numFmtId="0" fontId="4" fillId="22" borderId="22" xfId="430" applyFont="1" applyFill="1" applyBorder="1" applyAlignment="1">
      <alignment horizontal="center" vertical="center" shrinkToFit="1"/>
      <protection/>
    </xf>
    <xf numFmtId="0" fontId="4" fillId="22" borderId="24" xfId="430" applyFont="1" applyFill="1" applyBorder="1" applyAlignment="1">
      <alignment horizontal="center" vertical="center" shrinkToFit="1"/>
      <protection/>
    </xf>
    <xf numFmtId="0" fontId="9" fillId="22" borderId="0" xfId="430" applyFont="1" applyFill="1" applyBorder="1" applyAlignment="1">
      <alignment horizontal="center" vertical="center" shrinkToFit="1"/>
      <protection/>
    </xf>
    <xf numFmtId="0" fontId="0" fillId="22" borderId="23" xfId="430" applyFont="1" applyFill="1" applyBorder="1" applyAlignment="1">
      <alignment horizontal="center" vertical="center" shrinkToFit="1"/>
      <protection/>
    </xf>
    <xf numFmtId="0" fontId="0" fillId="22" borderId="17" xfId="430" applyFont="1" applyFill="1" applyBorder="1" applyAlignment="1">
      <alignment horizontal="center" vertical="center" shrinkToFit="1"/>
      <protection/>
    </xf>
    <xf numFmtId="0" fontId="0" fillId="22" borderId="0" xfId="430" applyFont="1" applyFill="1" applyBorder="1" applyAlignment="1">
      <alignment horizontal="center" vertical="center" shrinkToFit="1"/>
      <protection/>
    </xf>
    <xf numFmtId="0" fontId="0" fillId="22" borderId="18" xfId="430" applyFont="1" applyFill="1" applyBorder="1" applyAlignment="1">
      <alignment horizontal="center" vertical="center" shrinkToFit="1"/>
      <protection/>
    </xf>
    <xf numFmtId="0" fontId="0" fillId="22" borderId="0" xfId="430" applyFont="1" applyFill="1" applyAlignment="1">
      <alignment horizontal="center" vertical="center" shrinkToFit="1"/>
      <protection/>
    </xf>
    <xf numFmtId="0" fontId="4" fillId="22" borderId="23" xfId="430" applyFont="1" applyFill="1" applyBorder="1" applyAlignment="1">
      <alignment horizontal="center" vertical="center" shrinkToFit="1"/>
      <protection/>
    </xf>
    <xf numFmtId="0" fontId="0" fillId="22" borderId="27" xfId="430" applyFont="1" applyFill="1" applyBorder="1" applyAlignment="1">
      <alignment horizontal="center" vertical="center" shrinkToFit="1"/>
      <protection/>
    </xf>
    <xf numFmtId="0" fontId="0" fillId="22" borderId="21" xfId="430" applyFont="1" applyFill="1" applyBorder="1" applyAlignment="1">
      <alignment horizontal="center" vertical="center" shrinkToFit="1"/>
      <protection/>
    </xf>
    <xf numFmtId="0" fontId="17" fillId="0" borderId="18" xfId="430" applyFont="1" applyFill="1" applyBorder="1" applyAlignment="1">
      <alignment horizontal="center" vertical="center" shrinkToFit="1"/>
      <protection/>
    </xf>
    <xf numFmtId="177" fontId="17" fillId="0" borderId="0" xfId="430" applyNumberFormat="1" applyFont="1" applyFill="1" applyBorder="1" applyAlignment="1">
      <alignment horizontal="right" vertical="center" wrapText="1" indent="1" shrinkToFit="1"/>
      <protection/>
    </xf>
    <xf numFmtId="0" fontId="17" fillId="0" borderId="17" xfId="430" applyFont="1" applyFill="1" applyBorder="1" applyAlignment="1">
      <alignment horizontal="center" vertical="center" shrinkToFit="1"/>
      <protection/>
    </xf>
    <xf numFmtId="0" fontId="17" fillId="22" borderId="0" xfId="430" applyFont="1" applyFill="1" applyAlignment="1">
      <alignment vertical="center"/>
      <protection/>
    </xf>
    <xf numFmtId="0" fontId="4" fillId="0" borderId="18" xfId="430" applyFont="1" applyFill="1" applyBorder="1" applyAlignment="1">
      <alignment horizontal="center" vertical="center" shrinkToFit="1"/>
      <protection/>
    </xf>
    <xf numFmtId="0" fontId="25" fillId="0" borderId="17" xfId="430" applyFont="1" applyFill="1" applyBorder="1" applyAlignment="1">
      <alignment horizontal="left" vertical="center" shrinkToFit="1"/>
      <protection/>
    </xf>
    <xf numFmtId="0" fontId="4" fillId="22" borderId="20" xfId="430" applyFont="1" applyFill="1" applyBorder="1" applyAlignment="1">
      <alignment horizontal="center" vertical="center" shrinkToFit="1"/>
      <protection/>
    </xf>
    <xf numFmtId="0" fontId="0" fillId="22" borderId="25" xfId="430" applyFont="1" applyFill="1" applyBorder="1" applyAlignment="1">
      <alignment horizontal="center" vertical="center" shrinkToFit="1"/>
      <protection/>
    </xf>
    <xf numFmtId="0" fontId="4" fillId="22" borderId="22" xfId="430" applyFont="1" applyFill="1" applyBorder="1" applyAlignment="1" quotePrefix="1">
      <alignment horizontal="center" vertical="center" shrinkToFit="1"/>
      <protection/>
    </xf>
    <xf numFmtId="0" fontId="0" fillId="22" borderId="23" xfId="430" applyFont="1" applyFill="1" applyBorder="1" applyAlignment="1">
      <alignment horizontal="center" vertical="center"/>
      <protection/>
    </xf>
    <xf numFmtId="0" fontId="0" fillId="22" borderId="21" xfId="430" applyFont="1" applyFill="1" applyBorder="1" applyAlignment="1" quotePrefix="1">
      <alignment horizontal="center" vertical="center" shrinkToFit="1"/>
      <protection/>
    </xf>
    <xf numFmtId="0" fontId="0" fillId="22" borderId="21" xfId="430" applyFont="1" applyFill="1" applyBorder="1" applyAlignment="1">
      <alignment horizontal="center" vertical="center"/>
      <protection/>
    </xf>
    <xf numFmtId="0" fontId="0" fillId="0" borderId="0" xfId="430" applyFont="1" applyFill="1" applyAlignment="1">
      <alignment horizontal="center" vertical="center" shrinkToFit="1"/>
      <protection/>
    </xf>
    <xf numFmtId="177" fontId="17" fillId="0" borderId="17" xfId="430" applyNumberFormat="1" applyFont="1" applyFill="1" applyBorder="1" applyAlignment="1">
      <alignment horizontal="right" vertical="center" wrapText="1" indent="1" shrinkToFit="1"/>
      <protection/>
    </xf>
    <xf numFmtId="0" fontId="17" fillId="0" borderId="0" xfId="430" applyFont="1" applyFill="1" applyAlignment="1">
      <alignment horizontal="center" vertical="center" shrinkToFit="1"/>
      <protection/>
    </xf>
    <xf numFmtId="0" fontId="17" fillId="22" borderId="0" xfId="430" applyFont="1" applyFill="1" applyAlignment="1">
      <alignment horizontal="center" vertical="center" shrinkToFit="1"/>
      <protection/>
    </xf>
    <xf numFmtId="0" fontId="4" fillId="22" borderId="28" xfId="430" applyFont="1" applyFill="1" applyBorder="1" applyAlignment="1">
      <alignment vertical="center"/>
      <protection/>
    </xf>
    <xf numFmtId="0" fontId="4" fillId="22" borderId="0" xfId="430" applyFont="1" applyFill="1" applyAlignment="1">
      <alignment vertical="center" shrinkToFit="1"/>
      <protection/>
    </xf>
    <xf numFmtId="0" fontId="4" fillId="22" borderId="0" xfId="430" applyFont="1" applyFill="1" applyAlignment="1">
      <alignment vertical="center"/>
      <protection/>
    </xf>
    <xf numFmtId="0" fontId="4" fillId="22" borderId="28" xfId="430" applyFont="1" applyFill="1" applyBorder="1" applyAlignment="1">
      <alignment horizontal="right" vertical="center"/>
      <protection/>
    </xf>
    <xf numFmtId="0" fontId="4" fillId="0" borderId="26" xfId="430" applyFont="1" applyFill="1" applyBorder="1" applyAlignment="1">
      <alignment horizontal="center" vertical="center" shrinkToFit="1"/>
      <protection/>
    </xf>
    <xf numFmtId="0" fontId="0" fillId="0" borderId="25" xfId="430" applyFont="1" applyFill="1" applyBorder="1" applyAlignment="1">
      <alignment horizontal="left" vertical="center"/>
      <protection/>
    </xf>
    <xf numFmtId="0" fontId="4" fillId="0" borderId="27" xfId="430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left" vertical="center" indent="1" shrinkToFit="1"/>
    </xf>
    <xf numFmtId="177" fontId="0" fillId="0" borderId="0" xfId="0" applyNumberFormat="1" applyFont="1" applyFill="1" applyBorder="1" applyAlignment="1">
      <alignment horizontal="right" vertical="center" wrapText="1" indent="1" shrinkToFit="1"/>
    </xf>
    <xf numFmtId="177" fontId="0" fillId="0" borderId="18" xfId="0" applyNumberFormat="1" applyFont="1" applyFill="1" applyBorder="1" applyAlignment="1">
      <alignment horizontal="right" vertical="center" wrapText="1" indent="1" shrinkToFit="1"/>
    </xf>
    <xf numFmtId="177" fontId="0" fillId="0" borderId="0" xfId="0" applyNumberFormat="1" applyFont="1" applyFill="1" applyBorder="1" applyAlignment="1">
      <alignment horizontal="right" vertical="center" wrapText="1"/>
    </xf>
    <xf numFmtId="177" fontId="0" fillId="0" borderId="27" xfId="0" applyNumberFormat="1" applyFont="1" applyFill="1" applyBorder="1" applyAlignment="1">
      <alignment horizontal="right" vertical="center" wrapText="1"/>
    </xf>
    <xf numFmtId="177" fontId="0" fillId="0" borderId="27" xfId="0" applyNumberFormat="1" applyFont="1" applyFill="1" applyBorder="1" applyAlignment="1">
      <alignment horizontal="right" vertical="center" wrapText="1" shrinkToFit="1"/>
    </xf>
    <xf numFmtId="177" fontId="0" fillId="0" borderId="25" xfId="0" applyNumberFormat="1" applyFont="1" applyFill="1" applyBorder="1" applyAlignment="1">
      <alignment horizontal="right" vertical="center" wrapText="1"/>
    </xf>
    <xf numFmtId="178" fontId="0" fillId="0" borderId="0" xfId="270" applyNumberFormat="1" applyFont="1" applyFill="1" applyBorder="1" applyAlignment="1">
      <alignment horizontal="right" vertical="center"/>
    </xf>
    <xf numFmtId="0" fontId="4" fillId="22" borderId="0" xfId="454" applyFont="1" applyFill="1" applyAlignment="1">
      <alignment vertical="center"/>
      <protection/>
    </xf>
    <xf numFmtId="0" fontId="4" fillId="22" borderId="0" xfId="0" applyFont="1" applyFill="1" applyBorder="1" applyAlignment="1">
      <alignment vertical="center" wrapText="1"/>
    </xf>
    <xf numFmtId="188" fontId="0" fillId="0" borderId="0" xfId="0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 shrinkToFit="1"/>
    </xf>
    <xf numFmtId="0" fontId="0" fillId="0" borderId="0" xfId="0" applyFont="1" applyFill="1" applyBorder="1" applyAlignment="1" quotePrefix="1">
      <alignment horizontal="left" vertical="center" indent="1" shrinkToFit="1"/>
    </xf>
    <xf numFmtId="0" fontId="0" fillId="0" borderId="25" xfId="0" applyFont="1" applyFill="1" applyBorder="1" applyAlignment="1" quotePrefix="1">
      <alignment horizontal="left" vertical="center" indent="1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41" fontId="0" fillId="0" borderId="0" xfId="270" applyNumberFormat="1" applyFont="1" applyFill="1" applyBorder="1" applyAlignment="1">
      <alignment horizontal="right" vertical="center"/>
    </xf>
    <xf numFmtId="19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 quotePrefix="1">
      <alignment horizontal="left" vertical="center" indent="1" shrinkToFit="1"/>
    </xf>
    <xf numFmtId="0" fontId="0" fillId="0" borderId="26" xfId="0" applyFont="1" applyFill="1" applyBorder="1" applyAlignment="1">
      <alignment horizontal="center" vertical="center" shrinkToFit="1"/>
    </xf>
    <xf numFmtId="188" fontId="0" fillId="0" borderId="17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25" xfId="0" applyNumberFormat="1" applyFont="1" applyFill="1" applyBorder="1" applyAlignment="1">
      <alignment horizontal="right" vertical="center"/>
    </xf>
    <xf numFmtId="188" fontId="0" fillId="0" borderId="27" xfId="0" applyNumberFormat="1" applyFont="1" applyFill="1" applyBorder="1" applyAlignment="1">
      <alignment horizontal="right" vertical="center"/>
    </xf>
    <xf numFmtId="188" fontId="0" fillId="0" borderId="0" xfId="270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88" fontId="0" fillId="0" borderId="17" xfId="0" applyNumberFormat="1" applyFill="1" applyBorder="1" applyAlignment="1">
      <alignment horizontal="right" vertical="center"/>
    </xf>
    <xf numFmtId="188" fontId="0" fillId="0" borderId="27" xfId="270" applyNumberFormat="1" applyFont="1" applyFill="1" applyBorder="1" applyAlignment="1">
      <alignment horizontal="right" vertical="center"/>
    </xf>
    <xf numFmtId="0" fontId="17" fillId="0" borderId="18" xfId="344" applyNumberFormat="1" applyFont="1" applyFill="1" applyBorder="1" applyAlignment="1">
      <alignment horizontal="center" vertical="center"/>
    </xf>
    <xf numFmtId="183" fontId="17" fillId="0" borderId="18" xfId="27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7" fontId="17" fillId="0" borderId="18" xfId="430" applyNumberFormat="1" applyFont="1" applyFill="1" applyBorder="1" applyAlignment="1">
      <alignment horizontal="right" vertical="center" wrapText="1" indent="1" shrinkToFit="1"/>
      <protection/>
    </xf>
    <xf numFmtId="177" fontId="0" fillId="0" borderId="27" xfId="0" applyNumberFormat="1" applyFont="1" applyFill="1" applyBorder="1" applyAlignment="1">
      <alignment horizontal="right" vertical="center" wrapText="1" indent="1"/>
    </xf>
    <xf numFmtId="177" fontId="0" fillId="0" borderId="17" xfId="0" applyNumberFormat="1" applyFont="1" applyFill="1" applyBorder="1" applyAlignment="1">
      <alignment horizontal="right" vertical="center" wrapText="1" indent="1" shrinkToFit="1"/>
    </xf>
    <xf numFmtId="177" fontId="0" fillId="0" borderId="25" xfId="0" applyNumberFormat="1" applyFont="1" applyFill="1" applyBorder="1" applyAlignment="1">
      <alignment horizontal="right" vertical="center" wrapText="1" indent="1"/>
    </xf>
    <xf numFmtId="177" fontId="0" fillId="0" borderId="26" xfId="0" applyNumberFormat="1" applyFont="1" applyFill="1" applyBorder="1" applyAlignment="1">
      <alignment horizontal="right" vertical="center" wrapText="1" indent="1"/>
    </xf>
    <xf numFmtId="0" fontId="4" fillId="22" borderId="28" xfId="430" applyFont="1" applyFill="1" applyBorder="1" applyAlignment="1" quotePrefix="1">
      <alignment horizontal="left" vertical="center"/>
      <protection/>
    </xf>
    <xf numFmtId="0" fontId="4" fillId="0" borderId="0" xfId="0" applyFont="1" applyFill="1" applyAlignment="1" applyProtection="1">
      <alignment horizontal="left"/>
      <protection locked="0"/>
    </xf>
    <xf numFmtId="177" fontId="0" fillId="0" borderId="27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0" xfId="430" applyFont="1" applyFill="1" applyAlignment="1">
      <alignment vertical="center"/>
      <protection/>
    </xf>
    <xf numFmtId="0" fontId="0" fillId="0" borderId="0" xfId="430" applyFont="1" applyFill="1" applyAlignment="1">
      <alignment horizontal="left" vertical="center" shrinkToFit="1"/>
      <protection/>
    </xf>
    <xf numFmtId="0" fontId="7" fillId="0" borderId="0" xfId="430" applyFont="1" applyFill="1" applyAlignment="1">
      <alignment vertical="center"/>
      <protection/>
    </xf>
    <xf numFmtId="0" fontId="0" fillId="0" borderId="0" xfId="430" applyFont="1" applyFill="1" applyAlignment="1">
      <alignment vertical="center" shrinkToFit="1"/>
      <protection/>
    </xf>
    <xf numFmtId="0" fontId="0" fillId="0" borderId="27" xfId="430" applyFont="1" applyFill="1" applyBorder="1" applyAlignment="1">
      <alignment horizontal="right" vertical="center"/>
      <protection/>
    </xf>
    <xf numFmtId="0" fontId="0" fillId="0" borderId="27" xfId="430" applyFont="1" applyFill="1" applyBorder="1" applyAlignment="1" quotePrefix="1">
      <alignment horizontal="right" vertical="center"/>
      <protection/>
    </xf>
    <xf numFmtId="0" fontId="0" fillId="0" borderId="0" xfId="430" applyFont="1" applyFill="1" applyAlignment="1" quotePrefix="1">
      <alignment horizontal="left" vertical="center" shrinkToFit="1"/>
      <protection/>
    </xf>
    <xf numFmtId="0" fontId="0" fillId="0" borderId="0" xfId="403" applyFont="1" applyFill="1" applyAlignment="1">
      <alignment vertical="center"/>
      <protection/>
    </xf>
    <xf numFmtId="0" fontId="0" fillId="0" borderId="0" xfId="403" applyFont="1" applyFill="1" applyAlignment="1" quotePrefix="1">
      <alignment horizontal="left" vertical="center"/>
      <protection/>
    </xf>
    <xf numFmtId="0" fontId="0" fillId="0" borderId="0" xfId="403" applyFont="1" applyFill="1" applyAlignment="1">
      <alignment vertical="center" shrinkToFit="1"/>
      <protection/>
    </xf>
    <xf numFmtId="0" fontId="7" fillId="0" borderId="0" xfId="403" applyFont="1" applyFill="1" applyAlignment="1">
      <alignment vertical="center"/>
      <protection/>
    </xf>
    <xf numFmtId="0" fontId="0" fillId="0" borderId="27" xfId="403" applyFont="1" applyFill="1" applyBorder="1" applyAlignment="1" quotePrefix="1">
      <alignment horizontal="right" vertical="center"/>
      <protection/>
    </xf>
    <xf numFmtId="0" fontId="0" fillId="22" borderId="0" xfId="403" applyFont="1" applyFill="1" applyAlignment="1">
      <alignment vertical="center"/>
      <protection/>
    </xf>
    <xf numFmtId="0" fontId="4" fillId="0" borderId="0" xfId="403" applyFont="1" applyFill="1" applyAlignment="1">
      <alignment vertical="center"/>
      <protection/>
    </xf>
    <xf numFmtId="0" fontId="0" fillId="0" borderId="0" xfId="403" applyFont="1" applyFill="1" applyAlignment="1">
      <alignment horizontal="left" vertical="center"/>
      <protection/>
    </xf>
    <xf numFmtId="0" fontId="7" fillId="0" borderId="0" xfId="403" applyFont="1" applyFill="1" applyAlignment="1">
      <alignment vertical="center" shrinkToFit="1"/>
      <protection/>
    </xf>
    <xf numFmtId="0" fontId="0" fillId="0" borderId="27" xfId="403" applyFont="1" applyFill="1" applyBorder="1" applyAlignment="1">
      <alignment horizontal="right" vertical="center"/>
      <protection/>
    </xf>
    <xf numFmtId="0" fontId="0" fillId="0" borderId="28" xfId="403" applyFont="1" applyFill="1" applyBorder="1" applyAlignment="1">
      <alignment horizontal="center" vertical="center" shrinkToFit="1"/>
      <protection/>
    </xf>
    <xf numFmtId="0" fontId="0" fillId="0" borderId="22" xfId="403" applyFont="1" applyFill="1" applyBorder="1" applyAlignment="1">
      <alignment horizontal="center" vertical="center" shrinkToFit="1"/>
      <protection/>
    </xf>
    <xf numFmtId="0" fontId="0" fillId="0" borderId="0" xfId="403" applyFont="1" applyFill="1" applyBorder="1" applyAlignment="1">
      <alignment horizontal="center" vertical="center" shrinkToFit="1"/>
      <protection/>
    </xf>
    <xf numFmtId="0" fontId="0" fillId="0" borderId="23" xfId="403" applyFont="1" applyFill="1" applyBorder="1" applyAlignment="1">
      <alignment horizontal="center" vertical="center" shrinkToFit="1"/>
      <protection/>
    </xf>
    <xf numFmtId="0" fontId="0" fillId="0" borderId="27" xfId="403" applyFont="1" applyFill="1" applyBorder="1" applyAlignment="1">
      <alignment horizontal="center" vertical="center" shrinkToFit="1"/>
      <protection/>
    </xf>
    <xf numFmtId="0" fontId="0" fillId="0" borderId="21" xfId="403" applyFont="1" applyFill="1" applyBorder="1" applyAlignment="1">
      <alignment horizontal="center" vertical="center" shrinkToFit="1"/>
      <protection/>
    </xf>
    <xf numFmtId="0" fontId="0" fillId="0" borderId="21" xfId="403" applyFont="1" applyFill="1" applyBorder="1" applyAlignment="1">
      <alignment horizontal="center" vertical="center" wrapText="1" shrinkToFit="1"/>
      <protection/>
    </xf>
    <xf numFmtId="0" fontId="17" fillId="0" borderId="23" xfId="403" applyFont="1" applyFill="1" applyBorder="1" applyAlignment="1">
      <alignment horizontal="center" vertical="center" shrinkToFit="1"/>
      <protection/>
    </xf>
    <xf numFmtId="176" fontId="17" fillId="0" borderId="0" xfId="403" applyNumberFormat="1" applyFont="1" applyFill="1" applyBorder="1" applyAlignment="1">
      <alignment horizontal="right" vertical="center" wrapText="1" indent="1" shrinkToFit="1"/>
      <protection/>
    </xf>
    <xf numFmtId="0" fontId="17" fillId="0" borderId="17" xfId="403" applyFont="1" applyFill="1" applyBorder="1" applyAlignment="1">
      <alignment horizontal="center" vertical="center" shrinkToFit="1"/>
      <protection/>
    </xf>
    <xf numFmtId="0" fontId="17" fillId="0" borderId="0" xfId="403" applyFont="1" applyFill="1" applyAlignment="1">
      <alignment vertical="center"/>
      <protection/>
    </xf>
    <xf numFmtId="0" fontId="0" fillId="0" borderId="23" xfId="403" applyFont="1" applyFill="1" applyBorder="1" applyAlignment="1">
      <alignment horizontal="left" vertical="center" shrinkToFit="1"/>
      <protection/>
    </xf>
    <xf numFmtId="177" fontId="0" fillId="0" borderId="17" xfId="403" applyNumberFormat="1" applyFont="1" applyFill="1" applyBorder="1" applyAlignment="1">
      <alignment horizontal="right" vertical="center" wrapText="1" indent="1" shrinkToFit="1"/>
      <protection/>
    </xf>
    <xf numFmtId="177" fontId="0" fillId="0" borderId="0" xfId="403" applyNumberFormat="1" applyFont="1" applyFill="1" applyBorder="1" applyAlignment="1">
      <alignment horizontal="right" vertical="center" wrapText="1" indent="1" shrinkToFit="1"/>
      <protection/>
    </xf>
    <xf numFmtId="177" fontId="0" fillId="0" borderId="18" xfId="403" applyNumberFormat="1" applyFont="1" applyFill="1" applyBorder="1" applyAlignment="1">
      <alignment horizontal="right" vertical="center" wrapText="1" indent="1" shrinkToFit="1"/>
      <protection/>
    </xf>
    <xf numFmtId="0" fontId="0" fillId="0" borderId="17" xfId="403" applyFont="1" applyFill="1" applyBorder="1" applyAlignment="1">
      <alignment horizontal="left" vertical="center" shrinkToFit="1"/>
      <protection/>
    </xf>
    <xf numFmtId="177" fontId="8" fillId="0" borderId="0" xfId="403" applyNumberFormat="1" applyFont="1" applyFill="1" applyBorder="1" applyAlignment="1">
      <alignment horizontal="right" vertical="center" wrapText="1" indent="1" shrinkToFit="1"/>
      <protection/>
    </xf>
    <xf numFmtId="0" fontId="0" fillId="0" borderId="21" xfId="403" applyFont="1" applyFill="1" applyBorder="1" applyAlignment="1">
      <alignment horizontal="left" vertical="center" shrinkToFit="1"/>
      <protection/>
    </xf>
    <xf numFmtId="177" fontId="0" fillId="0" borderId="25" xfId="403" applyNumberFormat="1" applyFont="1" applyFill="1" applyBorder="1" applyAlignment="1">
      <alignment horizontal="right" vertical="center" wrapText="1" indent="1" shrinkToFit="1"/>
      <protection/>
    </xf>
    <xf numFmtId="177" fontId="0" fillId="0" borderId="27" xfId="403" applyNumberFormat="1" applyFont="1" applyFill="1" applyBorder="1" applyAlignment="1">
      <alignment horizontal="right" vertical="center" wrapText="1" indent="1" shrinkToFit="1"/>
      <protection/>
    </xf>
    <xf numFmtId="177" fontId="0" fillId="0" borderId="26" xfId="403" applyNumberFormat="1" applyFont="1" applyFill="1" applyBorder="1" applyAlignment="1">
      <alignment horizontal="right" vertical="center" wrapText="1" indent="1" shrinkToFit="1"/>
      <protection/>
    </xf>
    <xf numFmtId="0" fontId="0" fillId="0" borderId="25" xfId="403" applyFont="1" applyFill="1" applyBorder="1" applyAlignment="1">
      <alignment horizontal="left" vertical="center" shrinkToFit="1"/>
      <protection/>
    </xf>
    <xf numFmtId="188" fontId="17" fillId="0" borderId="17" xfId="270" applyNumberFormat="1" applyFont="1" applyFill="1" applyBorder="1" applyAlignment="1">
      <alignment horizontal="right" vertical="center"/>
    </xf>
    <xf numFmtId="188" fontId="17" fillId="0" borderId="0" xfId="27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9" fillId="0" borderId="2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 quotePrefix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 wrapText="1" shrinkToFit="1"/>
    </xf>
    <xf numFmtId="0" fontId="0" fillId="0" borderId="2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 wrapText="1"/>
    </xf>
    <xf numFmtId="189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86" fontId="0" fillId="0" borderId="17" xfId="295" applyNumberFormat="1" applyFont="1" applyFill="1" applyBorder="1" applyAlignment="1">
      <alignment horizontal="center" vertical="center"/>
    </xf>
    <xf numFmtId="189" fontId="0" fillId="0" borderId="0" xfId="0" applyNumberFormat="1" applyFont="1" applyFill="1" applyBorder="1" applyAlignment="1">
      <alignment horizontal="center" vertical="center" shrinkToFit="1"/>
    </xf>
    <xf numFmtId="19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quotePrefix="1">
      <alignment horizontal="center" vertical="center"/>
    </xf>
    <xf numFmtId="0" fontId="0" fillId="0" borderId="23" xfId="0" applyFont="1" applyFill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30" fillId="0" borderId="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0" fillId="0" borderId="6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vertical="center"/>
    </xf>
    <xf numFmtId="0" fontId="30" fillId="0" borderId="21" xfId="0" applyFont="1" applyFill="1" applyBorder="1" applyAlignment="1">
      <alignment horizontal="center" vertical="center" wrapText="1" shrinkToFit="1"/>
    </xf>
    <xf numFmtId="0" fontId="30" fillId="0" borderId="21" xfId="0" applyFont="1" applyFill="1" applyBorder="1" applyAlignment="1" quotePrefix="1">
      <alignment horizontal="center" vertical="center" wrapText="1" shrinkToFit="1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77" fontId="0" fillId="0" borderId="0" xfId="0" applyNumberFormat="1" applyFont="1" applyFill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188" fontId="25" fillId="0" borderId="0" xfId="0" applyNumberFormat="1" applyFont="1" applyFill="1" applyBorder="1" applyAlignment="1">
      <alignment horizontal="center" vertical="center" shrinkToFit="1"/>
    </xf>
    <xf numFmtId="177" fontId="31" fillId="0" borderId="0" xfId="0" applyNumberFormat="1" applyFont="1" applyFill="1" applyBorder="1" applyAlignment="1">
      <alignment horizontal="center" vertical="center" shrinkToFit="1"/>
    </xf>
    <xf numFmtId="177" fontId="25" fillId="0" borderId="0" xfId="0" applyNumberFormat="1" applyFont="1" applyFill="1" applyBorder="1" applyAlignment="1">
      <alignment horizontal="center" vertical="center"/>
    </xf>
    <xf numFmtId="177" fontId="25" fillId="0" borderId="0" xfId="0" applyNumberFormat="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4" fillId="0" borderId="29" xfId="0" applyFont="1" applyFill="1" applyBorder="1" applyAlignment="1">
      <alignment horizontal="centerContinuous" vertical="center" shrinkToFit="1"/>
    </xf>
    <xf numFmtId="0" fontId="4" fillId="0" borderId="4" xfId="0" applyFont="1" applyFill="1" applyBorder="1" applyAlignment="1">
      <alignment horizontal="centerContinuous" vertical="center" shrinkToFit="1"/>
    </xf>
    <xf numFmtId="0" fontId="4" fillId="0" borderId="19" xfId="0" applyFont="1" applyFill="1" applyBorder="1" applyAlignment="1">
      <alignment horizontal="centerContinuous" vertical="center" shrinkToFit="1"/>
    </xf>
    <xf numFmtId="0" fontId="25" fillId="0" borderId="21" xfId="0" applyFont="1" applyFill="1" applyBorder="1" applyAlignment="1">
      <alignment horizontal="center" vertical="center" wrapText="1" shrinkToFit="1"/>
    </xf>
    <xf numFmtId="0" fontId="30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 shrinkToFit="1"/>
    </xf>
    <xf numFmtId="0" fontId="68" fillId="0" borderId="0" xfId="427" applyFont="1" applyFill="1">
      <alignment vertical="center"/>
      <protection/>
    </xf>
    <xf numFmtId="0" fontId="29" fillId="0" borderId="0" xfId="427" applyFont="1" applyFill="1" applyAlignment="1">
      <alignment vertical="center"/>
      <protection/>
    </xf>
    <xf numFmtId="0" fontId="4" fillId="0" borderId="0" xfId="427" applyFont="1" applyFill="1">
      <alignment vertical="center"/>
      <protection/>
    </xf>
    <xf numFmtId="0" fontId="66" fillId="0" borderId="0" xfId="427" applyFont="1" applyFill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14" fillId="0" borderId="0" xfId="427" applyFont="1" applyFill="1">
      <alignment vertical="center"/>
      <protection/>
    </xf>
    <xf numFmtId="0" fontId="0" fillId="0" borderId="0" xfId="402" applyFont="1" applyFill="1">
      <alignment vertical="center"/>
      <protection/>
    </xf>
    <xf numFmtId="0" fontId="0" fillId="0" borderId="0" xfId="402" applyFont="1" applyFill="1">
      <alignment vertical="center"/>
      <protection/>
    </xf>
    <xf numFmtId="0" fontId="75" fillId="0" borderId="0" xfId="402" applyFont="1" applyFill="1">
      <alignment vertical="center"/>
      <protection/>
    </xf>
    <xf numFmtId="0" fontId="4" fillId="0" borderId="0" xfId="430" applyFont="1" applyFill="1" applyBorder="1" applyAlignment="1" quotePrefix="1">
      <alignment horizontal="left"/>
      <protection/>
    </xf>
    <xf numFmtId="0" fontId="14" fillId="0" borderId="0" xfId="430" applyFont="1" applyFill="1" applyAlignment="1">
      <alignment vertical="center"/>
      <protection/>
    </xf>
    <xf numFmtId="0" fontId="17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6" fillId="0" borderId="0" xfId="427" applyFont="1" applyFill="1" applyBorder="1" applyAlignment="1">
      <alignment horizontal="center" vertical="center" wrapText="1"/>
      <protection/>
    </xf>
    <xf numFmtId="0" fontId="30" fillId="0" borderId="0" xfId="427" applyFont="1" applyFill="1" applyBorder="1" applyAlignment="1">
      <alignment horizontal="center" vertical="center" wrapText="1"/>
      <protection/>
    </xf>
    <xf numFmtId="0" fontId="0" fillId="0" borderId="0" xfId="452" applyFont="1" applyFill="1" applyBorder="1" applyAlignment="1">
      <alignment horizontal="center" vertical="center"/>
      <protection/>
    </xf>
    <xf numFmtId="0" fontId="66" fillId="0" borderId="18" xfId="427" applyFont="1" applyFill="1" applyBorder="1" applyAlignment="1">
      <alignment horizontal="center" vertical="center" wrapText="1"/>
      <protection/>
    </xf>
    <xf numFmtId="0" fontId="0" fillId="0" borderId="0" xfId="430" applyFont="1" applyFill="1" applyAlignment="1">
      <alignment vertical="center"/>
      <protection/>
    </xf>
    <xf numFmtId="0" fontId="17" fillId="0" borderId="0" xfId="402" applyFont="1" applyFill="1">
      <alignment vertical="center"/>
      <protection/>
    </xf>
    <xf numFmtId="0" fontId="17" fillId="0" borderId="21" xfId="427" applyFont="1" applyFill="1" applyBorder="1" applyAlignment="1">
      <alignment horizontal="center" vertical="center" wrapText="1"/>
      <protection/>
    </xf>
    <xf numFmtId="0" fontId="17" fillId="0" borderId="25" xfId="427" applyFont="1" applyFill="1" applyBorder="1" applyAlignment="1">
      <alignment horizontal="center" vertical="center" wrapText="1"/>
      <protection/>
    </xf>
    <xf numFmtId="0" fontId="17" fillId="0" borderId="27" xfId="427" applyFont="1" applyFill="1" applyBorder="1" applyAlignment="1">
      <alignment horizontal="center" vertical="center" wrapText="1"/>
      <protection/>
    </xf>
    <xf numFmtId="200" fontId="17" fillId="0" borderId="27" xfId="427" applyNumberFormat="1" applyFont="1" applyFill="1" applyBorder="1" applyAlignment="1">
      <alignment horizontal="center" vertical="center" wrapText="1"/>
      <protection/>
    </xf>
    <xf numFmtId="0" fontId="17" fillId="0" borderId="25" xfId="452" applyFont="1" applyFill="1" applyBorder="1" applyAlignment="1">
      <alignment horizontal="center" vertical="center" shrinkToFit="1"/>
      <protection/>
    </xf>
    <xf numFmtId="0" fontId="113" fillId="0" borderId="0" xfId="427" applyFont="1" applyFill="1" applyAlignment="1">
      <alignment horizontal="center" vertical="center" wrapText="1"/>
      <protection/>
    </xf>
    <xf numFmtId="178" fontId="20" fillId="0" borderId="27" xfId="270" applyNumberFormat="1" applyFont="1" applyFill="1" applyBorder="1" applyAlignment="1">
      <alignment vertical="center" shrinkToFit="1"/>
    </xf>
    <xf numFmtId="177" fontId="17" fillId="0" borderId="0" xfId="0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 quotePrefix="1">
      <alignment horizontal="center" vertical="center" shrinkToFit="1"/>
    </xf>
    <xf numFmtId="0" fontId="0" fillId="0" borderId="23" xfId="0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quotePrefix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22" xfId="0" applyFont="1" applyFill="1" applyBorder="1" applyAlignment="1" quotePrefix="1">
      <alignment horizontal="center" vertical="center" shrinkToFi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178" fontId="8" fillId="0" borderId="18" xfId="270" applyNumberFormat="1" applyFont="1" applyFill="1" applyBorder="1" applyAlignment="1">
      <alignment vertical="center" shrinkToFit="1"/>
    </xf>
    <xf numFmtId="177" fontId="17" fillId="0" borderId="26" xfId="0" applyNumberFormat="1" applyFont="1" applyFill="1" applyBorder="1" applyAlignment="1">
      <alignment horizontal="right" vertical="center" shrinkToFit="1"/>
    </xf>
    <xf numFmtId="0" fontId="17" fillId="0" borderId="27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 quotePrefix="1">
      <alignment horizontal="right" vertical="center" wrapText="1"/>
    </xf>
    <xf numFmtId="0" fontId="0" fillId="0" borderId="0" xfId="0" applyFont="1" applyFill="1" applyBorder="1" applyAlignment="1" quotePrefix="1">
      <alignment vertical="center" wrapText="1"/>
    </xf>
    <xf numFmtId="0" fontId="0" fillId="0" borderId="0" xfId="453" applyFont="1" applyFill="1" applyAlignment="1">
      <alignment vertical="center"/>
      <protection/>
    </xf>
    <xf numFmtId="0" fontId="0" fillId="0" borderId="0" xfId="453" applyFont="1" applyFill="1" applyAlignment="1">
      <alignment vertical="center" shrinkToFit="1"/>
      <protection/>
    </xf>
    <xf numFmtId="0" fontId="0" fillId="0" borderId="27" xfId="453" applyFont="1" applyFill="1" applyBorder="1" applyAlignment="1">
      <alignment horizontal="right" vertical="center"/>
      <protection/>
    </xf>
    <xf numFmtId="0" fontId="0" fillId="0" borderId="20" xfId="453" applyFont="1" applyFill="1" applyBorder="1" applyAlignment="1">
      <alignment horizontal="center" vertical="center" shrinkToFit="1"/>
      <protection/>
    </xf>
    <xf numFmtId="0" fontId="4" fillId="0" borderId="22" xfId="453" applyFont="1" applyFill="1" applyBorder="1" applyAlignment="1">
      <alignment horizontal="center" vertical="center" shrinkToFit="1"/>
      <protection/>
    </xf>
    <xf numFmtId="0" fontId="0" fillId="0" borderId="24" xfId="453" applyFont="1" applyFill="1" applyBorder="1" applyAlignment="1">
      <alignment vertical="center" shrinkToFit="1"/>
      <protection/>
    </xf>
    <xf numFmtId="0" fontId="9" fillId="0" borderId="18" xfId="453" applyFont="1" applyFill="1" applyBorder="1" applyAlignment="1">
      <alignment horizontal="center" vertical="center" shrinkToFit="1"/>
      <protection/>
    </xf>
    <xf numFmtId="0" fontId="0" fillId="0" borderId="23" xfId="453" applyFont="1" applyFill="1" applyBorder="1" applyAlignment="1">
      <alignment horizontal="center" vertical="center" shrinkToFit="1"/>
      <protection/>
    </xf>
    <xf numFmtId="0" fontId="4" fillId="0" borderId="23" xfId="453" applyFont="1" applyFill="1" applyBorder="1" applyAlignment="1">
      <alignment horizontal="center" vertical="center" shrinkToFit="1"/>
      <protection/>
    </xf>
    <xf numFmtId="0" fontId="0" fillId="0" borderId="17" xfId="453" applyFont="1" applyFill="1" applyBorder="1" applyAlignment="1">
      <alignment horizontal="center" vertical="center" shrinkToFit="1"/>
      <protection/>
    </xf>
    <xf numFmtId="0" fontId="0" fillId="0" borderId="26" xfId="453" applyFont="1" applyFill="1" applyBorder="1" applyAlignment="1">
      <alignment horizontal="center" vertical="center" shrinkToFit="1"/>
      <protection/>
    </xf>
    <xf numFmtId="0" fontId="0" fillId="0" borderId="21" xfId="453" applyFont="1" applyFill="1" applyBorder="1" applyAlignment="1" quotePrefix="1">
      <alignment horizontal="center" vertical="center" shrinkToFit="1"/>
      <protection/>
    </xf>
    <xf numFmtId="0" fontId="0" fillId="0" borderId="21" xfId="453" applyFont="1" applyFill="1" applyBorder="1" applyAlignment="1">
      <alignment horizontal="center" vertical="center" shrinkToFit="1"/>
      <protection/>
    </xf>
    <xf numFmtId="0" fontId="0" fillId="0" borderId="25" xfId="453" applyFont="1" applyFill="1" applyBorder="1" applyAlignment="1">
      <alignment vertical="center" shrinkToFit="1"/>
      <protection/>
    </xf>
    <xf numFmtId="177" fontId="0" fillId="0" borderId="0" xfId="453" applyNumberFormat="1" applyFont="1" applyFill="1" applyAlignment="1">
      <alignment horizontal="center" vertical="center" shrinkToFit="1"/>
      <protection/>
    </xf>
    <xf numFmtId="0" fontId="0" fillId="0" borderId="18" xfId="453" applyFont="1" applyFill="1" applyBorder="1" applyAlignment="1">
      <alignment horizontal="center" vertical="center" shrinkToFit="1"/>
      <protection/>
    </xf>
    <xf numFmtId="0" fontId="0" fillId="0" borderId="17" xfId="453" applyFont="1" applyFill="1" applyBorder="1" applyAlignment="1">
      <alignment horizontal="center" vertical="center" shrinkToFit="1"/>
      <protection/>
    </xf>
    <xf numFmtId="0" fontId="17" fillId="0" borderId="18" xfId="453" applyFont="1" applyFill="1" applyBorder="1" applyAlignment="1">
      <alignment horizontal="center" vertical="center" shrinkToFit="1"/>
      <protection/>
    </xf>
    <xf numFmtId="177" fontId="17" fillId="0" borderId="0" xfId="453" applyNumberFormat="1" applyFont="1" applyFill="1" applyAlignment="1">
      <alignment horizontal="center" vertical="center" shrinkToFit="1"/>
      <protection/>
    </xf>
    <xf numFmtId="0" fontId="17" fillId="0" borderId="17" xfId="453" applyFont="1" applyFill="1" applyBorder="1" applyAlignment="1">
      <alignment horizontal="center" vertical="center" shrinkToFit="1"/>
      <protection/>
    </xf>
    <xf numFmtId="0" fontId="17" fillId="0" borderId="0" xfId="453" applyFont="1" applyFill="1" applyAlignment="1">
      <alignment vertical="center"/>
      <protection/>
    </xf>
    <xf numFmtId="177" fontId="0" fillId="0" borderId="17" xfId="0" applyNumberFormat="1" applyFont="1" applyFill="1" applyBorder="1" applyAlignment="1">
      <alignment horizontal="center" vertical="center" wrapText="1" shrinkToFit="1"/>
    </xf>
    <xf numFmtId="177" fontId="0" fillId="0" borderId="0" xfId="0" applyNumberFormat="1" applyFont="1" applyFill="1" applyBorder="1" applyAlignment="1">
      <alignment horizontal="center" vertical="center" wrapText="1" shrinkToFit="1"/>
    </xf>
    <xf numFmtId="177" fontId="0" fillId="0" borderId="18" xfId="0" applyNumberFormat="1" applyFont="1" applyFill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 wrapText="1" shrinkToFit="1"/>
    </xf>
    <xf numFmtId="177" fontId="0" fillId="0" borderId="0" xfId="453" applyNumberFormat="1" applyFont="1" applyFill="1" applyAlignment="1">
      <alignment horizontal="center" vertical="center" shrinkToFit="1"/>
      <protection/>
    </xf>
    <xf numFmtId="178" fontId="0" fillId="0" borderId="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453" applyFont="1" applyFill="1" applyAlignment="1">
      <alignment vertical="center"/>
      <protection/>
    </xf>
    <xf numFmtId="3" fontId="0" fillId="0" borderId="17" xfId="0" applyNumberFormat="1" applyFont="1" applyFill="1" applyBorder="1" applyAlignment="1">
      <alignment horizontal="center" vertical="center" wrapText="1" shrinkToFit="1"/>
    </xf>
    <xf numFmtId="177" fontId="0" fillId="0" borderId="25" xfId="0" applyNumberFormat="1" applyFont="1" applyFill="1" applyBorder="1" applyAlignment="1">
      <alignment horizontal="center" vertical="center" wrapText="1" shrinkToFit="1"/>
    </xf>
    <xf numFmtId="177" fontId="0" fillId="0" borderId="27" xfId="453" applyNumberFormat="1" applyFont="1" applyFill="1" applyBorder="1" applyAlignment="1">
      <alignment horizontal="center" vertical="center" shrinkToFit="1"/>
      <protection/>
    </xf>
    <xf numFmtId="177" fontId="0" fillId="0" borderId="27" xfId="0" applyNumberFormat="1" applyFont="1" applyFill="1" applyBorder="1" applyAlignment="1">
      <alignment horizontal="center" vertical="center" wrapText="1" shrinkToFit="1"/>
    </xf>
    <xf numFmtId="177" fontId="0" fillId="0" borderId="26" xfId="0" applyNumberFormat="1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wrapText="1" shrinkToFit="1"/>
    </xf>
    <xf numFmtId="0" fontId="4" fillId="0" borderId="0" xfId="453" applyFont="1" applyFill="1" applyAlignment="1">
      <alignment vertical="center"/>
      <protection/>
    </xf>
    <xf numFmtId="177" fontId="4" fillId="0" borderId="0" xfId="453" applyNumberFormat="1" applyFont="1" applyFill="1" applyAlignment="1">
      <alignment vertical="center"/>
      <protection/>
    </xf>
    <xf numFmtId="0" fontId="0" fillId="0" borderId="0" xfId="453" applyFont="1" applyFill="1" applyAlignment="1">
      <alignment horizontal="center" vertical="center"/>
      <protection/>
    </xf>
    <xf numFmtId="189" fontId="17" fillId="0" borderId="25" xfId="0" applyNumberFormat="1" applyFont="1" applyFill="1" applyBorder="1" applyAlignment="1">
      <alignment horizontal="center" vertical="center" shrinkToFit="1"/>
    </xf>
    <xf numFmtId="189" fontId="17" fillId="0" borderId="27" xfId="0" applyNumberFormat="1" applyFont="1" applyFill="1" applyBorder="1" applyAlignment="1">
      <alignment horizontal="center" vertical="center" shrinkToFit="1"/>
    </xf>
    <xf numFmtId="190" fontId="17" fillId="0" borderId="27" xfId="0" applyNumberFormat="1" applyFont="1" applyFill="1" applyBorder="1" applyAlignment="1">
      <alignment horizontal="center" vertical="center" shrinkToFit="1"/>
    </xf>
    <xf numFmtId="188" fontId="17" fillId="0" borderId="27" xfId="0" applyNumberFormat="1" applyFont="1" applyFill="1" applyBorder="1" applyAlignment="1">
      <alignment horizontal="center" vertical="center" shrinkToFit="1"/>
    </xf>
    <xf numFmtId="3" fontId="0" fillId="0" borderId="27" xfId="0" applyNumberFormat="1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27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horizontal="center" vertical="center" wrapText="1"/>
    </xf>
    <xf numFmtId="177" fontId="17" fillId="0" borderId="27" xfId="0" applyNumberFormat="1" applyFont="1" applyFill="1" applyBorder="1" applyAlignment="1">
      <alignment horizontal="center" vertical="center"/>
    </xf>
    <xf numFmtId="177" fontId="17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41" fontId="0" fillId="0" borderId="17" xfId="270" applyFont="1" applyFill="1" applyBorder="1" applyAlignment="1">
      <alignment horizontal="center" vertical="center"/>
    </xf>
    <xf numFmtId="41" fontId="0" fillId="0" borderId="0" xfId="27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1" fontId="29" fillId="0" borderId="0" xfId="270" applyFont="1" applyFill="1" applyBorder="1" applyAlignment="1">
      <alignment vertical="center" wrapText="1"/>
    </xf>
    <xf numFmtId="41" fontId="4" fillId="0" borderId="18" xfId="270" applyFont="1" applyFill="1" applyBorder="1" applyAlignment="1">
      <alignment horizontal="center" vertical="center"/>
    </xf>
    <xf numFmtId="41" fontId="4" fillId="0" borderId="0" xfId="270" applyFont="1" applyFill="1" applyBorder="1" applyAlignment="1">
      <alignment vertical="center"/>
    </xf>
    <xf numFmtId="41" fontId="4" fillId="0" borderId="0" xfId="270" applyFont="1" applyFill="1" applyBorder="1" applyAlignment="1">
      <alignment vertical="center" wrapText="1"/>
    </xf>
    <xf numFmtId="0" fontId="72" fillId="0" borderId="18" xfId="0" applyFont="1" applyFill="1" applyBorder="1" applyAlignment="1">
      <alignment horizontal="center" vertical="center"/>
    </xf>
    <xf numFmtId="41" fontId="72" fillId="0" borderId="0" xfId="270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188" fontId="4" fillId="0" borderId="0" xfId="270" applyNumberFormat="1" applyFont="1" applyFill="1" applyBorder="1" applyAlignment="1">
      <alignment vertical="center"/>
    </xf>
    <xf numFmtId="188" fontId="4" fillId="0" borderId="18" xfId="277" applyNumberFormat="1" applyFont="1" applyFill="1" applyBorder="1" applyAlignment="1">
      <alignment vertical="center" wrapText="1"/>
    </xf>
    <xf numFmtId="188" fontId="4" fillId="0" borderId="27" xfId="0" applyNumberFormat="1" applyFont="1" applyFill="1" applyBorder="1" applyAlignment="1">
      <alignment vertical="center"/>
    </xf>
    <xf numFmtId="188" fontId="4" fillId="0" borderId="27" xfId="270" applyNumberFormat="1" applyFont="1" applyFill="1" applyBorder="1" applyAlignment="1">
      <alignment vertical="center"/>
    </xf>
    <xf numFmtId="188" fontId="4" fillId="0" borderId="26" xfId="277" applyNumberFormat="1" applyFont="1" applyFill="1" applyBorder="1" applyAlignment="1">
      <alignment vertical="center" wrapText="1"/>
    </xf>
    <xf numFmtId="188" fontId="4" fillId="0" borderId="18" xfId="277" applyNumberFormat="1" applyFont="1" applyFill="1" applyBorder="1" applyAlignment="1">
      <alignment horizontal="right" vertical="center" wrapText="1"/>
    </xf>
    <xf numFmtId="188" fontId="8" fillId="0" borderId="17" xfId="0" applyNumberFormat="1" applyFont="1" applyFill="1" applyBorder="1" applyAlignment="1">
      <alignment horizontal="center" vertical="center"/>
    </xf>
    <xf numFmtId="188" fontId="8" fillId="0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Fill="1" applyBorder="1" applyAlignment="1">
      <alignment horizontal="center" vertical="center" shrinkToFit="1"/>
    </xf>
    <xf numFmtId="188" fontId="0" fillId="0" borderId="0" xfId="0" applyNumberFormat="1" applyFill="1" applyBorder="1" applyAlignment="1">
      <alignment horizontal="center" vertical="center"/>
    </xf>
    <xf numFmtId="188" fontId="17" fillId="0" borderId="25" xfId="0" applyNumberFormat="1" applyFont="1" applyFill="1" applyBorder="1" applyAlignment="1">
      <alignment horizontal="center" vertical="center" wrapText="1"/>
    </xf>
    <xf numFmtId="188" fontId="17" fillId="0" borderId="27" xfId="0" applyNumberFormat="1" applyFont="1" applyFill="1" applyBorder="1" applyAlignment="1">
      <alignment horizontal="center" vertical="center" wrapText="1"/>
    </xf>
    <xf numFmtId="188" fontId="0" fillId="0" borderId="27" xfId="0" applyNumberFormat="1" applyFill="1" applyBorder="1" applyAlignment="1">
      <alignment horizontal="center" vertical="center"/>
    </xf>
    <xf numFmtId="0" fontId="0" fillId="0" borderId="0" xfId="0" applyFont="1" applyFill="1" applyAlignment="1" quotePrefix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 quotePrefix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 quotePrefix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Border="1" applyAlignment="1" quotePrefix="1">
      <alignment horizontal="right" vertical="center" wrapText="1"/>
    </xf>
    <xf numFmtId="184" fontId="14" fillId="0" borderId="0" xfId="27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8" fontId="11" fillId="0" borderId="0" xfId="270" applyNumberFormat="1" applyFont="1" applyFill="1" applyBorder="1" applyAlignment="1">
      <alignment horizontal="center" vertical="center"/>
    </xf>
    <xf numFmtId="0" fontId="11" fillId="0" borderId="0" xfId="27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horizontal="center" vertical="center"/>
    </xf>
    <xf numFmtId="183" fontId="11" fillId="0" borderId="0" xfId="27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84" fontId="0" fillId="0" borderId="0" xfId="0" applyNumberFormat="1" applyFill="1" applyBorder="1" applyAlignment="1">
      <alignment horizontal="center" vertical="center"/>
    </xf>
    <xf numFmtId="183" fontId="14" fillId="0" borderId="0" xfId="27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185" fontId="9" fillId="0" borderId="0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185" fontId="14" fillId="0" borderId="0" xfId="27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shrinkToFit="1"/>
    </xf>
    <xf numFmtId="0" fontId="17" fillId="0" borderId="0" xfId="0" applyFont="1" applyFill="1" applyBorder="1" applyAlignment="1">
      <alignment vertical="center" shrinkToFit="1"/>
    </xf>
    <xf numFmtId="0" fontId="17" fillId="0" borderId="0" xfId="0" applyFont="1" applyFill="1" applyAlignment="1">
      <alignment vertical="center" shrinkToFit="1"/>
    </xf>
    <xf numFmtId="0" fontId="17" fillId="0" borderId="0" xfId="0" applyFont="1" applyFill="1" applyAlignment="1">
      <alignment shrinkToFi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20" fillId="0" borderId="25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16" fillId="0" borderId="0" xfId="402" applyFont="1" applyFill="1">
      <alignment vertical="center"/>
      <protection/>
    </xf>
    <xf numFmtId="0" fontId="29" fillId="0" borderId="0" xfId="402" applyFont="1" applyFill="1" applyAlignment="1">
      <alignment vertical="center"/>
      <protection/>
    </xf>
    <xf numFmtId="0" fontId="4" fillId="0" borderId="0" xfId="402" applyFont="1" applyFill="1">
      <alignment vertical="center"/>
      <protection/>
    </xf>
    <xf numFmtId="0" fontId="71" fillId="0" borderId="0" xfId="452" applyFont="1" applyFill="1" applyAlignment="1">
      <alignment vertical="center"/>
      <protection/>
    </xf>
    <xf numFmtId="0" fontId="29" fillId="0" borderId="20" xfId="402" applyFont="1" applyFill="1" applyBorder="1" applyAlignment="1">
      <alignment horizontal="center" vertical="center" wrapText="1"/>
      <protection/>
    </xf>
    <xf numFmtId="0" fontId="29" fillId="0" borderId="28" xfId="402" applyFont="1" applyFill="1" applyBorder="1" applyAlignment="1">
      <alignment horizontal="center" vertical="center" wrapText="1"/>
      <protection/>
    </xf>
    <xf numFmtId="0" fontId="4" fillId="0" borderId="24" xfId="452" applyFont="1" applyFill="1" applyBorder="1" applyAlignment="1">
      <alignment horizontal="center" vertical="center" shrinkToFit="1"/>
      <protection/>
    </xf>
    <xf numFmtId="0" fontId="29" fillId="0" borderId="18" xfId="402" applyFont="1" applyFill="1" applyBorder="1" applyAlignment="1">
      <alignment horizontal="center" vertical="center" wrapText="1"/>
      <protection/>
    </xf>
    <xf numFmtId="0" fontId="4" fillId="0" borderId="17" xfId="452" applyFont="1" applyFill="1" applyBorder="1" applyAlignment="1">
      <alignment horizontal="center" vertical="center" shrinkToFit="1"/>
      <protection/>
    </xf>
    <xf numFmtId="0" fontId="29" fillId="0" borderId="20" xfId="402" applyFont="1" applyFill="1" applyBorder="1" applyAlignment="1">
      <alignment horizontal="center" vertical="center"/>
      <protection/>
    </xf>
    <xf numFmtId="0" fontId="29" fillId="0" borderId="28" xfId="402" applyFont="1" applyFill="1" applyBorder="1" applyAlignment="1">
      <alignment horizontal="center" vertical="center"/>
      <protection/>
    </xf>
    <xf numFmtId="0" fontId="29" fillId="0" borderId="18" xfId="402" applyFont="1" applyFill="1" applyBorder="1" applyAlignment="1">
      <alignment horizontal="center" vertical="center"/>
      <protection/>
    </xf>
    <xf numFmtId="0" fontId="29" fillId="0" borderId="0" xfId="402" applyFont="1" applyFill="1" applyBorder="1" applyAlignment="1">
      <alignment horizontal="center" vertical="center" wrapText="1"/>
      <protection/>
    </xf>
    <xf numFmtId="0" fontId="29" fillId="0" borderId="0" xfId="402" applyFont="1" applyFill="1" applyBorder="1" applyAlignment="1">
      <alignment horizontal="center" vertical="center"/>
      <protection/>
    </xf>
    <xf numFmtId="0" fontId="72" fillId="0" borderId="26" xfId="452" applyFont="1" applyFill="1" applyBorder="1" applyAlignment="1">
      <alignment horizontal="center" vertical="center"/>
      <protection/>
    </xf>
    <xf numFmtId="0" fontId="73" fillId="0" borderId="27" xfId="402" applyFont="1" applyFill="1" applyBorder="1" applyAlignment="1">
      <alignment horizontal="center" vertical="center" wrapText="1"/>
      <protection/>
    </xf>
    <xf numFmtId="0" fontId="73" fillId="0" borderId="26" xfId="402" applyFont="1" applyFill="1" applyBorder="1" applyAlignment="1">
      <alignment horizontal="center" vertical="center" wrapText="1"/>
      <protection/>
    </xf>
    <xf numFmtId="0" fontId="72" fillId="0" borderId="25" xfId="452" applyFont="1" applyFill="1" applyBorder="1" applyAlignment="1">
      <alignment horizontal="center" vertical="center"/>
      <protection/>
    </xf>
    <xf numFmtId="0" fontId="72" fillId="0" borderId="0" xfId="402" applyFont="1" applyFill="1" applyAlignment="1">
      <alignment horizontal="right" vertical="center"/>
      <protection/>
    </xf>
    <xf numFmtId="0" fontId="72" fillId="0" borderId="0" xfId="402" applyFont="1" applyFill="1">
      <alignment vertical="center"/>
      <protection/>
    </xf>
    <xf numFmtId="0" fontId="14" fillId="0" borderId="0" xfId="402" applyFont="1" applyFill="1">
      <alignment vertical="center"/>
      <protection/>
    </xf>
    <xf numFmtId="178" fontId="29" fillId="0" borderId="24" xfId="402" applyNumberFormat="1" applyFont="1" applyFill="1" applyBorder="1" applyAlignment="1">
      <alignment horizontal="center" vertical="center" wrapText="1"/>
      <protection/>
    </xf>
    <xf numFmtId="178" fontId="29" fillId="0" borderId="28" xfId="402" applyNumberFormat="1" applyFont="1" applyFill="1" applyBorder="1" applyAlignment="1">
      <alignment horizontal="center" vertical="center" wrapText="1"/>
      <protection/>
    </xf>
    <xf numFmtId="178" fontId="29" fillId="0" borderId="28" xfId="402" applyNumberFormat="1" applyFont="1" applyFill="1" applyBorder="1" applyAlignment="1">
      <alignment horizontal="center" vertical="center"/>
      <protection/>
    </xf>
    <xf numFmtId="178" fontId="29" fillId="0" borderId="20" xfId="402" applyNumberFormat="1" applyFont="1" applyFill="1" applyBorder="1" applyAlignment="1">
      <alignment horizontal="center" vertical="center" wrapText="1"/>
      <protection/>
    </xf>
    <xf numFmtId="178" fontId="29" fillId="0" borderId="17" xfId="402" applyNumberFormat="1" applyFont="1" applyFill="1" applyBorder="1" applyAlignment="1">
      <alignment horizontal="center" vertical="center" wrapText="1"/>
      <protection/>
    </xf>
    <xf numFmtId="178" fontId="29" fillId="0" borderId="0" xfId="402" applyNumberFormat="1" applyFont="1" applyFill="1" applyBorder="1" applyAlignment="1">
      <alignment horizontal="center" vertical="center" wrapText="1"/>
      <protection/>
    </xf>
    <xf numFmtId="178" fontId="29" fillId="0" borderId="0" xfId="402" applyNumberFormat="1" applyFont="1" applyFill="1" applyBorder="1" applyAlignment="1">
      <alignment horizontal="center" vertical="center"/>
      <protection/>
    </xf>
    <xf numFmtId="178" fontId="29" fillId="0" borderId="18" xfId="402" applyNumberFormat="1" applyFont="1" applyFill="1" applyBorder="1" applyAlignment="1">
      <alignment horizontal="center" vertical="center" wrapText="1"/>
      <protection/>
    </xf>
    <xf numFmtId="178" fontId="73" fillId="0" borderId="25" xfId="402" applyNumberFormat="1" applyFont="1" applyFill="1" applyBorder="1" applyAlignment="1">
      <alignment horizontal="center" vertical="center" wrapText="1"/>
      <protection/>
    </xf>
    <xf numFmtId="178" fontId="73" fillId="0" borderId="27" xfId="402" applyNumberFormat="1" applyFont="1" applyFill="1" applyBorder="1" applyAlignment="1">
      <alignment horizontal="center" vertical="center" wrapText="1"/>
      <protection/>
    </xf>
    <xf numFmtId="178" fontId="73" fillId="0" borderId="26" xfId="402" applyNumberFormat="1" applyFont="1" applyFill="1" applyBorder="1" applyAlignment="1">
      <alignment horizontal="center" vertical="center" wrapText="1"/>
      <protection/>
    </xf>
    <xf numFmtId="0" fontId="72" fillId="0" borderId="25" xfId="452" applyFont="1" applyFill="1" applyBorder="1" applyAlignment="1">
      <alignment horizontal="center" vertical="center" shrinkToFit="1"/>
      <protection/>
    </xf>
    <xf numFmtId="0" fontId="16" fillId="0" borderId="0" xfId="416" applyFont="1" applyFill="1">
      <alignment vertical="center"/>
      <protection/>
    </xf>
    <xf numFmtId="0" fontId="4" fillId="0" borderId="0" xfId="416" applyFont="1" applyFill="1">
      <alignment vertical="center"/>
      <protection/>
    </xf>
    <xf numFmtId="0" fontId="29" fillId="0" borderId="0" xfId="416" applyFont="1" applyFill="1" applyAlignment="1">
      <alignment vertical="center"/>
      <protection/>
    </xf>
    <xf numFmtId="0" fontId="14" fillId="0" borderId="0" xfId="416" applyFont="1" applyFill="1">
      <alignment vertical="center"/>
      <protection/>
    </xf>
    <xf numFmtId="177" fontId="0" fillId="0" borderId="27" xfId="0" applyNumberFormat="1" applyFont="1" applyFill="1" applyBorder="1" applyAlignment="1">
      <alignment horizontal="right" vertical="center" wrapText="1" indent="1" shrinkToFit="1"/>
    </xf>
    <xf numFmtId="0" fontId="17" fillId="0" borderId="18" xfId="0" applyFont="1" applyFill="1" applyBorder="1" applyAlignment="1">
      <alignment horizontal="center" vertical="center" shrinkToFit="1"/>
    </xf>
    <xf numFmtId="215" fontId="17" fillId="0" borderId="24" xfId="0" applyNumberFormat="1" applyFont="1" applyFill="1" applyBorder="1" applyAlignment="1">
      <alignment horizontal="right" vertical="center" wrapText="1" indent="1"/>
    </xf>
    <xf numFmtId="215" fontId="39" fillId="0" borderId="28" xfId="0" applyNumberFormat="1" applyFont="1" applyFill="1" applyBorder="1" applyAlignment="1">
      <alignment horizontal="right" vertical="center" wrapText="1" indent="1"/>
    </xf>
    <xf numFmtId="215" fontId="17" fillId="0" borderId="28" xfId="0" applyNumberFormat="1" applyFont="1" applyFill="1" applyBorder="1" applyAlignment="1">
      <alignment horizontal="right" vertical="center" indent="1" shrinkToFit="1"/>
    </xf>
    <xf numFmtId="215" fontId="0" fillId="0" borderId="0" xfId="0" applyNumberFormat="1" applyFont="1" applyFill="1" applyBorder="1" applyAlignment="1">
      <alignment horizontal="right" vertical="center" wrapText="1" indent="1" shrinkToFit="1"/>
    </xf>
    <xf numFmtId="215" fontId="0" fillId="0" borderId="18" xfId="0" applyNumberFormat="1" applyFont="1" applyFill="1" applyBorder="1" applyAlignment="1">
      <alignment horizontal="right" vertical="center" wrapText="1" indent="1" shrinkToFit="1"/>
    </xf>
    <xf numFmtId="215" fontId="0" fillId="0" borderId="27" xfId="0" applyNumberFormat="1" applyFont="1" applyFill="1" applyBorder="1" applyAlignment="1">
      <alignment horizontal="right" vertical="center" wrapText="1" indent="1" shrinkToFit="1"/>
    </xf>
    <xf numFmtId="215" fontId="0" fillId="0" borderId="26" xfId="0" applyNumberFormat="1" applyFont="1" applyFill="1" applyBorder="1" applyAlignment="1">
      <alignment horizontal="right" vertical="center" wrapText="1" indent="1" shrinkToFit="1"/>
    </xf>
    <xf numFmtId="0" fontId="0" fillId="0" borderId="25" xfId="0" applyFont="1" applyFill="1" applyBorder="1" applyAlignment="1">
      <alignment horizontal="left" vertical="center" indent="1" shrinkToFit="1"/>
    </xf>
    <xf numFmtId="215" fontId="39" fillId="0" borderId="28" xfId="0" applyNumberFormat="1" applyFont="1" applyFill="1" applyBorder="1" applyAlignment="1">
      <alignment horizontal="right" vertical="center" indent="1" shrinkToFit="1"/>
    </xf>
    <xf numFmtId="216" fontId="17" fillId="0" borderId="0" xfId="270" applyNumberFormat="1" applyFont="1" applyFill="1" applyBorder="1" applyAlignment="1">
      <alignment horizontal="right" vertical="center"/>
    </xf>
    <xf numFmtId="0" fontId="4" fillId="0" borderId="20" xfId="452" applyFont="1" applyFill="1" applyBorder="1" applyAlignment="1">
      <alignment horizontal="center" vertical="center"/>
      <protection/>
    </xf>
    <xf numFmtId="200" fontId="29" fillId="0" borderId="28" xfId="402" applyNumberFormat="1" applyFont="1" applyFill="1" applyBorder="1" applyAlignment="1">
      <alignment horizontal="right" vertical="center" wrapText="1" indent="1"/>
      <protection/>
    </xf>
    <xf numFmtId="200" fontId="29" fillId="0" borderId="20" xfId="402" applyNumberFormat="1" applyFont="1" applyFill="1" applyBorder="1" applyAlignment="1">
      <alignment horizontal="right" vertical="center" wrapText="1" indent="1"/>
      <protection/>
    </xf>
    <xf numFmtId="200" fontId="73" fillId="0" borderId="27" xfId="402" applyNumberFormat="1" applyFont="1" applyFill="1" applyBorder="1" applyAlignment="1">
      <alignment horizontal="right" vertical="center" wrapText="1" indent="1"/>
      <protection/>
    </xf>
    <xf numFmtId="200" fontId="73" fillId="0" borderId="26" xfId="402" applyNumberFormat="1" applyFont="1" applyFill="1" applyBorder="1" applyAlignment="1">
      <alignment horizontal="right" vertical="center" wrapText="1" indent="1"/>
      <protection/>
    </xf>
    <xf numFmtId="0" fontId="72" fillId="0" borderId="27" xfId="452" applyFont="1" applyFill="1" applyBorder="1" applyAlignment="1">
      <alignment horizontal="center" vertical="center" shrinkToFit="1"/>
      <protection/>
    </xf>
    <xf numFmtId="41" fontId="0" fillId="0" borderId="17" xfId="270" applyFont="1" applyFill="1" applyBorder="1" applyAlignment="1">
      <alignment horizontal="right" vertical="center" indent="1" shrinkToFit="1"/>
    </xf>
    <xf numFmtId="41" fontId="0" fillId="0" borderId="0" xfId="270" applyFont="1" applyFill="1" applyBorder="1" applyAlignment="1">
      <alignment horizontal="right" vertical="center" indent="1" shrinkToFit="1"/>
    </xf>
    <xf numFmtId="41" fontId="0" fillId="0" borderId="18" xfId="270" applyFont="1" applyFill="1" applyBorder="1" applyAlignment="1">
      <alignment horizontal="right" vertical="center" indent="1" shrinkToFit="1"/>
    </xf>
    <xf numFmtId="41" fontId="17" fillId="0" borderId="25" xfId="270" applyFont="1" applyFill="1" applyBorder="1" applyAlignment="1">
      <alignment horizontal="right" vertical="center" indent="1" shrinkToFit="1"/>
    </xf>
    <xf numFmtId="41" fontId="17" fillId="0" borderId="27" xfId="270" applyFont="1" applyFill="1" applyBorder="1" applyAlignment="1">
      <alignment horizontal="right" vertical="center" indent="1" shrinkToFit="1"/>
    </xf>
    <xf numFmtId="41" fontId="17" fillId="0" borderId="26" xfId="270" applyFont="1" applyFill="1" applyBorder="1" applyAlignment="1">
      <alignment horizontal="right" vertical="center" indent="1" shrinkToFit="1"/>
    </xf>
    <xf numFmtId="177" fontId="17" fillId="0" borderId="27" xfId="0" applyNumberFormat="1" applyFont="1" applyFill="1" applyBorder="1" applyAlignment="1">
      <alignment horizontal="center" vertical="center" wrapText="1" shrinkToFit="1"/>
    </xf>
    <xf numFmtId="189" fontId="17" fillId="0" borderId="27" xfId="0" applyNumberFormat="1" applyFont="1" applyFill="1" applyBorder="1" applyAlignment="1">
      <alignment horizontal="center" vertical="center" wrapText="1" shrinkToFit="1"/>
    </xf>
    <xf numFmtId="189" fontId="17" fillId="0" borderId="26" xfId="0" applyNumberFormat="1" applyFont="1" applyFill="1" applyBorder="1" applyAlignment="1">
      <alignment horizontal="center" vertical="center" wrapText="1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41" fontId="0" fillId="0" borderId="0" xfId="27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1" fontId="0" fillId="0" borderId="18" xfId="270" applyFont="1" applyFill="1" applyBorder="1" applyAlignment="1">
      <alignment horizontal="center" vertical="center"/>
    </xf>
    <xf numFmtId="0" fontId="0" fillId="22" borderId="0" xfId="0" applyFont="1" applyFill="1" applyBorder="1" applyAlignment="1">
      <alignment horizontal="center" vertical="center"/>
    </xf>
    <xf numFmtId="176" fontId="0" fillId="22" borderId="0" xfId="27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22" borderId="18" xfId="0" applyFont="1" applyFill="1" applyBorder="1" applyAlignment="1">
      <alignment horizontal="center" vertical="center"/>
    </xf>
    <xf numFmtId="176" fontId="0" fillId="22" borderId="18" xfId="270" applyNumberFormat="1" applyFont="1" applyFill="1" applyBorder="1" applyAlignment="1">
      <alignment horizontal="right" vertical="center"/>
    </xf>
    <xf numFmtId="0" fontId="4" fillId="0" borderId="18" xfId="452" applyFont="1" applyFill="1" applyBorder="1" applyAlignment="1">
      <alignment horizontal="center" vertical="center"/>
      <protection/>
    </xf>
    <xf numFmtId="200" fontId="29" fillId="0" borderId="0" xfId="402" applyNumberFormat="1" applyFont="1" applyFill="1" applyBorder="1" applyAlignment="1">
      <alignment horizontal="right" vertical="center" wrapText="1" indent="1"/>
      <protection/>
    </xf>
    <xf numFmtId="200" fontId="29" fillId="0" borderId="18" xfId="402" applyNumberFormat="1" applyFont="1" applyFill="1" applyBorder="1" applyAlignment="1">
      <alignment horizontal="right" vertical="center" wrapText="1" indent="1"/>
      <protection/>
    </xf>
    <xf numFmtId="0" fontId="4" fillId="0" borderId="0" xfId="452" applyFont="1" applyFill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 quotePrefix="1">
      <alignment horizontal="center" vertical="center"/>
    </xf>
    <xf numFmtId="215" fontId="17" fillId="0" borderId="17" xfId="0" applyNumberFormat="1" applyFont="1" applyFill="1" applyBorder="1" applyAlignment="1">
      <alignment horizontal="right" vertical="center" wrapText="1" indent="1"/>
    </xf>
    <xf numFmtId="0" fontId="39" fillId="0" borderId="28" xfId="0" applyNumberFormat="1" applyFont="1" applyFill="1" applyBorder="1" applyAlignment="1">
      <alignment horizontal="right" vertical="center" wrapText="1" indent="1"/>
    </xf>
    <xf numFmtId="215" fontId="39" fillId="0" borderId="0" xfId="0" applyNumberFormat="1" applyFont="1" applyFill="1" applyBorder="1" applyAlignment="1">
      <alignment horizontal="right" vertical="center" wrapText="1" indent="1"/>
    </xf>
    <xf numFmtId="0" fontId="39" fillId="0" borderId="0" xfId="0" applyNumberFormat="1" applyFont="1" applyFill="1" applyBorder="1" applyAlignment="1">
      <alignment horizontal="right" vertical="center" wrapText="1" indent="1"/>
    </xf>
    <xf numFmtId="178" fontId="0" fillId="0" borderId="26" xfId="0" applyNumberFormat="1" applyFont="1" applyFill="1" applyBorder="1" applyAlignment="1">
      <alignment horizontal="right" vertical="center" wrapText="1" indent="1"/>
    </xf>
    <xf numFmtId="177" fontId="9" fillId="0" borderId="27" xfId="0" applyNumberFormat="1" applyFont="1" applyFill="1" applyBorder="1" applyAlignment="1">
      <alignment horizontal="right" vertical="center" wrapText="1" indent="1"/>
    </xf>
    <xf numFmtId="177" fontId="9" fillId="0" borderId="26" xfId="0" applyNumberFormat="1" applyFont="1" applyFill="1" applyBorder="1" applyAlignment="1">
      <alignment horizontal="right" vertical="center" wrapText="1" indent="1"/>
    </xf>
    <xf numFmtId="177" fontId="0" fillId="0" borderId="17" xfId="0" applyNumberFormat="1" applyFont="1" applyFill="1" applyBorder="1" applyAlignment="1">
      <alignment horizontal="right" vertical="center" wrapText="1" indent="1"/>
    </xf>
    <xf numFmtId="177" fontId="0" fillId="0" borderId="0" xfId="0" applyNumberFormat="1" applyFont="1" applyFill="1" applyBorder="1" applyAlignment="1">
      <alignment horizontal="right" vertical="center" wrapText="1" indent="1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215" fontId="0" fillId="0" borderId="17" xfId="0" applyNumberFormat="1" applyFont="1" applyFill="1" applyBorder="1" applyAlignment="1">
      <alignment horizontal="right" vertical="center" wrapText="1" indent="1"/>
    </xf>
    <xf numFmtId="215" fontId="0" fillId="0" borderId="0" xfId="0" applyNumberFormat="1" applyFont="1" applyFill="1" applyBorder="1" applyAlignment="1">
      <alignment horizontal="right" vertical="center" wrapText="1" indent="1"/>
    </xf>
    <xf numFmtId="215" fontId="0" fillId="0" borderId="18" xfId="0" applyNumberFormat="1" applyFont="1" applyFill="1" applyBorder="1" applyAlignment="1">
      <alignment horizontal="right" vertical="center" wrapText="1" indent="1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116" fillId="0" borderId="0" xfId="0" applyFont="1" applyFill="1" applyAlignment="1">
      <alignment vertical="center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21" xfId="0" applyFont="1" applyFill="1" applyBorder="1" applyAlignment="1" quotePrefix="1">
      <alignment horizontal="center" vertical="center" shrinkToFit="1"/>
    </xf>
    <xf numFmtId="177" fontId="0" fillId="0" borderId="25" xfId="0" applyNumberFormat="1" applyFont="1" applyFill="1" applyBorder="1" applyAlignment="1">
      <alignment horizontal="right" vertical="center" wrapText="1" indent="1" shrinkToFit="1"/>
    </xf>
    <xf numFmtId="177" fontId="0" fillId="0" borderId="26" xfId="0" applyNumberFormat="1" applyFont="1" applyFill="1" applyBorder="1" applyAlignment="1">
      <alignment horizontal="right" vertical="center" wrapText="1" indent="1" shrinkToFit="1"/>
    </xf>
    <xf numFmtId="0" fontId="0" fillId="0" borderId="27" xfId="0" applyFont="1" applyFill="1" applyBorder="1" applyAlignment="1">
      <alignment horizontal="left" vertical="center" indent="1" shrinkToFit="1"/>
    </xf>
    <xf numFmtId="0" fontId="0" fillId="0" borderId="20" xfId="0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right" vertical="center"/>
    </xf>
    <xf numFmtId="49" fontId="0" fillId="0" borderId="27" xfId="0" applyNumberFormat="1" applyFont="1" applyFill="1" applyBorder="1" applyAlignment="1">
      <alignment horizontal="center" vertical="center" shrinkToFit="1"/>
    </xf>
    <xf numFmtId="186" fontId="0" fillId="0" borderId="25" xfId="295" applyNumberFormat="1" applyFont="1" applyFill="1" applyBorder="1" applyAlignment="1">
      <alignment horizontal="center" vertical="center"/>
    </xf>
    <xf numFmtId="186" fontId="0" fillId="0" borderId="25" xfId="295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188" fontId="0" fillId="0" borderId="18" xfId="0" applyNumberFormat="1" applyFill="1" applyBorder="1" applyAlignment="1">
      <alignment horizontal="center" vertical="center"/>
    </xf>
    <xf numFmtId="188" fontId="0" fillId="0" borderId="26" xfId="0" applyNumberFormat="1" applyFill="1" applyBorder="1" applyAlignment="1">
      <alignment horizontal="center" vertical="center"/>
    </xf>
    <xf numFmtId="0" fontId="0" fillId="0" borderId="0" xfId="402" applyFont="1" applyFill="1" applyAlignment="1">
      <alignment horizontal="center" vertical="center"/>
      <protection/>
    </xf>
    <xf numFmtId="215" fontId="0" fillId="0" borderId="0" xfId="402" applyNumberFormat="1" applyFont="1" applyFill="1" applyBorder="1" applyAlignment="1">
      <alignment horizontal="center" vertical="center" wrapText="1"/>
      <protection/>
    </xf>
    <xf numFmtId="0" fontId="0" fillId="0" borderId="18" xfId="402" applyFont="1" applyFill="1" applyBorder="1" applyAlignment="1">
      <alignment horizontal="center" vertical="center"/>
      <protection/>
    </xf>
    <xf numFmtId="0" fontId="9" fillId="0" borderId="6" xfId="402" applyFont="1" applyFill="1" applyBorder="1" applyAlignment="1">
      <alignment horizontal="center" vertical="center" wrapText="1"/>
      <protection/>
    </xf>
    <xf numFmtId="215" fontId="0" fillId="0" borderId="20" xfId="402" applyNumberFormat="1" applyFont="1" applyFill="1" applyBorder="1" applyAlignment="1">
      <alignment horizontal="center" vertical="center" wrapText="1"/>
      <protection/>
    </xf>
    <xf numFmtId="215" fontId="0" fillId="0" borderId="18" xfId="402" applyNumberFormat="1" applyFont="1" applyFill="1" applyBorder="1" applyAlignment="1">
      <alignment horizontal="center" vertical="center" wrapText="1"/>
      <protection/>
    </xf>
    <xf numFmtId="0" fontId="17" fillId="0" borderId="26" xfId="402" applyFont="1" applyFill="1" applyBorder="1" applyAlignment="1">
      <alignment horizontal="center" vertical="center"/>
      <protection/>
    </xf>
    <xf numFmtId="0" fontId="17" fillId="0" borderId="27" xfId="402" applyFont="1" applyFill="1" applyBorder="1" applyAlignment="1">
      <alignment horizontal="center" vertical="center"/>
      <protection/>
    </xf>
    <xf numFmtId="0" fontId="4" fillId="0" borderId="0" xfId="402" applyFont="1" applyFill="1" applyAlignment="1">
      <alignment vertical="center"/>
      <protection/>
    </xf>
    <xf numFmtId="215" fontId="17" fillId="0" borderId="27" xfId="402" applyNumberFormat="1" applyFont="1" applyFill="1" applyBorder="1" applyAlignment="1">
      <alignment horizontal="center" vertical="center" wrapText="1"/>
      <protection/>
    </xf>
    <xf numFmtId="215" fontId="17" fillId="0" borderId="26" xfId="402" applyNumberFormat="1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2" fillId="22" borderId="0" xfId="0" applyFont="1" applyFill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9" fillId="22" borderId="23" xfId="0" applyFont="1" applyFill="1" applyBorder="1" applyAlignment="1">
      <alignment horizontal="center" vertical="center" wrapText="1"/>
    </xf>
    <xf numFmtId="0" fontId="0" fillId="22" borderId="2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9" fillId="22" borderId="20" xfId="0" applyFont="1" applyFill="1" applyBorder="1" applyAlignment="1">
      <alignment horizontal="center" vertical="center" wrapText="1"/>
    </xf>
    <xf numFmtId="0" fontId="0" fillId="22" borderId="18" xfId="0" applyFont="1" applyFill="1" applyBorder="1" applyAlignment="1">
      <alignment horizontal="center" vertical="center" wrapText="1"/>
    </xf>
    <xf numFmtId="0" fontId="0" fillId="22" borderId="26" xfId="0" applyFont="1" applyFill="1" applyBorder="1" applyAlignment="1">
      <alignment horizontal="center" vertical="center" wrapText="1"/>
    </xf>
    <xf numFmtId="0" fontId="9" fillId="22" borderId="24" xfId="0" applyFont="1" applyFill="1" applyBorder="1" applyAlignment="1">
      <alignment horizontal="center" vertical="center" wrapText="1"/>
    </xf>
    <xf numFmtId="0" fontId="0" fillId="22" borderId="28" xfId="0" applyFont="1" applyFill="1" applyBorder="1" applyAlignment="1">
      <alignment horizontal="center" vertical="center"/>
    </xf>
    <xf numFmtId="0" fontId="0" fillId="22" borderId="20" xfId="0" applyFont="1" applyFill="1" applyBorder="1" applyAlignment="1">
      <alignment horizontal="center" vertical="center"/>
    </xf>
    <xf numFmtId="0" fontId="0" fillId="22" borderId="17" xfId="0" applyFont="1" applyFill="1" applyBorder="1" applyAlignment="1">
      <alignment horizontal="center" vertical="center"/>
    </xf>
    <xf numFmtId="0" fontId="0" fillId="22" borderId="0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9" fillId="22" borderId="24" xfId="0" applyFont="1" applyFill="1" applyBorder="1" applyAlignment="1" quotePrefix="1">
      <alignment horizontal="center" vertical="center" wrapText="1"/>
    </xf>
    <xf numFmtId="0" fontId="0" fillId="22" borderId="24" xfId="0" applyFont="1" applyFill="1" applyBorder="1" applyAlignment="1">
      <alignment horizontal="center" vertical="center" wrapText="1"/>
    </xf>
    <xf numFmtId="0" fontId="0" fillId="22" borderId="28" xfId="0" applyFont="1" applyFill="1" applyBorder="1" applyAlignment="1">
      <alignment horizontal="center" vertical="center" wrapText="1"/>
    </xf>
    <xf numFmtId="0" fontId="0" fillId="22" borderId="17" xfId="0" applyFont="1" applyFill="1" applyBorder="1" applyAlignment="1">
      <alignment horizontal="center" vertical="center" wrapText="1"/>
    </xf>
    <xf numFmtId="0" fontId="0" fillId="22" borderId="0" xfId="0" applyFont="1" applyFill="1" applyBorder="1" applyAlignment="1">
      <alignment horizontal="center" vertical="center" wrapText="1"/>
    </xf>
    <xf numFmtId="0" fontId="0" fillId="22" borderId="25" xfId="0" applyFont="1" applyFill="1" applyBorder="1" applyAlignment="1">
      <alignment horizontal="center" vertical="center" wrapText="1"/>
    </xf>
    <xf numFmtId="0" fontId="0" fillId="22" borderId="27" xfId="0" applyFont="1" applyFill="1" applyBorder="1" applyAlignment="1">
      <alignment horizontal="center" vertical="center" wrapText="1"/>
    </xf>
    <xf numFmtId="0" fontId="0" fillId="22" borderId="21" xfId="0" applyFont="1" applyFill="1" applyBorder="1" applyAlignment="1">
      <alignment vertical="center"/>
    </xf>
    <xf numFmtId="0" fontId="9" fillId="22" borderId="22" xfId="0" applyFont="1" applyFill="1" applyBorder="1" applyAlignment="1">
      <alignment horizontal="center" vertical="center" wrapText="1"/>
    </xf>
    <xf numFmtId="0" fontId="9" fillId="22" borderId="22" xfId="0" applyFont="1" applyFill="1" applyBorder="1" applyAlignment="1">
      <alignment horizontal="center" vertical="center"/>
    </xf>
    <xf numFmtId="0" fontId="0" fillId="22" borderId="2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9" fillId="22" borderId="6" xfId="0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22" borderId="27" xfId="0" applyFont="1" applyFill="1" applyBorder="1" applyAlignment="1" quotePrefix="1">
      <alignment horizontal="right" vertical="center"/>
    </xf>
    <xf numFmtId="0" fontId="23" fillId="22" borderId="24" xfId="0" applyFont="1" applyFill="1" applyBorder="1" applyAlignment="1">
      <alignment horizontal="center" vertical="center" wrapText="1"/>
    </xf>
    <xf numFmtId="0" fontId="23" fillId="22" borderId="17" xfId="0" applyFont="1" applyFill="1" applyBorder="1" applyAlignment="1">
      <alignment horizontal="center" vertical="center" wrapText="1"/>
    </xf>
    <xf numFmtId="0" fontId="23" fillId="22" borderId="25" xfId="0" applyFont="1" applyFill="1" applyBorder="1" applyAlignment="1">
      <alignment horizontal="center" vertical="center" wrapText="1"/>
    </xf>
    <xf numFmtId="0" fontId="23" fillId="22" borderId="23" xfId="0" applyFont="1" applyFill="1" applyBorder="1" applyAlignment="1">
      <alignment horizontal="center" vertical="center" wrapText="1"/>
    </xf>
    <xf numFmtId="0" fontId="23" fillId="22" borderId="23" xfId="0" applyFont="1" applyFill="1" applyBorder="1" applyAlignment="1">
      <alignment horizontal="center" vertical="center"/>
    </xf>
    <xf numFmtId="0" fontId="23" fillId="22" borderId="21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 wrapText="1"/>
    </xf>
    <xf numFmtId="0" fontId="23" fillId="22" borderId="18" xfId="0" applyFont="1" applyFill="1" applyBorder="1" applyAlignment="1">
      <alignment horizontal="center" vertical="center" wrapText="1"/>
    </xf>
    <xf numFmtId="0" fontId="23" fillId="22" borderId="26" xfId="0" applyFont="1" applyFill="1" applyBorder="1" applyAlignment="1">
      <alignment horizontal="center" vertical="center" wrapText="1"/>
    </xf>
    <xf numFmtId="0" fontId="23" fillId="22" borderId="28" xfId="0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0" fontId="23" fillId="22" borderId="17" xfId="0" applyFont="1" applyFill="1" applyBorder="1" applyAlignment="1">
      <alignment horizontal="center" vertical="center"/>
    </xf>
    <xf numFmtId="0" fontId="23" fillId="22" borderId="0" xfId="0" applyFont="1" applyFill="1" applyBorder="1" applyAlignment="1">
      <alignment horizontal="center" vertical="center"/>
    </xf>
    <xf numFmtId="0" fontId="23" fillId="22" borderId="18" xfId="0" applyFont="1" applyFill="1" applyBorder="1" applyAlignment="1">
      <alignment horizontal="center" vertical="center"/>
    </xf>
    <xf numFmtId="0" fontId="23" fillId="22" borderId="24" xfId="0" applyFont="1" applyFill="1" applyBorder="1" applyAlignment="1" quotePrefix="1">
      <alignment horizontal="center" vertical="center" wrapText="1"/>
    </xf>
    <xf numFmtId="0" fontId="23" fillId="22" borderId="25" xfId="0" applyFont="1" applyFill="1" applyBorder="1" applyAlignment="1">
      <alignment horizontal="center" vertical="center"/>
    </xf>
    <xf numFmtId="0" fontId="23" fillId="22" borderId="27" xfId="0" applyFont="1" applyFill="1" applyBorder="1" applyAlignment="1">
      <alignment horizontal="center" vertical="center"/>
    </xf>
    <xf numFmtId="0" fontId="23" fillId="22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3" fillId="22" borderId="22" xfId="0" applyFont="1" applyFill="1" applyBorder="1" applyAlignment="1">
      <alignment horizontal="center" vertical="center" wrapText="1"/>
    </xf>
    <xf numFmtId="0" fontId="25" fillId="22" borderId="23" xfId="0" applyFont="1" applyFill="1" applyBorder="1" applyAlignment="1">
      <alignment horizontal="center" vertical="center"/>
    </xf>
    <xf numFmtId="0" fontId="25" fillId="22" borderId="21" xfId="0" applyFont="1" applyFill="1" applyBorder="1" applyAlignment="1">
      <alignment horizontal="center" vertical="center"/>
    </xf>
    <xf numFmtId="0" fontId="23" fillId="22" borderId="24" xfId="0" applyFont="1" applyFill="1" applyBorder="1" applyAlignment="1">
      <alignment horizontal="center" vertical="center"/>
    </xf>
    <xf numFmtId="0" fontId="25" fillId="22" borderId="28" xfId="0" applyFont="1" applyFill="1" applyBorder="1" applyAlignment="1">
      <alignment horizontal="center" vertical="center"/>
    </xf>
    <xf numFmtId="0" fontId="25" fillId="22" borderId="20" xfId="0" applyFont="1" applyFill="1" applyBorder="1" applyAlignment="1">
      <alignment horizontal="center" vertical="center"/>
    </xf>
    <xf numFmtId="0" fontId="25" fillId="22" borderId="17" xfId="0" applyFont="1" applyFill="1" applyBorder="1" applyAlignment="1">
      <alignment horizontal="center" vertical="center"/>
    </xf>
    <xf numFmtId="0" fontId="25" fillId="22" borderId="0" xfId="0" applyFont="1" applyFill="1" applyBorder="1" applyAlignment="1">
      <alignment horizontal="center" vertical="center"/>
    </xf>
    <xf numFmtId="0" fontId="25" fillId="22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22" borderId="18" xfId="0" applyFont="1" applyFill="1" applyBorder="1" applyAlignment="1">
      <alignment horizontal="center" vertical="center" wrapText="1"/>
    </xf>
    <xf numFmtId="0" fontId="25" fillId="22" borderId="26" xfId="0" applyFont="1" applyFill="1" applyBorder="1" applyAlignment="1">
      <alignment horizontal="center" vertical="center" wrapText="1"/>
    </xf>
    <xf numFmtId="0" fontId="25" fillId="22" borderId="25" xfId="0" applyFont="1" applyFill="1" applyBorder="1" applyAlignment="1">
      <alignment horizontal="center" vertical="center"/>
    </xf>
    <xf numFmtId="0" fontId="25" fillId="22" borderId="26" xfId="0" applyFont="1" applyFill="1" applyBorder="1" applyAlignment="1">
      <alignment horizontal="center" vertical="center"/>
    </xf>
    <xf numFmtId="0" fontId="25" fillId="22" borderId="24" xfId="0" applyFont="1" applyFill="1" applyBorder="1" applyAlignment="1">
      <alignment horizontal="center" vertical="center" wrapText="1"/>
    </xf>
    <xf numFmtId="0" fontId="25" fillId="22" borderId="28" xfId="0" applyFont="1" applyFill="1" applyBorder="1" applyAlignment="1">
      <alignment horizontal="center" vertical="center" wrapText="1"/>
    </xf>
    <xf numFmtId="0" fontId="25" fillId="22" borderId="17" xfId="0" applyFont="1" applyFill="1" applyBorder="1" applyAlignment="1">
      <alignment horizontal="center" vertical="center" wrapText="1"/>
    </xf>
    <xf numFmtId="0" fontId="25" fillId="22" borderId="0" xfId="0" applyFont="1" applyFill="1" applyBorder="1" applyAlignment="1">
      <alignment horizontal="center" vertical="center" wrapText="1"/>
    </xf>
    <xf numFmtId="0" fontId="25" fillId="22" borderId="25" xfId="0" applyFont="1" applyFill="1" applyBorder="1" applyAlignment="1">
      <alignment horizontal="center" vertical="center" wrapText="1"/>
    </xf>
    <xf numFmtId="0" fontId="25" fillId="22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21" xfId="0" applyFont="1" applyFill="1" applyBorder="1" applyAlignment="1" quotePrefix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69" fillId="0" borderId="22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right" vertical="center" wrapText="1"/>
    </xf>
    <xf numFmtId="0" fontId="29" fillId="0" borderId="22" xfId="402" applyFont="1" applyFill="1" applyBorder="1" applyAlignment="1">
      <alignment horizontal="center" vertical="center"/>
      <protection/>
    </xf>
    <xf numFmtId="0" fontId="29" fillId="0" borderId="23" xfId="402" applyFont="1" applyFill="1" applyBorder="1" applyAlignment="1">
      <alignment horizontal="center" vertical="center"/>
      <protection/>
    </xf>
    <xf numFmtId="0" fontId="29" fillId="0" borderId="21" xfId="402" applyFont="1" applyFill="1" applyBorder="1" applyAlignment="1">
      <alignment horizontal="center" vertical="center"/>
      <protection/>
    </xf>
    <xf numFmtId="0" fontId="29" fillId="0" borderId="24" xfId="402" applyFont="1" applyFill="1" applyBorder="1" applyAlignment="1">
      <alignment horizontal="center" vertical="center" wrapText="1"/>
      <protection/>
    </xf>
    <xf numFmtId="0" fontId="29" fillId="0" borderId="20" xfId="402" applyFont="1" applyFill="1" applyBorder="1" applyAlignment="1">
      <alignment horizontal="center" vertical="center" wrapText="1"/>
      <protection/>
    </xf>
    <xf numFmtId="0" fontId="29" fillId="0" borderId="17" xfId="402" applyFont="1" applyFill="1" applyBorder="1" applyAlignment="1">
      <alignment horizontal="center" vertical="center" wrapText="1"/>
      <protection/>
    </xf>
    <xf numFmtId="0" fontId="29" fillId="0" borderId="18" xfId="402" applyFont="1" applyFill="1" applyBorder="1" applyAlignment="1">
      <alignment horizontal="center" vertical="center" wrapText="1"/>
      <protection/>
    </xf>
    <xf numFmtId="0" fontId="29" fillId="0" borderId="25" xfId="402" applyFont="1" applyFill="1" applyBorder="1" applyAlignment="1">
      <alignment horizontal="center" vertical="center" wrapText="1"/>
      <protection/>
    </xf>
    <xf numFmtId="0" fontId="29" fillId="0" borderId="26" xfId="402" applyFont="1" applyFill="1" applyBorder="1" applyAlignment="1">
      <alignment horizontal="center" vertical="center" wrapText="1"/>
      <protection/>
    </xf>
    <xf numFmtId="0" fontId="29" fillId="0" borderId="22" xfId="402" applyFont="1" applyFill="1" applyBorder="1" applyAlignment="1">
      <alignment horizontal="center" vertical="center" wrapText="1"/>
      <protection/>
    </xf>
    <xf numFmtId="0" fontId="29" fillId="0" borderId="23" xfId="402" applyFont="1" applyFill="1" applyBorder="1" applyAlignment="1">
      <alignment horizontal="center" vertical="center" wrapText="1"/>
      <protection/>
    </xf>
    <xf numFmtId="0" fontId="29" fillId="0" borderId="21" xfId="402" applyFont="1" applyFill="1" applyBorder="1" applyAlignment="1">
      <alignment horizontal="center" vertical="center" wrapText="1"/>
      <protection/>
    </xf>
    <xf numFmtId="0" fontId="29" fillId="0" borderId="28" xfId="402" applyFont="1" applyFill="1" applyBorder="1" applyAlignment="1">
      <alignment horizontal="center" vertical="center" wrapText="1"/>
      <protection/>
    </xf>
    <xf numFmtId="0" fontId="29" fillId="0" borderId="27" xfId="402" applyFont="1" applyFill="1" applyBorder="1" applyAlignment="1">
      <alignment horizontal="center" vertical="center" wrapText="1"/>
      <protection/>
    </xf>
    <xf numFmtId="0" fontId="73" fillId="0" borderId="25" xfId="402" applyFont="1" applyFill="1" applyBorder="1" applyAlignment="1">
      <alignment horizontal="center" vertical="center" wrapText="1"/>
      <protection/>
    </xf>
    <xf numFmtId="0" fontId="73" fillId="0" borderId="27" xfId="402" applyFont="1" applyFill="1" applyBorder="1" applyAlignment="1">
      <alignment horizontal="center" vertical="center" wrapText="1"/>
      <protection/>
    </xf>
    <xf numFmtId="0" fontId="29" fillId="0" borderId="0" xfId="402" applyFont="1" applyFill="1" applyBorder="1" applyAlignment="1">
      <alignment horizontal="center" vertical="center" wrapText="1"/>
      <protection/>
    </xf>
    <xf numFmtId="0" fontId="33" fillId="0" borderId="0" xfId="402" applyFont="1" applyFill="1" applyAlignment="1">
      <alignment horizontal="center" vertical="center"/>
      <protection/>
    </xf>
    <xf numFmtId="0" fontId="4" fillId="0" borderId="24" xfId="452" applyFont="1" applyFill="1" applyBorder="1" applyAlignment="1">
      <alignment horizontal="center" vertical="center" shrinkToFit="1"/>
      <protection/>
    </xf>
    <xf numFmtId="0" fontId="4" fillId="0" borderId="17" xfId="452" applyFont="1" applyFill="1" applyBorder="1" applyAlignment="1">
      <alignment horizontal="center" vertical="center" shrinkToFit="1"/>
      <protection/>
    </xf>
    <xf numFmtId="0" fontId="4" fillId="0" borderId="25" xfId="452" applyFont="1" applyFill="1" applyBorder="1" applyAlignment="1">
      <alignment horizontal="center" vertical="center" shrinkToFit="1"/>
      <protection/>
    </xf>
    <xf numFmtId="0" fontId="29" fillId="0" borderId="27" xfId="402" applyFont="1" applyFill="1" applyBorder="1" applyAlignment="1">
      <alignment horizontal="right" vertical="center"/>
      <protection/>
    </xf>
    <xf numFmtId="0" fontId="29" fillId="0" borderId="24" xfId="416" applyFont="1" applyFill="1" applyBorder="1" applyAlignment="1">
      <alignment horizontal="center" vertical="center" wrapText="1"/>
      <protection/>
    </xf>
    <xf numFmtId="0" fontId="29" fillId="0" borderId="28" xfId="416" applyFont="1" applyFill="1" applyBorder="1" applyAlignment="1">
      <alignment horizontal="center" vertical="center" wrapText="1"/>
      <protection/>
    </xf>
    <xf numFmtId="0" fontId="29" fillId="0" borderId="20" xfId="416" applyFont="1" applyFill="1" applyBorder="1" applyAlignment="1">
      <alignment horizontal="center" vertical="center" wrapText="1"/>
      <protection/>
    </xf>
    <xf numFmtId="0" fontId="29" fillId="0" borderId="17" xfId="416" applyFont="1" applyFill="1" applyBorder="1" applyAlignment="1">
      <alignment horizontal="center" vertical="center" wrapText="1"/>
      <protection/>
    </xf>
    <xf numFmtId="0" fontId="29" fillId="0" borderId="0" xfId="416" applyFont="1" applyFill="1" applyBorder="1" applyAlignment="1">
      <alignment horizontal="center" vertical="center" wrapText="1"/>
      <protection/>
    </xf>
    <xf numFmtId="0" fontId="29" fillId="0" borderId="18" xfId="416" applyFont="1" applyFill="1" applyBorder="1" applyAlignment="1">
      <alignment horizontal="center" vertical="center" wrapText="1"/>
      <protection/>
    </xf>
    <xf numFmtId="0" fontId="29" fillId="0" borderId="22" xfId="416" applyFont="1" applyFill="1" applyBorder="1" applyAlignment="1">
      <alignment horizontal="center" vertical="center"/>
      <protection/>
    </xf>
    <xf numFmtId="0" fontId="29" fillId="0" borderId="23" xfId="416" applyFont="1" applyFill="1" applyBorder="1" applyAlignment="1">
      <alignment horizontal="center" vertical="center"/>
      <protection/>
    </xf>
    <xf numFmtId="0" fontId="29" fillId="0" borderId="21" xfId="416" applyFont="1" applyFill="1" applyBorder="1" applyAlignment="1">
      <alignment horizontal="center" vertical="center"/>
      <protection/>
    </xf>
    <xf numFmtId="0" fontId="29" fillId="0" borderId="22" xfId="416" applyFont="1" applyFill="1" applyBorder="1" applyAlignment="1">
      <alignment horizontal="center" vertical="center" wrapText="1"/>
      <protection/>
    </xf>
    <xf numFmtId="0" fontId="29" fillId="0" borderId="23" xfId="416" applyFont="1" applyFill="1" applyBorder="1" applyAlignment="1">
      <alignment horizontal="center" vertical="center" wrapText="1"/>
      <protection/>
    </xf>
    <xf numFmtId="0" fontId="29" fillId="0" borderId="21" xfId="416" applyFont="1" applyFill="1" applyBorder="1" applyAlignment="1">
      <alignment horizontal="center" vertical="center" wrapText="1"/>
      <protection/>
    </xf>
    <xf numFmtId="0" fontId="29" fillId="0" borderId="25" xfId="416" applyFont="1" applyFill="1" applyBorder="1" applyAlignment="1">
      <alignment horizontal="center" vertical="center" wrapText="1"/>
      <protection/>
    </xf>
    <xf numFmtId="0" fontId="29" fillId="0" borderId="26" xfId="416" applyFont="1" applyFill="1" applyBorder="1" applyAlignment="1">
      <alignment horizontal="center" vertical="center" wrapText="1"/>
      <protection/>
    </xf>
    <xf numFmtId="0" fontId="29" fillId="0" borderId="27" xfId="416" applyFont="1" applyFill="1" applyBorder="1" applyAlignment="1">
      <alignment horizontal="right" vertical="center"/>
      <protection/>
    </xf>
    <xf numFmtId="200" fontId="29" fillId="0" borderId="24" xfId="402" applyNumberFormat="1" applyFont="1" applyFill="1" applyBorder="1" applyAlignment="1">
      <alignment horizontal="right" vertical="center" wrapText="1" indent="1"/>
      <protection/>
    </xf>
    <xf numFmtId="200" fontId="29" fillId="0" borderId="28" xfId="402" applyNumberFormat="1" applyFont="1" applyFill="1" applyBorder="1" applyAlignment="1">
      <alignment horizontal="right" vertical="center" wrapText="1" indent="1"/>
      <protection/>
    </xf>
    <xf numFmtId="200" fontId="73" fillId="0" borderId="27" xfId="402" applyNumberFormat="1" applyFont="1" applyFill="1" applyBorder="1" applyAlignment="1">
      <alignment horizontal="right" vertical="center" wrapText="1" indent="1"/>
      <protection/>
    </xf>
    <xf numFmtId="200" fontId="29" fillId="0" borderId="0" xfId="402" applyNumberFormat="1" applyFont="1" applyFill="1" applyBorder="1" applyAlignment="1">
      <alignment horizontal="right" vertical="center" wrapText="1" indent="1"/>
      <protection/>
    </xf>
    <xf numFmtId="0" fontId="33" fillId="0" borderId="0" xfId="416" applyFont="1" applyFill="1" applyAlignment="1">
      <alignment horizontal="center" vertical="center"/>
      <protection/>
    </xf>
    <xf numFmtId="0" fontId="4" fillId="22" borderId="24" xfId="430" applyFont="1" applyFill="1" applyBorder="1" applyAlignment="1">
      <alignment horizontal="center" vertical="center" shrinkToFit="1"/>
      <protection/>
    </xf>
    <xf numFmtId="0" fontId="0" fillId="22" borderId="28" xfId="430" applyFont="1" applyFill="1" applyBorder="1" applyAlignment="1">
      <alignment horizontal="center" vertical="center" shrinkToFit="1"/>
      <protection/>
    </xf>
    <xf numFmtId="0" fontId="0" fillId="22" borderId="20" xfId="430" applyFont="1" applyFill="1" applyBorder="1" applyAlignment="1">
      <alignment horizontal="center" vertical="center" shrinkToFit="1"/>
      <protection/>
    </xf>
    <xf numFmtId="0" fontId="4" fillId="22" borderId="28" xfId="430" applyFont="1" applyFill="1" applyBorder="1" applyAlignment="1">
      <alignment horizontal="center" vertical="center" shrinkToFit="1"/>
      <protection/>
    </xf>
    <xf numFmtId="0" fontId="0" fillId="22" borderId="25" xfId="430" applyFont="1" applyFill="1" applyBorder="1" applyAlignment="1">
      <alignment horizontal="center" vertical="center" shrinkToFit="1"/>
      <protection/>
    </xf>
    <xf numFmtId="0" fontId="0" fillId="22" borderId="27" xfId="430" applyFont="1" applyFill="1" applyBorder="1" applyAlignment="1">
      <alignment horizontal="center" vertical="center" shrinkToFit="1"/>
      <protection/>
    </xf>
    <xf numFmtId="0" fontId="0" fillId="22" borderId="26" xfId="430" applyFont="1" applyFill="1" applyBorder="1" applyAlignment="1">
      <alignment horizontal="center" vertical="center" shrinkToFit="1"/>
      <protection/>
    </xf>
    <xf numFmtId="0" fontId="0" fillId="0" borderId="25" xfId="430" applyFont="1" applyFill="1" applyBorder="1" applyAlignment="1">
      <alignment horizontal="left" vertical="center"/>
      <protection/>
    </xf>
    <xf numFmtId="0" fontId="0" fillId="0" borderId="27" xfId="430" applyFont="1" applyFill="1" applyBorder="1" applyAlignment="1">
      <alignment horizontal="left" vertical="center"/>
      <protection/>
    </xf>
    <xf numFmtId="0" fontId="2" fillId="22" borderId="0" xfId="430" applyFont="1" applyFill="1" applyAlignment="1">
      <alignment horizontal="center" vertical="center"/>
      <protection/>
    </xf>
    <xf numFmtId="0" fontId="0" fillId="22" borderId="17" xfId="430" applyFont="1" applyFill="1" applyBorder="1" applyAlignment="1">
      <alignment horizontal="center" vertical="center" shrinkToFit="1"/>
      <protection/>
    </xf>
    <xf numFmtId="0" fontId="0" fillId="22" borderId="0" xfId="430" applyFont="1" applyFill="1" applyBorder="1" applyAlignment="1">
      <alignment horizontal="center" vertical="center" shrinkToFit="1"/>
      <protection/>
    </xf>
    <xf numFmtId="0" fontId="0" fillId="22" borderId="18" xfId="430" applyFont="1" applyFill="1" applyBorder="1" applyAlignment="1">
      <alignment horizontal="center" vertical="center" shrinkToFit="1"/>
      <protection/>
    </xf>
    <xf numFmtId="0" fontId="0" fillId="22" borderId="0" xfId="430" applyFont="1" applyFill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>
      <alignment horizontal="center" vertical="center" shrinkToFit="1"/>
    </xf>
    <xf numFmtId="0" fontId="2" fillId="0" borderId="0" xfId="430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1" xfId="0" applyFont="1" applyFill="1" applyBorder="1" applyAlignment="1" quotePrefix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 quotePrefix="1">
      <alignment horizontal="center" vertical="center" wrapText="1" shrinkToFit="1"/>
    </xf>
    <xf numFmtId="0" fontId="0" fillId="0" borderId="22" xfId="0" applyFont="1" applyFill="1" applyBorder="1" applyAlignment="1">
      <alignment horizontal="center" vertical="center" wrapText="1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2" borderId="17" xfId="0" applyFont="1" applyFill="1" applyBorder="1" applyAlignment="1" quotePrefix="1">
      <alignment horizontal="center" vertical="center" shrinkToFit="1"/>
    </xf>
    <xf numFmtId="0" fontId="0" fillId="22" borderId="27" xfId="0" applyFont="1" applyFill="1" applyBorder="1" applyAlignment="1" quotePrefix="1">
      <alignment horizontal="center" vertical="center" shrinkToFit="1"/>
    </xf>
    <xf numFmtId="0" fontId="0" fillId="22" borderId="26" xfId="0" applyFont="1" applyFill="1" applyBorder="1" applyAlignment="1" quotePrefix="1">
      <alignment horizontal="center" vertical="center" shrinkToFit="1"/>
    </xf>
    <xf numFmtId="0" fontId="0" fillId="22" borderId="23" xfId="0" applyFill="1" applyBorder="1" applyAlignment="1">
      <alignment horizontal="center" vertical="center" shrinkToFit="1"/>
    </xf>
    <xf numFmtId="0" fontId="0" fillId="22" borderId="21" xfId="0" applyFont="1" applyFill="1" applyBorder="1" applyAlignment="1">
      <alignment horizontal="center" vertical="center" shrinkToFit="1"/>
    </xf>
    <xf numFmtId="0" fontId="9" fillId="22" borderId="24" xfId="0" applyFont="1" applyFill="1" applyBorder="1" applyAlignment="1">
      <alignment horizontal="center" vertical="center" shrinkToFit="1"/>
    </xf>
    <xf numFmtId="0" fontId="0" fillId="22" borderId="28" xfId="0" applyFont="1" applyFill="1" applyBorder="1" applyAlignment="1">
      <alignment horizontal="center" vertical="center" shrinkToFit="1"/>
    </xf>
    <xf numFmtId="0" fontId="0" fillId="22" borderId="20" xfId="0" applyFont="1" applyFill="1" applyBorder="1" applyAlignment="1">
      <alignment horizontal="center" vertical="center" shrinkToFit="1"/>
    </xf>
    <xf numFmtId="0" fontId="9" fillId="22" borderId="24" xfId="0" applyFont="1" applyFill="1" applyBorder="1" applyAlignment="1" quotePrefix="1">
      <alignment horizontal="center" vertical="center" shrinkToFit="1"/>
    </xf>
    <xf numFmtId="0" fontId="0" fillId="22" borderId="28" xfId="0" applyFont="1" applyFill="1" applyBorder="1" applyAlignment="1" quotePrefix="1">
      <alignment horizontal="center" vertical="center" shrinkToFit="1"/>
    </xf>
    <xf numFmtId="0" fontId="0" fillId="22" borderId="20" xfId="0" applyFont="1" applyFill="1" applyBorder="1" applyAlignment="1" quotePrefix="1">
      <alignment horizontal="center" vertical="center" shrinkToFit="1"/>
    </xf>
    <xf numFmtId="0" fontId="9" fillId="22" borderId="20" xfId="0" applyFont="1" applyFill="1" applyBorder="1" applyAlignment="1">
      <alignment horizontal="center" vertical="center" shrinkToFit="1"/>
    </xf>
    <xf numFmtId="0" fontId="0" fillId="22" borderId="17" xfId="0" applyFont="1" applyFill="1" applyBorder="1" applyAlignment="1">
      <alignment horizontal="center" vertical="center" shrinkToFit="1"/>
    </xf>
    <xf numFmtId="0" fontId="0" fillId="22" borderId="27" xfId="0" applyFont="1" applyFill="1" applyBorder="1" applyAlignment="1">
      <alignment horizontal="center" vertical="center" shrinkToFit="1"/>
    </xf>
    <xf numFmtId="0" fontId="0" fillId="22" borderId="26" xfId="0" applyFont="1" applyFill="1" applyBorder="1" applyAlignment="1">
      <alignment horizontal="center" vertical="center" shrinkToFit="1"/>
    </xf>
    <xf numFmtId="0" fontId="25" fillId="0" borderId="25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2" fillId="0" borderId="0" xfId="403" applyFont="1" applyFill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4" xfId="403" applyFont="1" applyFill="1" applyBorder="1" applyAlignment="1">
      <alignment horizontal="center" vertical="center" wrapText="1" shrinkToFit="1"/>
      <protection/>
    </xf>
    <xf numFmtId="0" fontId="0" fillId="0" borderId="4" xfId="403" applyFont="1" applyFill="1" applyBorder="1" applyAlignment="1">
      <alignment horizontal="center" vertical="center" shrinkToFit="1"/>
      <protection/>
    </xf>
    <xf numFmtId="0" fontId="0" fillId="0" borderId="19" xfId="403" applyFont="1" applyFill="1" applyBorder="1" applyAlignment="1">
      <alignment horizontal="center" vertical="center" shrinkToFit="1"/>
      <protection/>
    </xf>
    <xf numFmtId="0" fontId="0" fillId="0" borderId="24" xfId="403" applyFont="1" applyFill="1" applyBorder="1" applyAlignment="1">
      <alignment horizontal="center" vertical="center" shrinkToFit="1"/>
      <protection/>
    </xf>
    <xf numFmtId="0" fontId="0" fillId="0" borderId="28" xfId="403" applyFont="1" applyFill="1" applyBorder="1" applyAlignment="1">
      <alignment horizontal="center" vertical="center" shrinkToFit="1"/>
      <protection/>
    </xf>
    <xf numFmtId="0" fontId="0" fillId="0" borderId="20" xfId="403" applyFont="1" applyFill="1" applyBorder="1" applyAlignment="1">
      <alignment horizontal="center" vertical="center" shrinkToFit="1"/>
      <protection/>
    </xf>
    <xf numFmtId="0" fontId="2" fillId="0" borderId="0" xfId="453" applyFont="1" applyFill="1" applyAlignment="1">
      <alignment horizontal="center" vertical="center"/>
      <protection/>
    </xf>
    <xf numFmtId="0" fontId="4" fillId="0" borderId="24" xfId="453" applyFont="1" applyFill="1" applyBorder="1" applyAlignment="1">
      <alignment horizontal="center" vertical="center" shrinkToFit="1"/>
      <protection/>
    </xf>
    <xf numFmtId="0" fontId="4" fillId="0" borderId="4" xfId="453" applyFont="1" applyFill="1" applyBorder="1" applyAlignment="1">
      <alignment horizontal="center" vertical="center" shrinkToFit="1"/>
      <protection/>
    </xf>
    <xf numFmtId="0" fontId="4" fillId="0" borderId="19" xfId="453" applyFont="1" applyFill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 quotePrefix="1">
      <alignment horizontal="center" vertical="center" shrinkToFit="1"/>
    </xf>
    <xf numFmtId="0" fontId="9" fillId="0" borderId="23" xfId="0" applyFont="1" applyFill="1" applyBorder="1" applyAlignment="1" quotePrefix="1">
      <alignment horizontal="center" vertical="center" shrinkToFit="1"/>
    </xf>
    <xf numFmtId="0" fontId="9" fillId="0" borderId="22" xfId="0" applyFont="1" applyFill="1" applyBorder="1" applyAlignment="1">
      <alignment horizontal="center" vertical="center" wrapText="1" shrinkToFit="1"/>
    </xf>
    <xf numFmtId="0" fontId="9" fillId="0" borderId="23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 quotePrefix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 quotePrefix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 quotePrefix="1">
      <alignment horizontal="center" vertical="center" shrinkToFit="1"/>
    </xf>
    <xf numFmtId="0" fontId="2" fillId="0" borderId="0" xfId="0" applyFont="1" applyFill="1" applyAlignment="1" quotePrefix="1">
      <alignment horizontal="center" vertical="center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5" fillId="0" borderId="24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center" vertical="center" shrinkToFit="1"/>
    </xf>
    <xf numFmtId="0" fontId="30" fillId="0" borderId="22" xfId="0" applyFont="1" applyFill="1" applyBorder="1" applyAlignment="1">
      <alignment horizontal="center" vertical="center" wrapText="1" shrinkToFit="1"/>
    </xf>
    <xf numFmtId="0" fontId="30" fillId="0" borderId="23" xfId="0" applyFont="1" applyFill="1" applyBorder="1" applyAlignment="1">
      <alignment horizontal="center" vertical="center" wrapText="1" shrinkToFit="1"/>
    </xf>
    <xf numFmtId="0" fontId="30" fillId="0" borderId="21" xfId="0" applyFont="1" applyFill="1" applyBorder="1" applyAlignment="1">
      <alignment horizontal="center" vertical="center" wrapText="1" shrinkToFit="1"/>
    </xf>
    <xf numFmtId="0" fontId="30" fillId="0" borderId="6" xfId="0" applyFont="1" applyFill="1" applyBorder="1" applyAlignment="1">
      <alignment horizontal="center" vertical="center" wrapText="1" shrinkToFit="1"/>
    </xf>
    <xf numFmtId="0" fontId="30" fillId="0" borderId="6" xfId="0" applyFont="1" applyFill="1" applyBorder="1" applyAlignment="1" quotePrefix="1">
      <alignment horizontal="center" vertical="center" wrapText="1" shrinkToFit="1"/>
    </xf>
    <xf numFmtId="0" fontId="36" fillId="0" borderId="0" xfId="0" applyFont="1" applyFill="1" applyAlignment="1">
      <alignment horizontal="left" vertical="center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horizontal="center" vertical="center" wrapText="1" shrinkToFit="1"/>
    </xf>
    <xf numFmtId="0" fontId="30" fillId="0" borderId="19" xfId="0" applyFont="1" applyFill="1" applyBorder="1" applyAlignment="1">
      <alignment horizontal="center" vertical="center" wrapText="1" shrinkToFit="1"/>
    </xf>
    <xf numFmtId="0" fontId="30" fillId="0" borderId="21" xfId="0" applyFont="1" applyFill="1" applyBorder="1" applyAlignment="1" quotePrefix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shrinkToFit="1"/>
    </xf>
    <xf numFmtId="0" fontId="33" fillId="0" borderId="0" xfId="0" applyFont="1" applyFill="1" applyAlignment="1" quotePrefix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6" fillId="0" borderId="24" xfId="427" applyFont="1" applyFill="1" applyBorder="1" applyAlignment="1">
      <alignment horizontal="center" vertical="center" wrapText="1"/>
      <protection/>
    </xf>
    <xf numFmtId="0" fontId="66" fillId="0" borderId="17" xfId="427" applyFont="1" applyFill="1" applyBorder="1" applyAlignment="1">
      <alignment horizontal="center" vertical="center" wrapText="1"/>
      <protection/>
    </xf>
    <xf numFmtId="0" fontId="66" fillId="0" borderId="25" xfId="427" applyFont="1" applyFill="1" applyBorder="1" applyAlignment="1">
      <alignment horizontal="center" vertical="center" wrapText="1"/>
      <protection/>
    </xf>
    <xf numFmtId="0" fontId="29" fillId="0" borderId="27" xfId="427" applyFont="1" applyFill="1" applyBorder="1" applyAlignment="1">
      <alignment horizontal="right" vertical="center"/>
      <protection/>
    </xf>
    <xf numFmtId="0" fontId="0" fillId="0" borderId="24" xfId="452" applyFont="1" applyFill="1" applyBorder="1" applyAlignment="1">
      <alignment horizontal="center" vertical="center" wrapText="1"/>
      <protection/>
    </xf>
    <xf numFmtId="0" fontId="0" fillId="0" borderId="17" xfId="452" applyFont="1" applyFill="1" applyBorder="1" applyAlignment="1">
      <alignment horizontal="center" vertical="center"/>
      <protection/>
    </xf>
    <xf numFmtId="0" fontId="0" fillId="0" borderId="25" xfId="452" applyFont="1" applyFill="1" applyBorder="1" applyAlignment="1">
      <alignment horizontal="center" vertical="center"/>
      <protection/>
    </xf>
    <xf numFmtId="0" fontId="66" fillId="0" borderId="29" xfId="427" applyFont="1" applyFill="1" applyBorder="1" applyAlignment="1">
      <alignment horizontal="center" vertical="center" wrapText="1"/>
      <protection/>
    </xf>
    <xf numFmtId="0" fontId="66" fillId="0" borderId="4" xfId="427" applyFont="1" applyFill="1" applyBorder="1" applyAlignment="1">
      <alignment horizontal="center" vertical="center" wrapText="1"/>
      <protection/>
    </xf>
    <xf numFmtId="0" fontId="30" fillId="0" borderId="24" xfId="427" applyFont="1" applyFill="1" applyBorder="1" applyAlignment="1">
      <alignment horizontal="center" vertical="center" wrapText="1"/>
      <protection/>
    </xf>
    <xf numFmtId="0" fontId="30" fillId="0" borderId="17" xfId="427" applyFont="1" applyFill="1" applyBorder="1" applyAlignment="1">
      <alignment horizontal="center" vertical="center" wrapText="1"/>
      <protection/>
    </xf>
    <xf numFmtId="0" fontId="30" fillId="0" borderId="25" xfId="427" applyFont="1" applyFill="1" applyBorder="1" applyAlignment="1">
      <alignment horizontal="center" vertical="center" wrapText="1"/>
      <protection/>
    </xf>
    <xf numFmtId="0" fontId="66" fillId="0" borderId="22" xfId="427" applyFont="1" applyFill="1" applyBorder="1" applyAlignment="1">
      <alignment horizontal="center" vertical="center" wrapText="1"/>
      <protection/>
    </xf>
    <xf numFmtId="0" fontId="66" fillId="0" borderId="23" xfId="427" applyFont="1" applyFill="1" applyBorder="1" applyAlignment="1">
      <alignment horizontal="center" vertical="center" wrapText="1"/>
      <protection/>
    </xf>
    <xf numFmtId="0" fontId="66" fillId="0" borderId="21" xfId="427" applyFont="1" applyFill="1" applyBorder="1" applyAlignment="1">
      <alignment horizontal="center" vertical="center" wrapText="1"/>
      <protection/>
    </xf>
    <xf numFmtId="0" fontId="33" fillId="0" borderId="0" xfId="427" applyFont="1" applyFill="1" applyAlignment="1">
      <alignment horizontal="center" vertical="center"/>
      <protection/>
    </xf>
    <xf numFmtId="0" fontId="76" fillId="0" borderId="0" xfId="402" applyFont="1" applyFill="1" applyAlignment="1">
      <alignment horizontal="center" vertical="center"/>
      <protection/>
    </xf>
    <xf numFmtId="0" fontId="9" fillId="0" borderId="6" xfId="402" applyFont="1" applyFill="1" applyBorder="1" applyAlignment="1">
      <alignment horizontal="center" vertical="center"/>
      <protection/>
    </xf>
    <xf numFmtId="0" fontId="0" fillId="0" borderId="29" xfId="402" applyFont="1" applyFill="1" applyBorder="1" applyAlignment="1">
      <alignment horizontal="center" vertical="center"/>
      <protection/>
    </xf>
    <xf numFmtId="0" fontId="9" fillId="0" borderId="6" xfId="402" applyFont="1" applyFill="1" applyBorder="1" applyAlignment="1">
      <alignment horizontal="center" vertical="center" wrapText="1"/>
      <protection/>
    </xf>
  </cellXfs>
  <cellStyles count="446">
    <cellStyle name="Normal" xfId="0"/>
    <cellStyle name="??&amp;O?&amp;H?_x0008__x000F__x0007_?_x0007__x0001__x0001_" xfId="15"/>
    <cellStyle name="??&amp;O?&amp;H?_x0008_??_x0007__x0001__x0001_" xfId="16"/>
    <cellStyle name="_Book1" xfId="17"/>
    <cellStyle name="_Capex Tracking Control Sheet -ADMIN " xfId="18"/>
    <cellStyle name="_Project tracking Puri (Diana) per March'06 " xfId="19"/>
    <cellStyle name="_Recon with FAR " xfId="20"/>
    <cellStyle name="_금융점포(광주)" xfId="21"/>
    <cellStyle name="_은행별 점포현황(202011년12월말기준)" xfId="22"/>
    <cellStyle name="¤@?e_TEST-1 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20% - 강조색1" xfId="30"/>
    <cellStyle name="20% - 강조색1 2" xfId="31"/>
    <cellStyle name="20% - 강조색1 2 2" xfId="32"/>
    <cellStyle name="20% - 강조색1 3" xfId="33"/>
    <cellStyle name="20% - 강조색2" xfId="34"/>
    <cellStyle name="20% - 강조색2 2" xfId="35"/>
    <cellStyle name="20% - 강조색2 2 2" xfId="36"/>
    <cellStyle name="20% - 강조색2 3" xfId="37"/>
    <cellStyle name="20% - 강조색3" xfId="38"/>
    <cellStyle name="20% - 강조색3 2" xfId="39"/>
    <cellStyle name="20% - 강조색3 2 2" xfId="40"/>
    <cellStyle name="20% - 강조색3 3" xfId="41"/>
    <cellStyle name="20% - 강조색4" xfId="42"/>
    <cellStyle name="20% - 강조색4 2" xfId="43"/>
    <cellStyle name="20% - 강조색4 2 2" xfId="44"/>
    <cellStyle name="20% - 강조색4 3" xfId="45"/>
    <cellStyle name="20% - 강조색5" xfId="46"/>
    <cellStyle name="20% - 강조색5 2" xfId="47"/>
    <cellStyle name="20% - 강조색5 2 2" xfId="48"/>
    <cellStyle name="20% - 강조색5 3" xfId="49"/>
    <cellStyle name="20% - 강조색6" xfId="50"/>
    <cellStyle name="20% - 강조색6 2" xfId="51"/>
    <cellStyle name="20% - 강조색6 2 2" xfId="52"/>
    <cellStyle name="20% - 강조색6 3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강조색1" xfId="60"/>
    <cellStyle name="40% - 강조색1 2" xfId="61"/>
    <cellStyle name="40% - 강조색1 2 2" xfId="62"/>
    <cellStyle name="40% - 강조색1 3" xfId="63"/>
    <cellStyle name="40% - 강조색2" xfId="64"/>
    <cellStyle name="40% - 강조색2 2" xfId="65"/>
    <cellStyle name="40% - 강조색2 2 2" xfId="66"/>
    <cellStyle name="40% - 강조색2 3" xfId="67"/>
    <cellStyle name="40% - 강조색3" xfId="68"/>
    <cellStyle name="40% - 강조색3 2" xfId="69"/>
    <cellStyle name="40% - 강조색3 2 2" xfId="70"/>
    <cellStyle name="40% - 강조색3 3" xfId="71"/>
    <cellStyle name="40% - 강조색4" xfId="72"/>
    <cellStyle name="40% - 강조색4 2" xfId="73"/>
    <cellStyle name="40% - 강조색4 2 2" xfId="74"/>
    <cellStyle name="40% - 강조색4 3" xfId="75"/>
    <cellStyle name="40% - 강조색5" xfId="76"/>
    <cellStyle name="40% - 강조색5 2" xfId="77"/>
    <cellStyle name="40% - 강조색5 2 2" xfId="78"/>
    <cellStyle name="40% - 강조색5 3" xfId="79"/>
    <cellStyle name="40% - 강조색6" xfId="80"/>
    <cellStyle name="40% - 강조색6 2" xfId="81"/>
    <cellStyle name="40% - 강조색6 2 2" xfId="82"/>
    <cellStyle name="40% - 강조색6 3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60% - 강조색1" xfId="90"/>
    <cellStyle name="60% - 강조색1 2" xfId="91"/>
    <cellStyle name="60% - 강조색1 2 2" xfId="92"/>
    <cellStyle name="60% - 강조색1 3" xfId="93"/>
    <cellStyle name="60% - 강조색2" xfId="94"/>
    <cellStyle name="60% - 강조색2 2" xfId="95"/>
    <cellStyle name="60% - 강조색2 2 2" xfId="96"/>
    <cellStyle name="60% - 강조색2 3" xfId="97"/>
    <cellStyle name="60% - 강조색3" xfId="98"/>
    <cellStyle name="60% - 강조색3 2" xfId="99"/>
    <cellStyle name="60% - 강조색3 2 2" xfId="100"/>
    <cellStyle name="60% - 강조색3 3" xfId="101"/>
    <cellStyle name="60% - 강조색4" xfId="102"/>
    <cellStyle name="60% - 강조색4 2" xfId="103"/>
    <cellStyle name="60% - 강조색4 2 2" xfId="104"/>
    <cellStyle name="60% - 강조색4 3" xfId="105"/>
    <cellStyle name="60% - 강조색5" xfId="106"/>
    <cellStyle name="60% - 강조색5 2" xfId="107"/>
    <cellStyle name="60% - 강조색5 2 2" xfId="108"/>
    <cellStyle name="60% - 강조색5 3" xfId="109"/>
    <cellStyle name="60% - 강조색6" xfId="110"/>
    <cellStyle name="60% - 강조색6 2" xfId="111"/>
    <cellStyle name="60% - 강조색6 2 2" xfId="112"/>
    <cellStyle name="60% - 강조색6 3" xfId="113"/>
    <cellStyle name="A¨­￠￢￠O [0]_INQUIRY ￠?￥i¨u¡AAⓒ￢Aⓒª " xfId="114"/>
    <cellStyle name="A¨­￠￢￠O_INQUIRY ￠?￥i¨u¡AAⓒ￢Aⓒª " xfId="115"/>
    <cellStyle name="Accent1" xfId="116"/>
    <cellStyle name="Accent2" xfId="117"/>
    <cellStyle name="Accent3" xfId="118"/>
    <cellStyle name="Accent4" xfId="119"/>
    <cellStyle name="Accent5" xfId="120"/>
    <cellStyle name="Accent6" xfId="121"/>
    <cellStyle name="AeE­ [0]_°eE¹_11¿a½A " xfId="122"/>
    <cellStyle name="AeE­_°eE¹_11¿a½A " xfId="123"/>
    <cellStyle name="AeE¡ⓒ [0]_INQUIRY ￠?￥i¨u¡AAⓒ￢Aⓒª " xfId="124"/>
    <cellStyle name="AeE¡ⓒ_INQUIRY ￠?￥i¨u¡AAⓒ￢Aⓒª " xfId="125"/>
    <cellStyle name="ALIGNMENT" xfId="126"/>
    <cellStyle name="AÞ¸¶ [0]_°eE¹_11¿a½A " xfId="127"/>
    <cellStyle name="AÞ¸¶_°eE¹_11¿a½A " xfId="128"/>
    <cellStyle name="Bad" xfId="129"/>
    <cellStyle name="C¡IA¨ª_¡ic¨u¡A¨￢I¨￢¡Æ AN¡Æe " xfId="130"/>
    <cellStyle name="C￥AØ_¸AAa.¼OAI " xfId="131"/>
    <cellStyle name="Calc Currency (0)" xfId="132"/>
    <cellStyle name="Calculation" xfId="133"/>
    <cellStyle name="category" xfId="134"/>
    <cellStyle name="Check Cell" xfId="135"/>
    <cellStyle name="Comma [0]_ SG&amp;A Bridge " xfId="136"/>
    <cellStyle name="comma zerodec" xfId="137"/>
    <cellStyle name="Comma_ SG&amp;A Bridge " xfId="138"/>
    <cellStyle name="Comma0" xfId="139"/>
    <cellStyle name="Curren?_x0012_퐀_x0017_?" xfId="140"/>
    <cellStyle name="Currency [0]_ SG&amp;A Bridge " xfId="141"/>
    <cellStyle name="Currency_ SG&amp;A Bridge " xfId="142"/>
    <cellStyle name="Currency0" xfId="143"/>
    <cellStyle name="Currency1" xfId="144"/>
    <cellStyle name="Date" xfId="145"/>
    <cellStyle name="Dollar (zero dec)" xfId="146"/>
    <cellStyle name="Euro" xfId="147"/>
    <cellStyle name="Explanatory Text" xfId="148"/>
    <cellStyle name="Fixed" xfId="149"/>
    <cellStyle name="Good" xfId="150"/>
    <cellStyle name="Grey" xfId="151"/>
    <cellStyle name="Grey 2" xfId="152"/>
    <cellStyle name="HEADER" xfId="153"/>
    <cellStyle name="Header1" xfId="154"/>
    <cellStyle name="Header2" xfId="155"/>
    <cellStyle name="Heading 1" xfId="156"/>
    <cellStyle name="Heading 1 2" xfId="157"/>
    <cellStyle name="Heading 2" xfId="158"/>
    <cellStyle name="Heading 2 2" xfId="159"/>
    <cellStyle name="Heading 3" xfId="160"/>
    <cellStyle name="Heading 4" xfId="161"/>
    <cellStyle name="Hyperlink" xfId="162"/>
    <cellStyle name="Input" xfId="163"/>
    <cellStyle name="Input [yellow]" xfId="164"/>
    <cellStyle name="Input [yellow] 2" xfId="165"/>
    <cellStyle name="Linked Cell" xfId="166"/>
    <cellStyle name="Millares [0]_2AV_M_M " xfId="167"/>
    <cellStyle name="Milliers [0]_Arabian Spec" xfId="168"/>
    <cellStyle name="Milliers_Arabian Spec" xfId="169"/>
    <cellStyle name="Model" xfId="170"/>
    <cellStyle name="Mon?aire [0]_Arabian Spec" xfId="171"/>
    <cellStyle name="Mon?aire_Arabian Spec" xfId="172"/>
    <cellStyle name="Moneda [0]_2AV_M_M " xfId="173"/>
    <cellStyle name="Moneda_2AV_M_M " xfId="174"/>
    <cellStyle name="Neutral" xfId="175"/>
    <cellStyle name="Normal - Style1" xfId="176"/>
    <cellStyle name="Normal - Style1 2" xfId="177"/>
    <cellStyle name="Normal_ SG&amp;A Bridge " xfId="178"/>
    <cellStyle name="Note" xfId="179"/>
    <cellStyle name="Output" xfId="180"/>
    <cellStyle name="Percent [2]" xfId="181"/>
    <cellStyle name="subhead" xfId="182"/>
    <cellStyle name="Title" xfId="183"/>
    <cellStyle name="Total" xfId="184"/>
    <cellStyle name="Total 2" xfId="185"/>
    <cellStyle name="UM" xfId="186"/>
    <cellStyle name="Warning Text" xfId="187"/>
    <cellStyle name="강조색1" xfId="188"/>
    <cellStyle name="강조색1 2" xfId="189"/>
    <cellStyle name="강조색1 2 2" xfId="190"/>
    <cellStyle name="강조색1 3" xfId="191"/>
    <cellStyle name="강조색2" xfId="192"/>
    <cellStyle name="강조색2 2" xfId="193"/>
    <cellStyle name="강조색2 2 2" xfId="194"/>
    <cellStyle name="강조색2 3" xfId="195"/>
    <cellStyle name="강조색3" xfId="196"/>
    <cellStyle name="강조색3 2" xfId="197"/>
    <cellStyle name="강조색3 2 2" xfId="198"/>
    <cellStyle name="강조색3 3" xfId="199"/>
    <cellStyle name="강조색4" xfId="200"/>
    <cellStyle name="강조색4 2" xfId="201"/>
    <cellStyle name="강조색4 2 2" xfId="202"/>
    <cellStyle name="강조색4 3" xfId="203"/>
    <cellStyle name="강조색5" xfId="204"/>
    <cellStyle name="강조색5 2" xfId="205"/>
    <cellStyle name="강조색5 2 2" xfId="206"/>
    <cellStyle name="강조색5 3" xfId="207"/>
    <cellStyle name="강조색6" xfId="208"/>
    <cellStyle name="강조색6 2" xfId="209"/>
    <cellStyle name="강조색6 2 2" xfId="210"/>
    <cellStyle name="강조색6 3" xfId="211"/>
    <cellStyle name="경고문" xfId="212"/>
    <cellStyle name="경고문 2" xfId="213"/>
    <cellStyle name="경고문 2 2" xfId="214"/>
    <cellStyle name="경고문 3" xfId="215"/>
    <cellStyle name="계산" xfId="216"/>
    <cellStyle name="계산 2" xfId="217"/>
    <cellStyle name="계산 2 2" xfId="218"/>
    <cellStyle name="계산 3" xfId="219"/>
    <cellStyle name="고정소숫점" xfId="220"/>
    <cellStyle name="고정출력1" xfId="221"/>
    <cellStyle name="고정출력2" xfId="222"/>
    <cellStyle name="咬訌裝?INCOM1" xfId="223"/>
    <cellStyle name="咬訌裝?INCOM10" xfId="224"/>
    <cellStyle name="咬訌裝?INCOM2" xfId="225"/>
    <cellStyle name="咬訌裝?INCOM3" xfId="226"/>
    <cellStyle name="咬訌裝?INCOM4" xfId="227"/>
    <cellStyle name="咬訌裝?INCOM5" xfId="228"/>
    <cellStyle name="咬訌裝?INCOM6" xfId="229"/>
    <cellStyle name="咬訌裝?INCOM7" xfId="230"/>
    <cellStyle name="咬訌裝?INCOM8" xfId="231"/>
    <cellStyle name="咬訌裝?INCOM9" xfId="232"/>
    <cellStyle name="咬訌裝?PRIB11" xfId="233"/>
    <cellStyle name="나쁨" xfId="234"/>
    <cellStyle name="나쁨 2" xfId="235"/>
    <cellStyle name="나쁨 2 2" xfId="236"/>
    <cellStyle name="나쁨 3" xfId="237"/>
    <cellStyle name="날짜" xfId="238"/>
    <cellStyle name="달러" xfId="239"/>
    <cellStyle name="뒤에 오는 하이퍼링크_Book1" xfId="240"/>
    <cellStyle name="똿뗦먛귟 [0.00]_PRODUCT DETAIL Q1" xfId="241"/>
    <cellStyle name="똿뗦먛귟_PRODUCT DETAIL Q1" xfId="242"/>
    <cellStyle name="메모" xfId="243"/>
    <cellStyle name="메모 2" xfId="244"/>
    <cellStyle name="메모 2 2" xfId="245"/>
    <cellStyle name="메모 3" xfId="246"/>
    <cellStyle name="메모 4" xfId="247"/>
    <cellStyle name="믅됞 [0.00]_PRODUCT DETAIL Q1" xfId="248"/>
    <cellStyle name="믅됞_PRODUCT DETAIL Q1" xfId="249"/>
    <cellStyle name="바탕글" xfId="250"/>
    <cellStyle name="Percent" xfId="251"/>
    <cellStyle name="백분율 2" xfId="252"/>
    <cellStyle name="보통" xfId="253"/>
    <cellStyle name="보통 2" xfId="254"/>
    <cellStyle name="보통 2 2" xfId="255"/>
    <cellStyle name="보통 3" xfId="256"/>
    <cellStyle name="본문" xfId="257"/>
    <cellStyle name="부제목" xfId="258"/>
    <cellStyle name="뷭?_BOOKSHIP" xfId="259"/>
    <cellStyle name="설명 텍스트" xfId="260"/>
    <cellStyle name="설명 텍스트 2" xfId="261"/>
    <cellStyle name="설명 텍스트 2 2" xfId="262"/>
    <cellStyle name="설명 텍스트 3" xfId="263"/>
    <cellStyle name="셀 확인" xfId="264"/>
    <cellStyle name="셀 확인 2" xfId="265"/>
    <cellStyle name="셀 확인 2 2" xfId="266"/>
    <cellStyle name="셀 확인 3" xfId="267"/>
    <cellStyle name="숫자(R)" xfId="268"/>
    <cellStyle name="Comma" xfId="269"/>
    <cellStyle name="Comma [0]" xfId="270"/>
    <cellStyle name="쉼표 [0] 10" xfId="271"/>
    <cellStyle name="쉼표 [0] 2" xfId="272"/>
    <cellStyle name="쉼표 [0] 2 2" xfId="273"/>
    <cellStyle name="쉼표 [0] 2 3" xfId="274"/>
    <cellStyle name="쉼표 [0] 28" xfId="275"/>
    <cellStyle name="쉼표 [0] 28 2" xfId="276"/>
    <cellStyle name="쉼표 [0] 3" xfId="277"/>
    <cellStyle name="쉼표 [0] 4" xfId="278"/>
    <cellStyle name="쉼표 [0] 5" xfId="279"/>
    <cellStyle name="쉼표 [0] 51" xfId="280"/>
    <cellStyle name="쉼표 [0] 6" xfId="281"/>
    <cellStyle name="쉼표 [0] 7" xfId="282"/>
    <cellStyle name="쉼표 [0] 75" xfId="283"/>
    <cellStyle name="쉼표 [0] 76" xfId="284"/>
    <cellStyle name="쉼표 [0] 78" xfId="285"/>
    <cellStyle name="쉼표 [0] 79" xfId="286"/>
    <cellStyle name="쉼표 [0] 8" xfId="287"/>
    <cellStyle name="쉼표 [0] 80" xfId="288"/>
    <cellStyle name="쉼표 [0] 81" xfId="289"/>
    <cellStyle name="쉼표 [0] 82" xfId="290"/>
    <cellStyle name="쉼표 [0] 84" xfId="291"/>
    <cellStyle name="쉼표 [0] 85" xfId="292"/>
    <cellStyle name="쉼표 [0] 9" xfId="293"/>
    <cellStyle name="쉼표 [0]_14.교육및문화" xfId="294"/>
    <cellStyle name="쉼표 [0]_기획감사14" xfId="295"/>
    <cellStyle name="스타일 1" xfId="296"/>
    <cellStyle name="스타일 1 2" xfId="297"/>
    <cellStyle name="안건회계법인" xfId="298"/>
    <cellStyle name="연결된 셀" xfId="299"/>
    <cellStyle name="연결된 셀 2" xfId="300"/>
    <cellStyle name="연결된 셀 2 2" xfId="301"/>
    <cellStyle name="연결된 셀 3" xfId="302"/>
    <cellStyle name="Followed Hyperlink" xfId="303"/>
    <cellStyle name="요약" xfId="304"/>
    <cellStyle name="요약 2" xfId="305"/>
    <cellStyle name="요약 2 2" xfId="306"/>
    <cellStyle name="요약 3" xfId="307"/>
    <cellStyle name="입력" xfId="308"/>
    <cellStyle name="입력 2" xfId="309"/>
    <cellStyle name="입력 2 2" xfId="310"/>
    <cellStyle name="입력 3" xfId="311"/>
    <cellStyle name="자리수" xfId="312"/>
    <cellStyle name="자리수0" xfId="313"/>
    <cellStyle name="작은제목" xfId="314"/>
    <cellStyle name="제목" xfId="315"/>
    <cellStyle name="제목 1" xfId="316"/>
    <cellStyle name="제목 1 2" xfId="317"/>
    <cellStyle name="제목 1 2 2" xfId="318"/>
    <cellStyle name="제목 1 3" xfId="319"/>
    <cellStyle name="제목 2" xfId="320"/>
    <cellStyle name="제목 2 2" xfId="321"/>
    <cellStyle name="제목 2 2 2" xfId="322"/>
    <cellStyle name="제목 2 3" xfId="323"/>
    <cellStyle name="제목 3" xfId="324"/>
    <cellStyle name="제목 3 2" xfId="325"/>
    <cellStyle name="제목 3 2 2" xfId="326"/>
    <cellStyle name="제목 3 3" xfId="327"/>
    <cellStyle name="제목 4" xfId="328"/>
    <cellStyle name="제목 4 2" xfId="329"/>
    <cellStyle name="제목 4 2 2" xfId="330"/>
    <cellStyle name="제목 4 3" xfId="331"/>
    <cellStyle name="제목 5" xfId="332"/>
    <cellStyle name="제목 5 2" xfId="333"/>
    <cellStyle name="제목 6" xfId="334"/>
    <cellStyle name="좋음" xfId="335"/>
    <cellStyle name="좋음 2" xfId="336"/>
    <cellStyle name="좋음 2 2" xfId="337"/>
    <cellStyle name="좋음 3" xfId="338"/>
    <cellStyle name="출력" xfId="339"/>
    <cellStyle name="출력 2" xfId="340"/>
    <cellStyle name="출력 2 2" xfId="341"/>
    <cellStyle name="출력 3" xfId="342"/>
    <cellStyle name="콤마 [0]" xfId="343"/>
    <cellStyle name="콤마 [0]_해안선및도서" xfId="344"/>
    <cellStyle name="콤마_  종  합  " xfId="345"/>
    <cellStyle name="큰제목" xfId="346"/>
    <cellStyle name="큰제목 2" xfId="347"/>
    <cellStyle name="Currency" xfId="348"/>
    <cellStyle name="Currency [0]" xfId="349"/>
    <cellStyle name="통화 [0] 2" xfId="350"/>
    <cellStyle name="퍼센트" xfId="351"/>
    <cellStyle name="표준 10" xfId="352"/>
    <cellStyle name="표준 10 2" xfId="353"/>
    <cellStyle name="표준 100" xfId="354"/>
    <cellStyle name="표준 101" xfId="355"/>
    <cellStyle name="표준 102" xfId="356"/>
    <cellStyle name="표준 103" xfId="357"/>
    <cellStyle name="표준 109" xfId="358"/>
    <cellStyle name="표준 11" xfId="359"/>
    <cellStyle name="표준 11 2" xfId="360"/>
    <cellStyle name="표준 110" xfId="361"/>
    <cellStyle name="표준 111" xfId="362"/>
    <cellStyle name="표준 12" xfId="363"/>
    <cellStyle name="표준 13" xfId="364"/>
    <cellStyle name="표준 14" xfId="365"/>
    <cellStyle name="표준 15" xfId="366"/>
    <cellStyle name="표준 16" xfId="367"/>
    <cellStyle name="표준 168" xfId="368"/>
    <cellStyle name="표준 169" xfId="369"/>
    <cellStyle name="표준 17" xfId="370"/>
    <cellStyle name="표준 170" xfId="371"/>
    <cellStyle name="표준 171" xfId="372"/>
    <cellStyle name="표준 172" xfId="373"/>
    <cellStyle name="표준 173" xfId="374"/>
    <cellStyle name="표준 175" xfId="375"/>
    <cellStyle name="표준 176" xfId="376"/>
    <cellStyle name="표준 177" xfId="377"/>
    <cellStyle name="표준 178" xfId="378"/>
    <cellStyle name="표준 179" xfId="379"/>
    <cellStyle name="표준 18" xfId="380"/>
    <cellStyle name="표준 180" xfId="381"/>
    <cellStyle name="표준 181" xfId="382"/>
    <cellStyle name="표준 182" xfId="383"/>
    <cellStyle name="표준 183" xfId="384"/>
    <cellStyle name="표준 19" xfId="385"/>
    <cellStyle name="표준 2" xfId="386"/>
    <cellStyle name="표준 2 2" xfId="387"/>
    <cellStyle name="표준 2 3" xfId="388"/>
    <cellStyle name="표준 2 4" xfId="389"/>
    <cellStyle name="표준 2 5" xfId="390"/>
    <cellStyle name="표준 2_(붙임2) 시정통계 활용도 의견조사표" xfId="391"/>
    <cellStyle name="표준 20" xfId="392"/>
    <cellStyle name="표준 21" xfId="393"/>
    <cellStyle name="표준 22" xfId="394"/>
    <cellStyle name="표준 23" xfId="395"/>
    <cellStyle name="표준 24" xfId="396"/>
    <cellStyle name="표준 25" xfId="397"/>
    <cellStyle name="표준 26" xfId="398"/>
    <cellStyle name="표준 27" xfId="399"/>
    <cellStyle name="표준 28" xfId="400"/>
    <cellStyle name="표준 29" xfId="401"/>
    <cellStyle name="표준 3" xfId="402"/>
    <cellStyle name="표준 3 2" xfId="403"/>
    <cellStyle name="표준 3 3" xfId="404"/>
    <cellStyle name="표준 3 4" xfId="405"/>
    <cellStyle name="표준 30" xfId="406"/>
    <cellStyle name="표준 31" xfId="407"/>
    <cellStyle name="표준 32" xfId="408"/>
    <cellStyle name="표준 33" xfId="409"/>
    <cellStyle name="표준 34" xfId="410"/>
    <cellStyle name="표준 35" xfId="411"/>
    <cellStyle name="표준 36" xfId="412"/>
    <cellStyle name="표준 37" xfId="413"/>
    <cellStyle name="표준 38" xfId="414"/>
    <cellStyle name="표준 39" xfId="415"/>
    <cellStyle name="표준 4" xfId="416"/>
    <cellStyle name="표준 40" xfId="417"/>
    <cellStyle name="표준 41" xfId="418"/>
    <cellStyle name="표준 42" xfId="419"/>
    <cellStyle name="표준 43" xfId="420"/>
    <cellStyle name="표준 44" xfId="421"/>
    <cellStyle name="표준 45" xfId="422"/>
    <cellStyle name="표준 46" xfId="423"/>
    <cellStyle name="표준 47" xfId="424"/>
    <cellStyle name="표준 48" xfId="425"/>
    <cellStyle name="표준 49" xfId="426"/>
    <cellStyle name="표준 5" xfId="427"/>
    <cellStyle name="표준 50" xfId="428"/>
    <cellStyle name="표준 51" xfId="429"/>
    <cellStyle name="표준 6" xfId="430"/>
    <cellStyle name="표준 6 2" xfId="431"/>
    <cellStyle name="표준 6 3" xfId="432"/>
    <cellStyle name="표준 6 4" xfId="433"/>
    <cellStyle name="표준 6 5" xfId="434"/>
    <cellStyle name="표준 7" xfId="435"/>
    <cellStyle name="표준 79" xfId="436"/>
    <cellStyle name="표준 8" xfId="437"/>
    <cellStyle name="표준 80" xfId="438"/>
    <cellStyle name="표준 87" xfId="439"/>
    <cellStyle name="표준 88" xfId="440"/>
    <cellStyle name="표준 89" xfId="441"/>
    <cellStyle name="표준 9" xfId="442"/>
    <cellStyle name="표준 90" xfId="443"/>
    <cellStyle name="표준 91" xfId="444"/>
    <cellStyle name="표준 92" xfId="445"/>
    <cellStyle name="표준 94" xfId="446"/>
    <cellStyle name="표준 95" xfId="447"/>
    <cellStyle name="표준 96" xfId="448"/>
    <cellStyle name="표준 97" xfId="449"/>
    <cellStyle name="표준 98" xfId="450"/>
    <cellStyle name="표준 99" xfId="451"/>
    <cellStyle name="표준_14.교육및문화" xfId="452"/>
    <cellStyle name="표준_교육및 문화" xfId="453"/>
    <cellStyle name="표준_인구" xfId="454"/>
    <cellStyle name="Hyperlink" xfId="455"/>
    <cellStyle name="하이퍼링크 2" xfId="456"/>
    <cellStyle name="합산" xfId="457"/>
    <cellStyle name="화폐기호" xfId="458"/>
    <cellStyle name="화폐기호0" xfId="4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51060;&#51221;&#51068;\Local%20Settings\Temporary%20Internet%20Files\Content.IE5\SBR1DEUM\&#49888;&#44508;&#54637;&#47785;&#51648;&#54364;&#47532;&#49828;&#53944;&#51089;&#50629;&#50857;\&#49888;&#44508;&#54637;&#47785;&#51648;&#54364;&#47532;&#49828;&#53944;&#51089;&#50629;&#50857;-&#48120;&#50756;&#49457;-\7&#50900;21&#51068;&#51088;\&#51648;&#54364;&#47700;&#53440;&#51088;&#47308;_2008~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49892;&#51109;\d\&#51116;&#44032;&#48373;&#51648;&#49884;&#49444;\&#51116;&#44032;&#49884;&#49444;(2004)\&#51116;&#44032;&#49884;&#49444;&#54788;&#54889;\&#49436;&#50872;&#49884;&#51116;&#44032;&#49884;&#49444;&#54788;&#54889;(04&#49688;&#49884;&#48320;&#4422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HAMONITEMP\_&#44060;&#49440;&#51032;&#44204;_seo_&#49688;&#512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2008)기존지표"/>
      <sheetName val="(2009)신규지표"/>
      <sheetName val="(2010)기관부서 신규지표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4년현황"/>
      <sheetName val="구별현황(시설)"/>
      <sheetName val="구별현황(인원)"/>
      <sheetName val="주간보호"/>
      <sheetName val="단기보호"/>
      <sheetName val="봉사원파견"/>
      <sheetName val="주간치매"/>
      <sheetName val="주간병설"/>
      <sheetName val="단"/>
      <sheetName val="가"/>
      <sheetName val="봉사원파견 (2)"/>
    </sheetNames>
    <sheetDataSet>
      <sheetData sheetId="3">
        <row r="6">
          <cell r="D6" t="str">
            <v>일반</v>
          </cell>
        </row>
        <row r="7">
          <cell r="D7" t="str">
            <v>일반</v>
          </cell>
        </row>
        <row r="8">
          <cell r="D8" t="str">
            <v>일반</v>
          </cell>
        </row>
        <row r="9">
          <cell r="D9" t="str">
            <v>일반</v>
          </cell>
        </row>
        <row r="10">
          <cell r="D10" t="str">
            <v>일반</v>
          </cell>
        </row>
        <row r="11">
          <cell r="D11" t="str">
            <v>일반</v>
          </cell>
        </row>
        <row r="12">
          <cell r="D12" t="str">
            <v>일반</v>
          </cell>
        </row>
        <row r="13">
          <cell r="D13" t="str">
            <v>일반</v>
          </cell>
        </row>
        <row r="14">
          <cell r="D14" t="str">
            <v>일반</v>
          </cell>
        </row>
        <row r="15">
          <cell r="D15" t="str">
            <v>일반</v>
          </cell>
        </row>
        <row r="16">
          <cell r="D16" t="str">
            <v>일반</v>
          </cell>
        </row>
        <row r="17">
          <cell r="D17" t="str">
            <v>일반</v>
          </cell>
        </row>
        <row r="18">
          <cell r="D18" t="str">
            <v>일반</v>
          </cell>
        </row>
        <row r="19">
          <cell r="D19" t="str">
            <v>일반</v>
          </cell>
        </row>
        <row r="20">
          <cell r="D20" t="str">
            <v>일반</v>
          </cell>
        </row>
        <row r="21">
          <cell r="D21" t="str">
            <v>일반</v>
          </cell>
        </row>
        <row r="22">
          <cell r="D22" t="str">
            <v>일반</v>
          </cell>
        </row>
        <row r="23">
          <cell r="D23" t="str">
            <v>일반</v>
          </cell>
        </row>
        <row r="24">
          <cell r="D24" t="str">
            <v>일반</v>
          </cell>
        </row>
        <row r="25">
          <cell r="D25" t="str">
            <v>일반</v>
          </cell>
        </row>
        <row r="26">
          <cell r="D26" t="str">
            <v>일반</v>
          </cell>
        </row>
        <row r="27">
          <cell r="D27" t="str">
            <v>일반</v>
          </cell>
        </row>
        <row r="28">
          <cell r="D28" t="str">
            <v>일반</v>
          </cell>
        </row>
        <row r="29">
          <cell r="D29" t="str">
            <v>일반</v>
          </cell>
        </row>
        <row r="30">
          <cell r="D30" t="str">
            <v>치매</v>
          </cell>
        </row>
        <row r="31">
          <cell r="D31" t="str">
            <v>치매</v>
          </cell>
        </row>
        <row r="32">
          <cell r="D32" t="str">
            <v>치매</v>
          </cell>
        </row>
        <row r="33">
          <cell r="D33" t="str">
            <v>치매</v>
          </cell>
        </row>
        <row r="34">
          <cell r="D34" t="str">
            <v>치매</v>
          </cell>
        </row>
        <row r="35">
          <cell r="D35" t="str">
            <v>치매</v>
          </cell>
        </row>
        <row r="36">
          <cell r="D36" t="str">
            <v>치매</v>
          </cell>
        </row>
        <row r="37">
          <cell r="D37" t="str">
            <v>치매</v>
          </cell>
        </row>
        <row r="38">
          <cell r="D38" t="str">
            <v>치매</v>
          </cell>
        </row>
        <row r="39">
          <cell r="D39" t="str">
            <v>치매</v>
          </cell>
        </row>
        <row r="40">
          <cell r="D40" t="str">
            <v>치매</v>
          </cell>
        </row>
        <row r="41">
          <cell r="D41" t="str">
            <v>치매</v>
          </cell>
        </row>
        <row r="42">
          <cell r="D42" t="str">
            <v>치매</v>
          </cell>
        </row>
        <row r="43">
          <cell r="D43" t="str">
            <v>치매</v>
          </cell>
        </row>
        <row r="44">
          <cell r="D44" t="str">
            <v>치매</v>
          </cell>
        </row>
        <row r="45">
          <cell r="D45" t="str">
            <v>치매</v>
          </cell>
        </row>
        <row r="46">
          <cell r="D46" t="str">
            <v>치매</v>
          </cell>
        </row>
        <row r="47">
          <cell r="D47" t="str">
            <v>치매</v>
          </cell>
        </row>
        <row r="48">
          <cell r="D48" t="str">
            <v>치매</v>
          </cell>
        </row>
        <row r="49">
          <cell r="D49" t="str">
            <v>치매</v>
          </cell>
        </row>
        <row r="50">
          <cell r="D50" t="str">
            <v>치매</v>
          </cell>
        </row>
        <row r="55">
          <cell r="D55" t="str">
            <v>치매</v>
          </cell>
        </row>
        <row r="56">
          <cell r="D56" t="str">
            <v>치매</v>
          </cell>
        </row>
        <row r="57">
          <cell r="D57" t="str">
            <v>치매</v>
          </cell>
        </row>
        <row r="58">
          <cell r="D58" t="str">
            <v>치매</v>
          </cell>
        </row>
        <row r="59">
          <cell r="D59" t="str">
            <v>치매</v>
          </cell>
        </row>
        <row r="60">
          <cell r="D60" t="str">
            <v>치매</v>
          </cell>
        </row>
        <row r="61">
          <cell r="D61" t="str">
            <v>치매</v>
          </cell>
        </row>
        <row r="62">
          <cell r="D62" t="str">
            <v>치매</v>
          </cell>
        </row>
        <row r="63">
          <cell r="D63" t="str">
            <v>치매</v>
          </cell>
        </row>
        <row r="64">
          <cell r="D64" t="str">
            <v>치매</v>
          </cell>
        </row>
        <row r="65">
          <cell r="D65" t="str">
            <v>치매</v>
          </cell>
        </row>
        <row r="66">
          <cell r="D66" t="str">
            <v>일반</v>
          </cell>
        </row>
        <row r="67">
          <cell r="D67" t="str">
            <v>일반</v>
          </cell>
        </row>
        <row r="68">
          <cell r="D68" t="str">
            <v>일반</v>
          </cell>
        </row>
        <row r="69">
          <cell r="D69" t="str">
            <v>일반</v>
          </cell>
        </row>
        <row r="70">
          <cell r="D70" t="str">
            <v>일반</v>
          </cell>
        </row>
        <row r="71">
          <cell r="D71" t="str">
            <v>일반</v>
          </cell>
        </row>
        <row r="72">
          <cell r="D72" t="str">
            <v>일반</v>
          </cell>
        </row>
        <row r="73">
          <cell r="D73" t="str">
            <v>일반</v>
          </cell>
        </row>
        <row r="74">
          <cell r="D74" t="str">
            <v>일반</v>
          </cell>
        </row>
        <row r="75">
          <cell r="D75" t="str">
            <v>일반</v>
          </cell>
        </row>
        <row r="76">
          <cell r="D76" t="str">
            <v>일반</v>
          </cell>
        </row>
        <row r="77">
          <cell r="D77" t="str">
            <v>일반</v>
          </cell>
        </row>
        <row r="78">
          <cell r="D78" t="str">
            <v>일반</v>
          </cell>
        </row>
        <row r="79">
          <cell r="D79" t="str">
            <v>일반</v>
          </cell>
        </row>
      </sheetData>
      <sheetData sheetId="5">
        <row r="43">
          <cell r="B43" t="str">
            <v>관할구</v>
          </cell>
        </row>
        <row r="44">
          <cell r="B44" t="str">
            <v>영등포구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개선의견"/>
      <sheetName val="6-57.친환경~"/>
      <sheetName val="10-8.주택가격지수(매매)"/>
      <sheetName val="10-8.주택가격지수(전세)"/>
      <sheetName val="10-12.지가변동률"/>
      <sheetName val="12-6.부정의료행위 단속(의료기관)"/>
      <sheetName val="12-6.의약품제조및 판매업현황"/>
      <sheetName val="12-8.공중위생업현황"/>
      <sheetName val="12-13.보건소 구강보건사업실적"/>
      <sheetName val="12-44.자원봉사자 현황"/>
      <sheetName val="13-15.녹지현황"/>
      <sheetName val="15-3.지방세징수"/>
      <sheetName val="17-7.국회의원 및 시군구의원"/>
      <sheetName val="17-21.소방장비"/>
      <sheetName val="17-26.소방대상물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33"/>
  <sheetViews>
    <sheetView zoomScaleSheetLayoutView="85" zoomScalePageLayoutView="0" workbookViewId="0" topLeftCell="A1">
      <pane ySplit="5" topLeftCell="A6" activePane="bottomLeft" state="frozen"/>
      <selection pane="topLeft" activeCell="A1" sqref="A1:AT1"/>
      <selection pane="bottomLeft" activeCell="G10" sqref="G10"/>
    </sheetView>
  </sheetViews>
  <sheetFormatPr defaultColWidth="9.140625" defaultRowHeight="12.75"/>
  <cols>
    <col min="1" max="1" width="16.28125" style="0" customWidth="1"/>
    <col min="2" max="2" width="10.57421875" style="0" customWidth="1"/>
    <col min="3" max="3" width="9.421875" style="0" customWidth="1"/>
    <col min="4" max="4" width="11.7109375" style="0" customWidth="1"/>
    <col min="5" max="5" width="11.140625" style="0" customWidth="1"/>
    <col min="6" max="6" width="11.57421875" style="0" customWidth="1"/>
    <col min="7" max="7" width="9.421875" style="0" customWidth="1"/>
    <col min="8" max="8" width="9.7109375" style="0" customWidth="1"/>
    <col min="9" max="9" width="10.28125" style="0" customWidth="1"/>
    <col min="10" max="10" width="9.57421875" style="0" customWidth="1"/>
    <col min="11" max="12" width="9.28125" style="0" customWidth="1"/>
    <col min="13" max="13" width="9.421875" style="0" bestFit="1" customWidth="1"/>
    <col min="14" max="15" width="9.28125" style="0" customWidth="1"/>
    <col min="16" max="16" width="9.57421875" style="0" customWidth="1"/>
    <col min="17" max="17" width="26.8515625" style="0" customWidth="1"/>
  </cols>
  <sheetData>
    <row r="1" spans="1:18" s="70" customFormat="1" ht="23.25" customHeight="1">
      <c r="A1" s="766" t="s">
        <v>202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65"/>
    </row>
    <row r="2" spans="1:18" s="73" customFormat="1" ht="18" customHeight="1">
      <c r="A2" s="39" t="s">
        <v>203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1" t="s">
        <v>204</v>
      </c>
      <c r="R2" s="72"/>
    </row>
    <row r="3" spans="1:18" s="11" customFormat="1" ht="21.75" customHeight="1">
      <c r="A3" s="767" t="s">
        <v>205</v>
      </c>
      <c r="B3" s="773" t="s">
        <v>477</v>
      </c>
      <c r="C3" s="774"/>
      <c r="D3" s="770" t="s">
        <v>206</v>
      </c>
      <c r="E3" s="770" t="s">
        <v>207</v>
      </c>
      <c r="F3" s="124" t="s">
        <v>208</v>
      </c>
      <c r="G3" s="47"/>
      <c r="H3" s="48"/>
      <c r="I3" s="124" t="s">
        <v>209</v>
      </c>
      <c r="J3" s="47"/>
      <c r="K3" s="47"/>
      <c r="L3" s="47"/>
      <c r="M3" s="47"/>
      <c r="N3" s="47"/>
      <c r="O3" s="48"/>
      <c r="P3" s="770" t="s">
        <v>276</v>
      </c>
      <c r="Q3" s="785" t="s">
        <v>201</v>
      </c>
      <c r="R3" s="10"/>
    </row>
    <row r="4" spans="1:18" s="12" customFormat="1" ht="22.5" customHeight="1">
      <c r="A4" s="768"/>
      <c r="B4" s="775"/>
      <c r="C4" s="776"/>
      <c r="D4" s="771"/>
      <c r="E4" s="771"/>
      <c r="F4" s="783" t="s">
        <v>210</v>
      </c>
      <c r="G4" s="788" t="s">
        <v>211</v>
      </c>
      <c r="H4" s="788" t="s">
        <v>212</v>
      </c>
      <c r="I4" s="783" t="s">
        <v>210</v>
      </c>
      <c r="J4" s="125" t="s">
        <v>213</v>
      </c>
      <c r="K4" s="13"/>
      <c r="L4" s="13"/>
      <c r="M4" s="4" t="s">
        <v>214</v>
      </c>
      <c r="N4" s="13"/>
      <c r="O4" s="14"/>
      <c r="P4" s="779"/>
      <c r="Q4" s="786"/>
      <c r="R4" s="10"/>
    </row>
    <row r="5" spans="1:18" s="12" customFormat="1" ht="54.75" customHeight="1">
      <c r="A5" s="769"/>
      <c r="B5" s="777"/>
      <c r="C5" s="778"/>
      <c r="D5" s="772"/>
      <c r="E5" s="772"/>
      <c r="F5" s="784"/>
      <c r="G5" s="789"/>
      <c r="H5" s="789"/>
      <c r="I5" s="784"/>
      <c r="J5" s="126" t="s">
        <v>215</v>
      </c>
      <c r="K5" s="6" t="s">
        <v>211</v>
      </c>
      <c r="L5" s="6" t="s">
        <v>212</v>
      </c>
      <c r="M5" s="127" t="s">
        <v>215</v>
      </c>
      <c r="N5" s="6" t="s">
        <v>211</v>
      </c>
      <c r="O5" s="6" t="s">
        <v>212</v>
      </c>
      <c r="P5" s="780"/>
      <c r="Q5" s="787"/>
      <c r="R5" s="10"/>
    </row>
    <row r="6" spans="1:17" s="15" customFormat="1" ht="18.75" customHeight="1">
      <c r="A6" s="17" t="s">
        <v>165</v>
      </c>
      <c r="B6" s="53">
        <v>194</v>
      </c>
      <c r="C6" s="111">
        <v>-7</v>
      </c>
      <c r="D6" s="53">
        <v>2757</v>
      </c>
      <c r="E6" s="53">
        <v>2594</v>
      </c>
      <c r="F6" s="53">
        <v>94643</v>
      </c>
      <c r="G6" s="53">
        <v>49160</v>
      </c>
      <c r="H6" s="53">
        <v>45483</v>
      </c>
      <c r="I6" s="53">
        <v>6077</v>
      </c>
      <c r="J6" s="53">
        <v>4960</v>
      </c>
      <c r="K6" s="53">
        <v>2201</v>
      </c>
      <c r="L6" s="53">
        <v>2759</v>
      </c>
      <c r="M6" s="53">
        <v>1117</v>
      </c>
      <c r="N6" s="53">
        <v>662</v>
      </c>
      <c r="O6" s="53">
        <v>455</v>
      </c>
      <c r="P6" s="128">
        <v>19.08125</v>
      </c>
      <c r="Q6" s="15" t="s">
        <v>165</v>
      </c>
    </row>
    <row r="7" spans="1:17" s="15" customFormat="1" ht="18.75" customHeight="1">
      <c r="A7" s="17" t="s">
        <v>54</v>
      </c>
      <c r="B7" s="53">
        <v>199</v>
      </c>
      <c r="C7" s="111">
        <v>-7</v>
      </c>
      <c r="D7" s="53">
        <v>2780</v>
      </c>
      <c r="E7" s="53">
        <v>2554</v>
      </c>
      <c r="F7" s="53">
        <v>93746</v>
      </c>
      <c r="G7" s="53">
        <v>48605</v>
      </c>
      <c r="H7" s="53">
        <v>45141</v>
      </c>
      <c r="I7" s="53">
        <v>6198</v>
      </c>
      <c r="J7" s="53">
        <v>5029</v>
      </c>
      <c r="K7" s="53">
        <v>2215</v>
      </c>
      <c r="L7" s="53">
        <v>2814</v>
      </c>
      <c r="M7" s="53">
        <v>1169</v>
      </c>
      <c r="N7" s="53">
        <v>710</v>
      </c>
      <c r="O7" s="53">
        <v>459</v>
      </c>
      <c r="P7" s="128">
        <v>18.641081725989263</v>
      </c>
      <c r="Q7" s="15" t="s">
        <v>54</v>
      </c>
    </row>
    <row r="8" spans="1:17" s="15" customFormat="1" ht="18.75" customHeight="1">
      <c r="A8" s="17" t="s">
        <v>752</v>
      </c>
      <c r="B8" s="53">
        <v>206</v>
      </c>
      <c r="C8" s="111">
        <v>-7</v>
      </c>
      <c r="D8" s="53">
        <v>2816</v>
      </c>
      <c r="E8" s="53">
        <v>2536</v>
      </c>
      <c r="F8" s="53">
        <v>92029</v>
      </c>
      <c r="G8" s="53">
        <v>47716</v>
      </c>
      <c r="H8" s="53">
        <v>44313</v>
      </c>
      <c r="I8" s="53">
        <v>6336</v>
      </c>
      <c r="J8" s="53">
        <v>5248</v>
      </c>
      <c r="K8" s="53">
        <v>2213</v>
      </c>
      <c r="L8" s="53">
        <v>3035</v>
      </c>
      <c r="M8" s="53">
        <v>1088</v>
      </c>
      <c r="N8" s="53">
        <v>653</v>
      </c>
      <c r="O8" s="53">
        <v>435</v>
      </c>
      <c r="P8" s="128">
        <v>17.536013719512194</v>
      </c>
      <c r="Q8" s="15" t="s">
        <v>752</v>
      </c>
    </row>
    <row r="9" spans="1:17" s="15" customFormat="1" ht="18.75" customHeight="1">
      <c r="A9" s="17" t="s">
        <v>832</v>
      </c>
      <c r="B9" s="53">
        <v>209</v>
      </c>
      <c r="C9" s="111">
        <v>-7</v>
      </c>
      <c r="D9" s="53">
        <v>2864</v>
      </c>
      <c r="E9" s="53">
        <v>2662</v>
      </c>
      <c r="F9" s="53">
        <v>91500</v>
      </c>
      <c r="G9" s="53">
        <v>47376</v>
      </c>
      <c r="H9" s="53">
        <v>44124</v>
      </c>
      <c r="I9" s="53">
        <v>6455</v>
      </c>
      <c r="J9" s="53">
        <v>5396</v>
      </c>
      <c r="K9" s="53">
        <v>2240</v>
      </c>
      <c r="L9" s="53">
        <v>3156</v>
      </c>
      <c r="M9" s="53">
        <v>1059</v>
      </c>
      <c r="N9" s="53">
        <v>631</v>
      </c>
      <c r="O9" s="53">
        <v>428</v>
      </c>
      <c r="P9" s="128">
        <v>14.175058094500388</v>
      </c>
      <c r="Q9" s="15" t="s">
        <v>832</v>
      </c>
    </row>
    <row r="10" spans="1:17" s="172" customFormat="1" ht="18.75" customHeight="1">
      <c r="A10" s="263" t="s">
        <v>943</v>
      </c>
      <c r="B10" s="323">
        <f>SUM(B11,B12,B13,B16,B19,B21,B23,B25,B26,B27,B28)</f>
        <v>209</v>
      </c>
      <c r="C10" s="251">
        <v>-7</v>
      </c>
      <c r="D10" s="324">
        <f>SUM(D11,D12,D13,D16,D19,D21,D25,D26,D27,D28)</f>
        <v>2900</v>
      </c>
      <c r="E10" s="324">
        <f aca="true" t="shared" si="0" ref="E10:O10">SUM(E11,E12,E13,E16,E19,E21,E25,E26,E27,E28)</f>
        <v>3506</v>
      </c>
      <c r="F10" s="324">
        <f t="shared" si="0"/>
        <v>91391</v>
      </c>
      <c r="G10" s="324">
        <f t="shared" si="0"/>
        <v>47210</v>
      </c>
      <c r="H10" s="324">
        <f t="shared" si="0"/>
        <v>44181</v>
      </c>
      <c r="I10" s="324">
        <f t="shared" si="0"/>
        <v>6502</v>
      </c>
      <c r="J10" s="324">
        <f t="shared" si="0"/>
        <v>5452</v>
      </c>
      <c r="K10" s="324">
        <f t="shared" si="0"/>
        <v>2238</v>
      </c>
      <c r="L10" s="324">
        <f t="shared" si="0"/>
        <v>3214</v>
      </c>
      <c r="M10" s="324">
        <f t="shared" si="0"/>
        <v>1050</v>
      </c>
      <c r="N10" s="324">
        <f t="shared" si="0"/>
        <v>612</v>
      </c>
      <c r="O10" s="324">
        <f t="shared" si="0"/>
        <v>438</v>
      </c>
      <c r="P10" s="665">
        <f>F10/I10</f>
        <v>14.055828975699784</v>
      </c>
      <c r="Q10" s="131" t="s">
        <v>943</v>
      </c>
    </row>
    <row r="11" spans="1:17" s="58" customFormat="1" ht="18.75" customHeight="1">
      <c r="A11" s="249" t="s">
        <v>687</v>
      </c>
      <c r="B11" s="255">
        <v>73</v>
      </c>
      <c r="C11" s="250">
        <v>0</v>
      </c>
      <c r="D11" s="256">
        <v>191</v>
      </c>
      <c r="E11" s="256">
        <v>178</v>
      </c>
      <c r="F11" s="256">
        <f>SUM(G11:H11)</f>
        <v>4550</v>
      </c>
      <c r="G11" s="256">
        <v>2386</v>
      </c>
      <c r="H11" s="256">
        <v>2164</v>
      </c>
      <c r="I11" s="256">
        <f>SUM(J11,M11)</f>
        <v>377</v>
      </c>
      <c r="J11" s="256">
        <f>SUM(K11:L11)</f>
        <v>364</v>
      </c>
      <c r="K11" s="256">
        <v>5</v>
      </c>
      <c r="L11" s="256">
        <v>359</v>
      </c>
      <c r="M11" s="256">
        <f>SUM(N11:O11)</f>
        <v>13</v>
      </c>
      <c r="N11" s="256">
        <v>5</v>
      </c>
      <c r="O11" s="256">
        <v>8</v>
      </c>
      <c r="P11" s="264">
        <f aca="true" t="shared" si="1" ref="P11:P28">F11/J11</f>
        <v>12.5</v>
      </c>
      <c r="Q11" s="245" t="s">
        <v>680</v>
      </c>
    </row>
    <row r="12" spans="1:17" s="58" customFormat="1" ht="18.75" customHeight="1">
      <c r="A12" s="249" t="s">
        <v>688</v>
      </c>
      <c r="B12" s="255">
        <v>67</v>
      </c>
      <c r="C12" s="251">
        <v>-7</v>
      </c>
      <c r="D12" s="256">
        <v>1274</v>
      </c>
      <c r="E12" s="256">
        <v>1637</v>
      </c>
      <c r="F12" s="256">
        <f aca="true" t="shared" si="2" ref="F12:F28">SUM(G12:H12)</f>
        <v>29737</v>
      </c>
      <c r="G12" s="256">
        <v>15530</v>
      </c>
      <c r="H12" s="256">
        <v>14207</v>
      </c>
      <c r="I12" s="256">
        <f aca="true" t="shared" si="3" ref="I12:I28">SUM(J12,M12)</f>
        <v>2178</v>
      </c>
      <c r="J12" s="256">
        <f aca="true" t="shared" si="4" ref="J12:J28">SUM(K12:L12)</f>
        <v>1900</v>
      </c>
      <c r="K12" s="256">
        <v>478</v>
      </c>
      <c r="L12" s="256">
        <v>1422</v>
      </c>
      <c r="M12" s="256">
        <f aca="true" t="shared" si="5" ref="M12:M28">SUM(N12:O12)</f>
        <v>278</v>
      </c>
      <c r="N12" s="256">
        <v>129</v>
      </c>
      <c r="O12" s="256">
        <v>149</v>
      </c>
      <c r="P12" s="264">
        <f t="shared" si="1"/>
        <v>15.651052631578947</v>
      </c>
      <c r="Q12" s="246" t="s">
        <v>681</v>
      </c>
    </row>
    <row r="13" spans="1:17" s="58" customFormat="1" ht="18.75" customHeight="1">
      <c r="A13" s="249" t="s">
        <v>689</v>
      </c>
      <c r="B13" s="255">
        <f>SUM(B14:B15)</f>
        <v>30</v>
      </c>
      <c r="C13" s="260" t="s">
        <v>58</v>
      </c>
      <c r="D13" s="256">
        <f aca="true" t="shared" si="6" ref="D13:O13">SUM(D14:D15)</f>
        <v>544</v>
      </c>
      <c r="E13" s="256">
        <f t="shared" si="6"/>
        <v>877</v>
      </c>
      <c r="F13" s="256">
        <f t="shared" si="6"/>
        <v>17030</v>
      </c>
      <c r="G13" s="256">
        <f t="shared" si="6"/>
        <v>9014</v>
      </c>
      <c r="H13" s="256">
        <f t="shared" si="6"/>
        <v>8016</v>
      </c>
      <c r="I13" s="256">
        <f t="shared" si="6"/>
        <v>1199</v>
      </c>
      <c r="J13" s="256">
        <f t="shared" si="6"/>
        <v>1060</v>
      </c>
      <c r="K13" s="256">
        <f t="shared" si="6"/>
        <v>392</v>
      </c>
      <c r="L13" s="256">
        <f t="shared" si="6"/>
        <v>668</v>
      </c>
      <c r="M13" s="256">
        <f t="shared" si="6"/>
        <v>139</v>
      </c>
      <c r="N13" s="256">
        <f t="shared" si="6"/>
        <v>90</v>
      </c>
      <c r="O13" s="256">
        <f t="shared" si="6"/>
        <v>49</v>
      </c>
      <c r="P13" s="264">
        <f t="shared" si="1"/>
        <v>16.066037735849058</v>
      </c>
      <c r="Q13" s="245" t="s">
        <v>682</v>
      </c>
    </row>
    <row r="14" spans="1:17" s="58" customFormat="1" ht="18.75" customHeight="1">
      <c r="A14" s="248" t="s">
        <v>694</v>
      </c>
      <c r="B14" s="255">
        <v>25</v>
      </c>
      <c r="C14" s="250">
        <v>0</v>
      </c>
      <c r="D14" s="256">
        <v>443</v>
      </c>
      <c r="E14" s="256">
        <v>728</v>
      </c>
      <c r="F14" s="256">
        <f t="shared" si="2"/>
        <v>13623</v>
      </c>
      <c r="G14" s="256">
        <v>7414</v>
      </c>
      <c r="H14" s="256">
        <v>6209</v>
      </c>
      <c r="I14" s="256">
        <f t="shared" si="3"/>
        <v>993</v>
      </c>
      <c r="J14" s="256">
        <f t="shared" si="4"/>
        <v>874</v>
      </c>
      <c r="K14" s="256">
        <v>288</v>
      </c>
      <c r="L14" s="256">
        <v>586</v>
      </c>
      <c r="M14" s="256">
        <f t="shared" si="5"/>
        <v>119</v>
      </c>
      <c r="N14" s="256">
        <v>74</v>
      </c>
      <c r="O14" s="256">
        <v>45</v>
      </c>
      <c r="P14" s="264">
        <f t="shared" si="1"/>
        <v>15.58695652173913</v>
      </c>
      <c r="Q14" s="246" t="s">
        <v>478</v>
      </c>
    </row>
    <row r="15" spans="1:17" s="58" customFormat="1" ht="18.75" customHeight="1">
      <c r="A15" s="248" t="s">
        <v>695</v>
      </c>
      <c r="B15" s="255">
        <v>5</v>
      </c>
      <c r="C15" s="250">
        <v>0</v>
      </c>
      <c r="D15" s="256">
        <v>101</v>
      </c>
      <c r="E15" s="256">
        <v>149</v>
      </c>
      <c r="F15" s="256">
        <f t="shared" si="2"/>
        <v>3407</v>
      </c>
      <c r="G15" s="256">
        <v>1600</v>
      </c>
      <c r="H15" s="256">
        <v>1807</v>
      </c>
      <c r="I15" s="256">
        <f t="shared" si="3"/>
        <v>206</v>
      </c>
      <c r="J15" s="256">
        <f t="shared" si="4"/>
        <v>186</v>
      </c>
      <c r="K15" s="256">
        <v>104</v>
      </c>
      <c r="L15" s="256">
        <v>82</v>
      </c>
      <c r="M15" s="256">
        <f t="shared" si="5"/>
        <v>20</v>
      </c>
      <c r="N15" s="256">
        <v>16</v>
      </c>
      <c r="O15" s="256">
        <v>4</v>
      </c>
      <c r="P15" s="264">
        <f t="shared" si="1"/>
        <v>18.317204301075268</v>
      </c>
      <c r="Q15" s="246" t="s">
        <v>479</v>
      </c>
    </row>
    <row r="16" spans="1:17" s="58" customFormat="1" ht="18.75" customHeight="1">
      <c r="A16" s="248" t="s">
        <v>690</v>
      </c>
      <c r="B16" s="255">
        <f>SUM(B17:B18)</f>
        <v>14</v>
      </c>
      <c r="C16" s="260" t="s">
        <v>58</v>
      </c>
      <c r="D16" s="256">
        <f aca="true" t="shared" si="7" ref="D16:O16">SUM(D17:D18)</f>
        <v>392</v>
      </c>
      <c r="E16" s="256">
        <f t="shared" si="7"/>
        <v>579</v>
      </c>
      <c r="F16" s="256">
        <f t="shared" si="7"/>
        <v>14155</v>
      </c>
      <c r="G16" s="256">
        <f t="shared" si="7"/>
        <v>7385</v>
      </c>
      <c r="H16" s="256">
        <f t="shared" si="7"/>
        <v>6770</v>
      </c>
      <c r="I16" s="256">
        <f t="shared" si="7"/>
        <v>895</v>
      </c>
      <c r="J16" s="256">
        <f t="shared" si="7"/>
        <v>799</v>
      </c>
      <c r="K16" s="256">
        <f t="shared" si="7"/>
        <v>489</v>
      </c>
      <c r="L16" s="256">
        <f t="shared" si="7"/>
        <v>310</v>
      </c>
      <c r="M16" s="256">
        <f t="shared" si="7"/>
        <v>96</v>
      </c>
      <c r="N16" s="256">
        <f t="shared" si="7"/>
        <v>57</v>
      </c>
      <c r="O16" s="256">
        <f t="shared" si="7"/>
        <v>39</v>
      </c>
      <c r="P16" s="264">
        <f t="shared" si="1"/>
        <v>17.715894868585732</v>
      </c>
      <c r="Q16" s="245" t="s">
        <v>683</v>
      </c>
    </row>
    <row r="17" spans="1:17" s="58" customFormat="1" ht="18.75" customHeight="1">
      <c r="A17" s="248" t="s">
        <v>694</v>
      </c>
      <c r="B17" s="255">
        <v>7</v>
      </c>
      <c r="C17" s="250">
        <v>0</v>
      </c>
      <c r="D17" s="256">
        <v>186</v>
      </c>
      <c r="E17" s="256">
        <v>272</v>
      </c>
      <c r="F17" s="256">
        <f t="shared" si="2"/>
        <v>6278</v>
      </c>
      <c r="G17" s="256">
        <v>3137</v>
      </c>
      <c r="H17" s="256">
        <v>3141</v>
      </c>
      <c r="I17" s="256">
        <f t="shared" si="3"/>
        <v>442</v>
      </c>
      <c r="J17" s="256">
        <f t="shared" si="4"/>
        <v>397</v>
      </c>
      <c r="K17" s="256">
        <v>183</v>
      </c>
      <c r="L17" s="256">
        <v>214</v>
      </c>
      <c r="M17" s="256">
        <f t="shared" si="5"/>
        <v>45</v>
      </c>
      <c r="N17" s="256">
        <v>24</v>
      </c>
      <c r="O17" s="256">
        <v>21</v>
      </c>
      <c r="P17" s="264">
        <f t="shared" si="1"/>
        <v>15.81360201511335</v>
      </c>
      <c r="Q17" s="246" t="s">
        <v>478</v>
      </c>
    </row>
    <row r="18" spans="1:17" s="58" customFormat="1" ht="18.75" customHeight="1">
      <c r="A18" s="248" t="s">
        <v>695</v>
      </c>
      <c r="B18" s="255">
        <v>7</v>
      </c>
      <c r="C18" s="250">
        <v>0</v>
      </c>
      <c r="D18" s="256">
        <v>206</v>
      </c>
      <c r="E18" s="256">
        <v>307</v>
      </c>
      <c r="F18" s="256">
        <f t="shared" si="2"/>
        <v>7877</v>
      </c>
      <c r="G18" s="256">
        <v>4248</v>
      </c>
      <c r="H18" s="256">
        <v>3629</v>
      </c>
      <c r="I18" s="256">
        <f t="shared" si="3"/>
        <v>453</v>
      </c>
      <c r="J18" s="256">
        <f t="shared" si="4"/>
        <v>402</v>
      </c>
      <c r="K18" s="256">
        <v>306</v>
      </c>
      <c r="L18" s="256">
        <v>96</v>
      </c>
      <c r="M18" s="256">
        <f t="shared" si="5"/>
        <v>51</v>
      </c>
      <c r="N18" s="256">
        <v>33</v>
      </c>
      <c r="O18" s="256">
        <v>18</v>
      </c>
      <c r="P18" s="264">
        <f t="shared" si="1"/>
        <v>19.59452736318408</v>
      </c>
      <c r="Q18" s="246" t="s">
        <v>480</v>
      </c>
    </row>
    <row r="19" spans="1:17" s="58" customFormat="1" ht="18.75" customHeight="1">
      <c r="A19" s="248" t="s">
        <v>691</v>
      </c>
      <c r="B19" s="255">
        <f>SUM(B20)</f>
        <v>2</v>
      </c>
      <c r="C19" s="244" t="s">
        <v>58</v>
      </c>
      <c r="D19" s="256">
        <f aca="true" t="shared" si="8" ref="D19:O19">SUM(D20)</f>
        <v>17</v>
      </c>
      <c r="E19" s="256">
        <f t="shared" si="8"/>
        <v>32</v>
      </c>
      <c r="F19" s="256">
        <f t="shared" si="8"/>
        <v>383</v>
      </c>
      <c r="G19" s="256">
        <f t="shared" si="8"/>
        <v>155</v>
      </c>
      <c r="H19" s="256">
        <f t="shared" si="8"/>
        <v>228</v>
      </c>
      <c r="I19" s="256">
        <f t="shared" si="8"/>
        <v>65</v>
      </c>
      <c r="J19" s="256">
        <f t="shared" si="8"/>
        <v>49</v>
      </c>
      <c r="K19" s="256">
        <f t="shared" si="8"/>
        <v>26</v>
      </c>
      <c r="L19" s="256">
        <f t="shared" si="8"/>
        <v>23</v>
      </c>
      <c r="M19" s="256">
        <f t="shared" si="8"/>
        <v>16</v>
      </c>
      <c r="N19" s="256">
        <f t="shared" si="8"/>
        <v>7</v>
      </c>
      <c r="O19" s="256">
        <f t="shared" si="8"/>
        <v>9</v>
      </c>
      <c r="P19" s="264">
        <f t="shared" si="1"/>
        <v>7.816326530612245</v>
      </c>
      <c r="Q19" s="252" t="s">
        <v>677</v>
      </c>
    </row>
    <row r="20" spans="1:17" s="58" customFormat="1" ht="18.75" customHeight="1">
      <c r="A20" s="248" t="s">
        <v>694</v>
      </c>
      <c r="B20" s="255">
        <v>2</v>
      </c>
      <c r="C20" s="259" t="s">
        <v>58</v>
      </c>
      <c r="D20" s="256">
        <v>17</v>
      </c>
      <c r="E20" s="256">
        <v>32</v>
      </c>
      <c r="F20" s="256">
        <f t="shared" si="2"/>
        <v>383</v>
      </c>
      <c r="G20" s="256">
        <v>155</v>
      </c>
      <c r="H20" s="256">
        <v>228</v>
      </c>
      <c r="I20" s="256">
        <f t="shared" si="3"/>
        <v>65</v>
      </c>
      <c r="J20" s="256">
        <f t="shared" si="4"/>
        <v>49</v>
      </c>
      <c r="K20" s="256">
        <v>26</v>
      </c>
      <c r="L20" s="256">
        <v>23</v>
      </c>
      <c r="M20" s="256">
        <f t="shared" si="5"/>
        <v>16</v>
      </c>
      <c r="N20" s="256">
        <v>7</v>
      </c>
      <c r="O20" s="256">
        <v>9</v>
      </c>
      <c r="P20" s="264">
        <f t="shared" si="1"/>
        <v>7.816326530612245</v>
      </c>
      <c r="Q20" s="246" t="s">
        <v>478</v>
      </c>
    </row>
    <row r="21" spans="1:17" s="58" customFormat="1" ht="18.75" customHeight="1">
      <c r="A21" s="248" t="s">
        <v>692</v>
      </c>
      <c r="B21" s="255">
        <f>B22</f>
        <v>4</v>
      </c>
      <c r="C21" s="244" t="s">
        <v>58</v>
      </c>
      <c r="D21" s="256">
        <f aca="true" t="shared" si="9" ref="D21:O21">D22</f>
        <v>99</v>
      </c>
      <c r="E21" s="256">
        <f t="shared" si="9"/>
        <v>122</v>
      </c>
      <c r="F21" s="256">
        <f t="shared" si="9"/>
        <v>2914</v>
      </c>
      <c r="G21" s="256">
        <f t="shared" si="9"/>
        <v>1442</v>
      </c>
      <c r="H21" s="256">
        <f t="shared" si="9"/>
        <v>1472</v>
      </c>
      <c r="I21" s="256">
        <f t="shared" si="9"/>
        <v>269</v>
      </c>
      <c r="J21" s="256">
        <f t="shared" si="9"/>
        <v>227</v>
      </c>
      <c r="K21" s="256">
        <f t="shared" si="9"/>
        <v>111</v>
      </c>
      <c r="L21" s="256">
        <f t="shared" si="9"/>
        <v>116</v>
      </c>
      <c r="M21" s="256">
        <f t="shared" si="9"/>
        <v>42</v>
      </c>
      <c r="N21" s="256">
        <f t="shared" si="9"/>
        <v>27</v>
      </c>
      <c r="O21" s="256">
        <f t="shared" si="9"/>
        <v>15</v>
      </c>
      <c r="P21" s="264">
        <f t="shared" si="1"/>
        <v>12.837004405286343</v>
      </c>
      <c r="Q21" s="252" t="s">
        <v>678</v>
      </c>
    </row>
    <row r="22" spans="1:17" s="58" customFormat="1" ht="18.75" customHeight="1">
      <c r="A22" s="248" t="s">
        <v>694</v>
      </c>
      <c r="B22" s="255">
        <v>4</v>
      </c>
      <c r="C22" s="259" t="s">
        <v>58</v>
      </c>
      <c r="D22" s="256">
        <v>99</v>
      </c>
      <c r="E22" s="256">
        <v>122</v>
      </c>
      <c r="F22" s="256">
        <f t="shared" si="2"/>
        <v>2914</v>
      </c>
      <c r="G22" s="256">
        <v>1442</v>
      </c>
      <c r="H22" s="256">
        <v>1472</v>
      </c>
      <c r="I22" s="256">
        <f t="shared" si="3"/>
        <v>269</v>
      </c>
      <c r="J22" s="256">
        <f t="shared" si="4"/>
        <v>227</v>
      </c>
      <c r="K22" s="256">
        <v>111</v>
      </c>
      <c r="L22" s="256">
        <v>116</v>
      </c>
      <c r="M22" s="256">
        <f t="shared" si="5"/>
        <v>42</v>
      </c>
      <c r="N22" s="256">
        <v>27</v>
      </c>
      <c r="O22" s="256">
        <v>15</v>
      </c>
      <c r="P22" s="264">
        <f t="shared" si="1"/>
        <v>12.837004405286343</v>
      </c>
      <c r="Q22" s="246" t="s">
        <v>478</v>
      </c>
    </row>
    <row r="23" spans="1:17" s="58" customFormat="1" ht="18.75" customHeight="1">
      <c r="A23" s="248" t="s">
        <v>693</v>
      </c>
      <c r="B23" s="255" t="str">
        <f>B24</f>
        <v>-</v>
      </c>
      <c r="C23" s="244" t="s">
        <v>58</v>
      </c>
      <c r="D23" s="256" t="str">
        <f aca="true" t="shared" si="10" ref="D23:O23">D24</f>
        <v>-</v>
      </c>
      <c r="E23" s="256" t="str">
        <f t="shared" si="10"/>
        <v>-</v>
      </c>
      <c r="F23" s="256" t="str">
        <f t="shared" si="10"/>
        <v>-</v>
      </c>
      <c r="G23" s="256" t="str">
        <f t="shared" si="10"/>
        <v>-</v>
      </c>
      <c r="H23" s="256" t="str">
        <f t="shared" si="10"/>
        <v>-</v>
      </c>
      <c r="I23" s="256" t="str">
        <f t="shared" si="10"/>
        <v>-</v>
      </c>
      <c r="J23" s="256" t="str">
        <f t="shared" si="10"/>
        <v>-</v>
      </c>
      <c r="K23" s="256" t="str">
        <f t="shared" si="10"/>
        <v>-</v>
      </c>
      <c r="L23" s="256" t="str">
        <f t="shared" si="10"/>
        <v>-</v>
      </c>
      <c r="M23" s="256" t="str">
        <f t="shared" si="10"/>
        <v>-</v>
      </c>
      <c r="N23" s="256" t="str">
        <f t="shared" si="10"/>
        <v>-</v>
      </c>
      <c r="O23" s="256" t="str">
        <f t="shared" si="10"/>
        <v>-</v>
      </c>
      <c r="P23" s="264" t="s">
        <v>58</v>
      </c>
      <c r="Q23" s="252" t="s">
        <v>679</v>
      </c>
    </row>
    <row r="24" spans="1:17" s="58" customFormat="1" ht="18.75" customHeight="1">
      <c r="A24" s="248" t="s">
        <v>694</v>
      </c>
      <c r="B24" s="261" t="s">
        <v>58</v>
      </c>
      <c r="C24" s="259" t="s">
        <v>58</v>
      </c>
      <c r="D24" s="244" t="s">
        <v>58</v>
      </c>
      <c r="E24" s="244" t="s">
        <v>153</v>
      </c>
      <c r="F24" s="244" t="s">
        <v>59</v>
      </c>
      <c r="G24" s="244" t="s">
        <v>153</v>
      </c>
      <c r="H24" s="244" t="s">
        <v>153</v>
      </c>
      <c r="I24" s="244" t="s">
        <v>153</v>
      </c>
      <c r="J24" s="244" t="s">
        <v>59</v>
      </c>
      <c r="K24" s="244" t="s">
        <v>153</v>
      </c>
      <c r="L24" s="244" t="s">
        <v>59</v>
      </c>
      <c r="M24" s="244" t="s">
        <v>153</v>
      </c>
      <c r="N24" s="244" t="s">
        <v>59</v>
      </c>
      <c r="O24" s="244" t="s">
        <v>58</v>
      </c>
      <c r="P24" s="264" t="s">
        <v>58</v>
      </c>
      <c r="Q24" s="246" t="s">
        <v>478</v>
      </c>
    </row>
    <row r="25" spans="1:17" s="58" customFormat="1" ht="18.75" customHeight="1">
      <c r="A25" s="763" t="s">
        <v>945</v>
      </c>
      <c r="B25" s="255">
        <v>2</v>
      </c>
      <c r="C25" s="259" t="s">
        <v>58</v>
      </c>
      <c r="D25" s="256">
        <v>51</v>
      </c>
      <c r="E25" s="244" t="s">
        <v>153</v>
      </c>
      <c r="F25" s="256">
        <f t="shared" si="2"/>
        <v>7576</v>
      </c>
      <c r="G25" s="256">
        <v>3385</v>
      </c>
      <c r="H25" s="256">
        <v>4191</v>
      </c>
      <c r="I25" s="256">
        <f t="shared" si="3"/>
        <v>302</v>
      </c>
      <c r="J25" s="256">
        <f t="shared" si="4"/>
        <v>220</v>
      </c>
      <c r="K25" s="256">
        <v>122</v>
      </c>
      <c r="L25" s="256">
        <v>98</v>
      </c>
      <c r="M25" s="256">
        <f t="shared" si="5"/>
        <v>82</v>
      </c>
      <c r="N25" s="256">
        <v>56</v>
      </c>
      <c r="O25" s="256">
        <v>26</v>
      </c>
      <c r="P25" s="264">
        <f t="shared" si="1"/>
        <v>34.43636363636364</v>
      </c>
      <c r="Q25" s="245" t="s">
        <v>684</v>
      </c>
    </row>
    <row r="26" spans="1:17" s="58" customFormat="1" ht="18.75" customHeight="1">
      <c r="A26" s="764" t="s">
        <v>944</v>
      </c>
      <c r="B26" s="255">
        <v>2</v>
      </c>
      <c r="C26" s="259" t="s">
        <v>58</v>
      </c>
      <c r="D26" s="256">
        <v>73</v>
      </c>
      <c r="E26" s="244" t="s">
        <v>59</v>
      </c>
      <c r="F26" s="256">
        <f t="shared" si="2"/>
        <v>12190</v>
      </c>
      <c r="G26" s="256">
        <v>6445</v>
      </c>
      <c r="H26" s="256">
        <v>5745</v>
      </c>
      <c r="I26" s="256">
        <f t="shared" si="3"/>
        <v>1075</v>
      </c>
      <c r="J26" s="256">
        <f t="shared" si="4"/>
        <v>714</v>
      </c>
      <c r="K26" s="256">
        <v>578</v>
      </c>
      <c r="L26" s="256">
        <v>136</v>
      </c>
      <c r="M26" s="256">
        <f t="shared" si="5"/>
        <v>361</v>
      </c>
      <c r="N26" s="256">
        <v>227</v>
      </c>
      <c r="O26" s="256">
        <v>134</v>
      </c>
      <c r="P26" s="264">
        <f t="shared" si="1"/>
        <v>17.07282913165266</v>
      </c>
      <c r="Q26" s="253" t="s">
        <v>685</v>
      </c>
    </row>
    <row r="27" spans="1:17" s="58" customFormat="1" ht="18.75" customHeight="1">
      <c r="A27" s="764" t="s">
        <v>947</v>
      </c>
      <c r="B27" s="255">
        <v>12</v>
      </c>
      <c r="C27" s="259" t="s">
        <v>58</v>
      </c>
      <c r="D27" s="256">
        <v>175</v>
      </c>
      <c r="E27" s="244" t="s">
        <v>58</v>
      </c>
      <c r="F27" s="256">
        <f t="shared" si="2"/>
        <v>2105</v>
      </c>
      <c r="G27" s="256">
        <v>1031</v>
      </c>
      <c r="H27" s="256">
        <v>1074</v>
      </c>
      <c r="I27" s="244" t="s">
        <v>58</v>
      </c>
      <c r="J27" s="244" t="s">
        <v>58</v>
      </c>
      <c r="K27" s="244" t="s">
        <v>58</v>
      </c>
      <c r="L27" s="244" t="s">
        <v>58</v>
      </c>
      <c r="M27" s="244" t="s">
        <v>58</v>
      </c>
      <c r="N27" s="244" t="s">
        <v>58</v>
      </c>
      <c r="O27" s="244" t="s">
        <v>58</v>
      </c>
      <c r="P27" s="264" t="s">
        <v>58</v>
      </c>
      <c r="Q27" s="234" t="s">
        <v>686</v>
      </c>
    </row>
    <row r="28" spans="1:17" s="58" customFormat="1" ht="18.75" customHeight="1">
      <c r="A28" s="765" t="s">
        <v>946</v>
      </c>
      <c r="B28" s="257">
        <v>3</v>
      </c>
      <c r="C28" s="262" t="s">
        <v>58</v>
      </c>
      <c r="D28" s="258">
        <v>84</v>
      </c>
      <c r="E28" s="258">
        <v>81</v>
      </c>
      <c r="F28" s="258">
        <f t="shared" si="2"/>
        <v>751</v>
      </c>
      <c r="G28" s="258">
        <v>437</v>
      </c>
      <c r="H28" s="258">
        <v>314</v>
      </c>
      <c r="I28" s="256">
        <f t="shared" si="3"/>
        <v>142</v>
      </c>
      <c r="J28" s="256">
        <f t="shared" si="4"/>
        <v>119</v>
      </c>
      <c r="K28" s="258">
        <v>37</v>
      </c>
      <c r="L28" s="258">
        <v>82</v>
      </c>
      <c r="M28" s="256">
        <f t="shared" si="5"/>
        <v>23</v>
      </c>
      <c r="N28" s="258">
        <v>14</v>
      </c>
      <c r="O28" s="258">
        <v>9</v>
      </c>
      <c r="P28" s="264">
        <f t="shared" si="1"/>
        <v>6.310924369747899</v>
      </c>
      <c r="Q28" s="247" t="s">
        <v>481</v>
      </c>
    </row>
    <row r="29" spans="1:17" s="269" customFormat="1" ht="28.5" customHeight="1">
      <c r="A29" s="265" t="s">
        <v>696</v>
      </c>
      <c r="B29" s="266"/>
      <c r="C29" s="267"/>
      <c r="D29" s="266"/>
      <c r="E29" s="266"/>
      <c r="F29" s="268"/>
      <c r="G29" s="266"/>
      <c r="H29" s="781" t="s">
        <v>700</v>
      </c>
      <c r="I29" s="782"/>
      <c r="J29" s="782"/>
      <c r="K29" s="782"/>
      <c r="L29" s="782"/>
      <c r="M29" s="782"/>
      <c r="N29" s="782"/>
      <c r="O29" s="782"/>
      <c r="P29" s="782"/>
      <c r="Q29" s="782"/>
    </row>
    <row r="30" spans="1:16" s="269" customFormat="1" ht="18" customHeight="1">
      <c r="A30" s="270" t="s">
        <v>697</v>
      </c>
      <c r="C30" s="271"/>
      <c r="G30" s="272"/>
      <c r="P30" s="270"/>
    </row>
    <row r="31" spans="1:16" s="269" customFormat="1" ht="18" customHeight="1">
      <c r="A31" s="270" t="s">
        <v>698</v>
      </c>
      <c r="C31" s="271"/>
      <c r="P31" s="270"/>
    </row>
    <row r="32" spans="1:16" s="269" customFormat="1" ht="18" customHeight="1">
      <c r="A32" s="273" t="s">
        <v>701</v>
      </c>
      <c r="C32" s="271"/>
      <c r="F32" s="272"/>
      <c r="P32" s="270"/>
    </row>
    <row r="33" spans="1:16" s="269" customFormat="1" ht="18" customHeight="1">
      <c r="A33" s="274" t="s">
        <v>699</v>
      </c>
      <c r="C33" s="271"/>
      <c r="P33" s="270"/>
    </row>
  </sheetData>
  <sheetProtection/>
  <mergeCells count="12">
    <mergeCell ref="H29:Q29"/>
    <mergeCell ref="F4:F5"/>
    <mergeCell ref="Q3:Q5"/>
    <mergeCell ref="G4:G5"/>
    <mergeCell ref="H4:H5"/>
    <mergeCell ref="I4:I5"/>
    <mergeCell ref="A1:Q1"/>
    <mergeCell ref="A3:A5"/>
    <mergeCell ref="E3:E5"/>
    <mergeCell ref="D3:D5"/>
    <mergeCell ref="B3:C5"/>
    <mergeCell ref="P3:P5"/>
  </mergeCells>
  <printOptions/>
  <pageMargins left="0.27" right="0.34" top="0.984251968503937" bottom="0.7" header="0.34" footer="0.5118110236220472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15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1" width="10.00390625" style="653" customWidth="1"/>
    <col min="2" max="3" width="5.7109375" style="653" customWidth="1"/>
    <col min="4" max="4" width="8.00390625" style="653" customWidth="1"/>
    <col min="5" max="5" width="6.8515625" style="653" bestFit="1" customWidth="1"/>
    <col min="6" max="6" width="6.421875" style="653" customWidth="1"/>
    <col min="7" max="7" width="7.28125" style="653" customWidth="1"/>
    <col min="8" max="13" width="5.140625" style="653" customWidth="1"/>
    <col min="14" max="14" width="10.421875" style="653" customWidth="1"/>
    <col min="15" max="15" width="9.140625" style="653" customWidth="1"/>
    <col min="16" max="16" width="9.57421875" style="653" customWidth="1"/>
    <col min="17" max="17" width="8.421875" style="653" customWidth="1"/>
    <col min="18" max="19" width="8.7109375" style="653" customWidth="1"/>
    <col min="20" max="20" width="10.7109375" style="653" customWidth="1"/>
    <col min="21" max="21" width="18.421875" style="653" customWidth="1"/>
    <col min="22" max="16384" width="11.421875" style="653" customWidth="1"/>
  </cols>
  <sheetData>
    <row r="1" spans="1:21" s="650" customFormat="1" ht="40.5" customHeight="1">
      <c r="A1" s="935" t="s">
        <v>582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5"/>
      <c r="R1" s="935"/>
      <c r="S1" s="935"/>
      <c r="T1" s="935"/>
      <c r="U1" s="935"/>
    </row>
    <row r="2" s="651" customFormat="1" ht="12"/>
    <row r="3" spans="1:21" s="651" customFormat="1" ht="21" customHeight="1">
      <c r="A3" s="652" t="s">
        <v>573</v>
      </c>
      <c r="D3" s="620" t="s">
        <v>79</v>
      </c>
      <c r="Q3" s="930" t="s">
        <v>574</v>
      </c>
      <c r="R3" s="930"/>
      <c r="S3" s="930"/>
      <c r="T3" s="930"/>
      <c r="U3" s="930"/>
    </row>
    <row r="4" spans="1:21" s="651" customFormat="1" ht="18.75" customHeight="1">
      <c r="A4" s="922" t="s">
        <v>62</v>
      </c>
      <c r="B4" s="916" t="s">
        <v>63</v>
      </c>
      <c r="C4" s="918"/>
      <c r="D4" s="925" t="s">
        <v>64</v>
      </c>
      <c r="E4" s="916" t="s">
        <v>65</v>
      </c>
      <c r="F4" s="917"/>
      <c r="G4" s="918"/>
      <c r="H4" s="916" t="s">
        <v>66</v>
      </c>
      <c r="I4" s="917"/>
      <c r="J4" s="918"/>
      <c r="K4" s="916" t="s">
        <v>799</v>
      </c>
      <c r="L4" s="917"/>
      <c r="M4" s="918"/>
      <c r="N4" s="916" t="s">
        <v>67</v>
      </c>
      <c r="O4" s="918"/>
      <c r="P4" s="916" t="s">
        <v>68</v>
      </c>
      <c r="Q4" s="918"/>
      <c r="R4" s="925" t="s">
        <v>69</v>
      </c>
      <c r="S4" s="925" t="s">
        <v>70</v>
      </c>
      <c r="T4" s="925" t="s">
        <v>71</v>
      </c>
      <c r="U4" s="912" t="s">
        <v>80</v>
      </c>
    </row>
    <row r="5" spans="1:21" s="651" customFormat="1" ht="18.75" customHeight="1">
      <c r="A5" s="923"/>
      <c r="B5" s="919"/>
      <c r="C5" s="921"/>
      <c r="D5" s="926"/>
      <c r="E5" s="919"/>
      <c r="F5" s="920"/>
      <c r="G5" s="921"/>
      <c r="H5" s="919"/>
      <c r="I5" s="920"/>
      <c r="J5" s="921"/>
      <c r="K5" s="919"/>
      <c r="L5" s="920"/>
      <c r="M5" s="921"/>
      <c r="N5" s="928"/>
      <c r="O5" s="929"/>
      <c r="P5" s="928"/>
      <c r="Q5" s="929"/>
      <c r="R5" s="926"/>
      <c r="S5" s="926"/>
      <c r="T5" s="926"/>
      <c r="U5" s="913"/>
    </row>
    <row r="6" spans="1:21" s="651" customFormat="1" ht="18" customHeight="1">
      <c r="A6" s="923"/>
      <c r="B6" s="919"/>
      <c r="C6" s="921"/>
      <c r="D6" s="926"/>
      <c r="E6" s="926"/>
      <c r="F6" s="925" t="s">
        <v>72</v>
      </c>
      <c r="G6" s="925" t="s">
        <v>73</v>
      </c>
      <c r="H6" s="926"/>
      <c r="I6" s="922" t="s">
        <v>74</v>
      </c>
      <c r="J6" s="922" t="s">
        <v>81</v>
      </c>
      <c r="K6" s="926"/>
      <c r="L6" s="922" t="s">
        <v>74</v>
      </c>
      <c r="M6" s="922" t="s">
        <v>81</v>
      </c>
      <c r="N6" s="925" t="s">
        <v>75</v>
      </c>
      <c r="O6" s="925" t="s">
        <v>76</v>
      </c>
      <c r="P6" s="925" t="s">
        <v>77</v>
      </c>
      <c r="Q6" s="925" t="s">
        <v>78</v>
      </c>
      <c r="R6" s="926"/>
      <c r="S6" s="926"/>
      <c r="T6" s="926"/>
      <c r="U6" s="913"/>
    </row>
    <row r="7" spans="1:21" s="651" customFormat="1" ht="18" customHeight="1">
      <c r="A7" s="923"/>
      <c r="B7" s="919"/>
      <c r="C7" s="921"/>
      <c r="D7" s="926"/>
      <c r="E7" s="926"/>
      <c r="F7" s="926"/>
      <c r="G7" s="926"/>
      <c r="H7" s="926"/>
      <c r="I7" s="923"/>
      <c r="J7" s="923"/>
      <c r="K7" s="926"/>
      <c r="L7" s="923"/>
      <c r="M7" s="923"/>
      <c r="N7" s="926"/>
      <c r="O7" s="926"/>
      <c r="P7" s="926"/>
      <c r="Q7" s="926"/>
      <c r="R7" s="926"/>
      <c r="S7" s="926"/>
      <c r="T7" s="926"/>
      <c r="U7" s="913"/>
    </row>
    <row r="8" spans="1:21" s="651" customFormat="1" ht="18" customHeight="1">
      <c r="A8" s="924"/>
      <c r="B8" s="928"/>
      <c r="C8" s="929"/>
      <c r="D8" s="927"/>
      <c r="E8" s="927"/>
      <c r="F8" s="927"/>
      <c r="G8" s="927"/>
      <c r="H8" s="927"/>
      <c r="I8" s="924"/>
      <c r="J8" s="924"/>
      <c r="K8" s="927"/>
      <c r="L8" s="924"/>
      <c r="M8" s="924"/>
      <c r="N8" s="927"/>
      <c r="O8" s="927"/>
      <c r="P8" s="927"/>
      <c r="Q8" s="927"/>
      <c r="R8" s="927"/>
      <c r="S8" s="927"/>
      <c r="T8" s="927"/>
      <c r="U8" s="914"/>
    </row>
    <row r="9" spans="1:21" s="619" customFormat="1" ht="45.75" customHeight="1">
      <c r="A9" s="666" t="s">
        <v>8</v>
      </c>
      <c r="B9" s="931">
        <v>0</v>
      </c>
      <c r="C9" s="932"/>
      <c r="D9" s="667">
        <v>0</v>
      </c>
      <c r="E9" s="667">
        <v>0</v>
      </c>
      <c r="F9" s="667">
        <v>0</v>
      </c>
      <c r="G9" s="667">
        <v>0</v>
      </c>
      <c r="H9" s="667">
        <v>0</v>
      </c>
      <c r="I9" s="667">
        <v>0</v>
      </c>
      <c r="J9" s="667">
        <v>0</v>
      </c>
      <c r="K9" s="667">
        <v>0</v>
      </c>
      <c r="L9" s="667">
        <v>0</v>
      </c>
      <c r="M9" s="667">
        <v>0</v>
      </c>
      <c r="N9" s="667">
        <v>0</v>
      </c>
      <c r="O9" s="667">
        <v>0</v>
      </c>
      <c r="P9" s="667">
        <v>0</v>
      </c>
      <c r="Q9" s="667">
        <v>0</v>
      </c>
      <c r="R9" s="667">
        <v>0</v>
      </c>
      <c r="S9" s="667">
        <v>0</v>
      </c>
      <c r="T9" s="668">
        <v>0</v>
      </c>
      <c r="U9" s="623" t="s">
        <v>8</v>
      </c>
    </row>
    <row r="10" spans="1:21" s="619" customFormat="1" ht="45.75" customHeight="1">
      <c r="A10" s="696" t="s">
        <v>753</v>
      </c>
      <c r="B10" s="934">
        <v>0</v>
      </c>
      <c r="C10" s="934"/>
      <c r="D10" s="697">
        <v>0</v>
      </c>
      <c r="E10" s="697">
        <v>0</v>
      </c>
      <c r="F10" s="697">
        <v>0</v>
      </c>
      <c r="G10" s="697">
        <v>0</v>
      </c>
      <c r="H10" s="697">
        <v>0</v>
      </c>
      <c r="I10" s="697">
        <v>0</v>
      </c>
      <c r="J10" s="697">
        <v>0</v>
      </c>
      <c r="K10" s="697">
        <v>0</v>
      </c>
      <c r="L10" s="697">
        <v>0</v>
      </c>
      <c r="M10" s="697">
        <v>0</v>
      </c>
      <c r="N10" s="697">
        <v>0</v>
      </c>
      <c r="O10" s="697">
        <v>0</v>
      </c>
      <c r="P10" s="697">
        <v>0</v>
      </c>
      <c r="Q10" s="697">
        <v>0</v>
      </c>
      <c r="R10" s="697">
        <v>0</v>
      </c>
      <c r="S10" s="697">
        <v>0</v>
      </c>
      <c r="T10" s="698">
        <v>0</v>
      </c>
      <c r="U10" s="699" t="s">
        <v>753</v>
      </c>
    </row>
    <row r="11" spans="1:21" s="636" customFormat="1" ht="45.75" customHeight="1">
      <c r="A11" s="631" t="s">
        <v>837</v>
      </c>
      <c r="B11" s="933">
        <v>0</v>
      </c>
      <c r="C11" s="933"/>
      <c r="D11" s="669">
        <v>0</v>
      </c>
      <c r="E11" s="669">
        <v>0</v>
      </c>
      <c r="F11" s="669">
        <v>0</v>
      </c>
      <c r="G11" s="669">
        <v>0</v>
      </c>
      <c r="H11" s="669">
        <v>0</v>
      </c>
      <c r="I11" s="669">
        <v>0</v>
      </c>
      <c r="J11" s="669">
        <v>0</v>
      </c>
      <c r="K11" s="669">
        <v>0</v>
      </c>
      <c r="L11" s="669">
        <v>0</v>
      </c>
      <c r="M11" s="669">
        <v>0</v>
      </c>
      <c r="N11" s="669">
        <v>0</v>
      </c>
      <c r="O11" s="669">
        <v>0</v>
      </c>
      <c r="P11" s="669">
        <v>0</v>
      </c>
      <c r="Q11" s="669">
        <v>0</v>
      </c>
      <c r="R11" s="669">
        <v>0</v>
      </c>
      <c r="S11" s="669">
        <v>0</v>
      </c>
      <c r="T11" s="670">
        <v>0</v>
      </c>
      <c r="U11" s="671" t="s">
        <v>837</v>
      </c>
    </row>
    <row r="12" spans="1:15" s="60" customFormat="1" ht="18.75" customHeight="1">
      <c r="A12" s="60" t="s">
        <v>166</v>
      </c>
      <c r="B12" s="443"/>
      <c r="C12" s="443"/>
      <c r="D12" s="443"/>
      <c r="F12" s="444"/>
      <c r="G12" s="562"/>
      <c r="H12" s="444"/>
      <c r="I12" s="444"/>
      <c r="J12" s="444" t="s">
        <v>167</v>
      </c>
      <c r="K12" s="444"/>
      <c r="M12" s="444"/>
      <c r="N12" s="443"/>
      <c r="O12" s="443"/>
    </row>
    <row r="13" spans="1:5" s="60" customFormat="1" ht="18.75" customHeight="1">
      <c r="A13" s="189" t="s">
        <v>554</v>
      </c>
      <c r="B13" s="189"/>
      <c r="C13" s="189"/>
      <c r="D13" s="189"/>
      <c r="E13" s="189"/>
    </row>
    <row r="14" s="60" customFormat="1" ht="18.75" customHeight="1">
      <c r="A14" s="60" t="s">
        <v>555</v>
      </c>
    </row>
    <row r="15" s="619" customFormat="1" ht="18.75" customHeight="1">
      <c r="A15" s="619" t="s">
        <v>576</v>
      </c>
    </row>
    <row r="16" s="651" customFormat="1" ht="12"/>
  </sheetData>
  <sheetProtection/>
  <mergeCells count="30">
    <mergeCell ref="A1:U1"/>
    <mergeCell ref="A4:A8"/>
    <mergeCell ref="G6:G8"/>
    <mergeCell ref="K6:K8"/>
    <mergeCell ref="L6:L8"/>
    <mergeCell ref="I6:I8"/>
    <mergeCell ref="P4:Q5"/>
    <mergeCell ref="N6:N8"/>
    <mergeCell ref="B4:C8"/>
    <mergeCell ref="D4:D8"/>
    <mergeCell ref="B9:C9"/>
    <mergeCell ref="B11:C11"/>
    <mergeCell ref="E6:E8"/>
    <mergeCell ref="J6:J8"/>
    <mergeCell ref="B10:C10"/>
    <mergeCell ref="H4:J5"/>
    <mergeCell ref="F6:F8"/>
    <mergeCell ref="H6:H8"/>
    <mergeCell ref="Q3:U3"/>
    <mergeCell ref="Q6:Q8"/>
    <mergeCell ref="P6:P8"/>
    <mergeCell ref="O6:O8"/>
    <mergeCell ref="U4:U8"/>
    <mergeCell ref="E4:G5"/>
    <mergeCell ref="K4:M5"/>
    <mergeCell ref="M6:M8"/>
    <mergeCell ref="T4:T8"/>
    <mergeCell ref="S4:S8"/>
    <mergeCell ref="R4:R8"/>
    <mergeCell ref="N4:O5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3"/>
  <sheetViews>
    <sheetView showZeros="0" zoomScalePageLayoutView="0" workbookViewId="0" topLeftCell="A1">
      <selection activeCell="I7" sqref="I7"/>
    </sheetView>
  </sheetViews>
  <sheetFormatPr defaultColWidth="9.140625" defaultRowHeight="12.75"/>
  <cols>
    <col min="1" max="1" width="16.57421875" style="194" customWidth="1"/>
    <col min="2" max="9" width="12.28125" style="194" customWidth="1"/>
    <col min="10" max="10" width="16.57421875" style="194" customWidth="1"/>
    <col min="11" max="12" width="12.28125" style="194" customWidth="1"/>
    <col min="13" max="13" width="19.7109375" style="194" customWidth="1"/>
    <col min="14" max="16384" width="9.140625" style="194" customWidth="1"/>
  </cols>
  <sheetData>
    <row r="1" spans="1:13" ht="23.25" customHeight="1">
      <c r="A1" s="945" t="s">
        <v>828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</row>
    <row r="2" spans="1:13" ht="18" customHeight="1">
      <c r="A2" s="194" t="s">
        <v>583</v>
      </c>
      <c r="B2" s="195"/>
      <c r="C2" s="196" t="s">
        <v>79</v>
      </c>
      <c r="D2" s="195"/>
      <c r="E2" s="195"/>
      <c r="F2" s="195"/>
      <c r="G2" s="195"/>
      <c r="H2" s="195"/>
      <c r="I2" s="195"/>
      <c r="J2" s="195"/>
      <c r="K2" s="195"/>
      <c r="M2" s="197" t="s">
        <v>584</v>
      </c>
    </row>
    <row r="3" spans="1:13" ht="17.25" customHeight="1">
      <c r="A3" s="198"/>
      <c r="B3" s="199" t="s">
        <v>585</v>
      </c>
      <c r="C3" s="199" t="s">
        <v>586</v>
      </c>
      <c r="D3" s="936" t="s">
        <v>587</v>
      </c>
      <c r="E3" s="937"/>
      <c r="F3" s="938"/>
      <c r="G3" s="936" t="s">
        <v>588</v>
      </c>
      <c r="H3" s="937"/>
      <c r="I3" s="938"/>
      <c r="J3" s="936" t="s">
        <v>847</v>
      </c>
      <c r="K3" s="937"/>
      <c r="L3" s="938"/>
      <c r="M3" s="198"/>
    </row>
    <row r="4" spans="1:13" ht="17.25" customHeight="1">
      <c r="A4" s="201" t="s">
        <v>589</v>
      </c>
      <c r="B4" s="202"/>
      <c r="C4" s="202"/>
      <c r="D4" s="946" t="s">
        <v>590</v>
      </c>
      <c r="E4" s="947"/>
      <c r="F4" s="948"/>
      <c r="G4" s="946" t="s">
        <v>591</v>
      </c>
      <c r="H4" s="949"/>
      <c r="I4" s="948"/>
      <c r="J4" s="946" t="s">
        <v>592</v>
      </c>
      <c r="K4" s="949"/>
      <c r="L4" s="948"/>
      <c r="M4" s="204" t="s">
        <v>593</v>
      </c>
    </row>
    <row r="5" spans="1:13" ht="17.25" customHeight="1">
      <c r="A5" s="201" t="s">
        <v>594</v>
      </c>
      <c r="B5" s="202" t="s">
        <v>595</v>
      </c>
      <c r="C5" s="202" t="s">
        <v>595</v>
      </c>
      <c r="D5" s="207"/>
      <c r="E5" s="199" t="s">
        <v>596</v>
      </c>
      <c r="F5" s="199" t="s">
        <v>597</v>
      </c>
      <c r="G5" s="207"/>
      <c r="H5" s="199" t="s">
        <v>596</v>
      </c>
      <c r="I5" s="199" t="s">
        <v>597</v>
      </c>
      <c r="J5" s="207"/>
      <c r="K5" s="199" t="s">
        <v>596</v>
      </c>
      <c r="L5" s="199" t="s">
        <v>597</v>
      </c>
      <c r="M5" s="204" t="s">
        <v>598</v>
      </c>
    </row>
    <row r="6" spans="1:13" ht="17.25" customHeight="1">
      <c r="A6" s="208"/>
      <c r="B6" s="209" t="s">
        <v>599</v>
      </c>
      <c r="C6" s="209" t="s">
        <v>600</v>
      </c>
      <c r="D6" s="209"/>
      <c r="E6" s="209" t="s">
        <v>601</v>
      </c>
      <c r="F6" s="209" t="s">
        <v>602</v>
      </c>
      <c r="G6" s="209"/>
      <c r="H6" s="209" t="s">
        <v>601</v>
      </c>
      <c r="I6" s="209" t="s">
        <v>602</v>
      </c>
      <c r="J6" s="209"/>
      <c r="K6" s="209" t="s">
        <v>601</v>
      </c>
      <c r="L6" s="209" t="s">
        <v>602</v>
      </c>
      <c r="M6" s="208"/>
    </row>
    <row r="7" spans="1:13" s="213" customFormat="1" ht="21" customHeight="1">
      <c r="A7" s="210" t="s">
        <v>942</v>
      </c>
      <c r="B7" s="211">
        <f>B8+B9</f>
        <v>2</v>
      </c>
      <c r="C7" s="211">
        <f aca="true" t="shared" si="0" ref="C7:L7">C8+C9</f>
        <v>50</v>
      </c>
      <c r="D7" s="211">
        <f t="shared" si="0"/>
        <v>7686</v>
      </c>
      <c r="E7" s="211">
        <f t="shared" si="0"/>
        <v>3425</v>
      </c>
      <c r="F7" s="211">
        <f t="shared" si="0"/>
        <v>4261</v>
      </c>
      <c r="G7" s="211">
        <f t="shared" si="0"/>
        <v>202</v>
      </c>
      <c r="H7" s="211">
        <f t="shared" si="0"/>
        <v>115</v>
      </c>
      <c r="I7" s="211">
        <f t="shared" si="0"/>
        <v>87</v>
      </c>
      <c r="J7" s="211">
        <f t="shared" si="0"/>
        <v>127</v>
      </c>
      <c r="K7" s="211">
        <f t="shared" si="0"/>
        <v>93</v>
      </c>
      <c r="L7" s="211">
        <f t="shared" si="0"/>
        <v>34</v>
      </c>
      <c r="M7" s="212" t="s">
        <v>942</v>
      </c>
    </row>
    <row r="8" spans="1:13" ht="21" customHeight="1">
      <c r="A8" s="214" t="s">
        <v>603</v>
      </c>
      <c r="B8" s="235">
        <v>1</v>
      </c>
      <c r="C8" s="235">
        <v>21</v>
      </c>
      <c r="D8" s="235">
        <f>SUM(E8:F8)</f>
        <v>2300</v>
      </c>
      <c r="E8" s="235">
        <v>1061</v>
      </c>
      <c r="F8" s="235">
        <v>1239</v>
      </c>
      <c r="G8" s="235">
        <v>73</v>
      </c>
      <c r="H8" s="235">
        <v>46</v>
      </c>
      <c r="I8" s="235">
        <v>27</v>
      </c>
      <c r="J8" s="235">
        <v>35</v>
      </c>
      <c r="K8" s="235">
        <v>28</v>
      </c>
      <c r="L8" s="236">
        <v>7</v>
      </c>
      <c r="M8" s="215" t="s">
        <v>604</v>
      </c>
    </row>
    <row r="9" spans="1:13" ht="21" customHeight="1">
      <c r="A9" s="230" t="s">
        <v>605</v>
      </c>
      <c r="B9" s="276">
        <v>1</v>
      </c>
      <c r="C9" s="276">
        <v>29</v>
      </c>
      <c r="D9" s="654">
        <f>SUM(E9:F9)</f>
        <v>5386</v>
      </c>
      <c r="E9" s="276">
        <v>2364</v>
      </c>
      <c r="F9" s="276">
        <v>3022</v>
      </c>
      <c r="G9" s="276">
        <v>129</v>
      </c>
      <c r="H9" s="276">
        <v>69</v>
      </c>
      <c r="I9" s="276">
        <v>60</v>
      </c>
      <c r="J9" s="276">
        <v>92</v>
      </c>
      <c r="K9" s="276">
        <v>65</v>
      </c>
      <c r="L9" s="276">
        <v>27</v>
      </c>
      <c r="M9" s="231" t="s">
        <v>606</v>
      </c>
    </row>
    <row r="10" spans="1:13" ht="10.5" customHeight="1">
      <c r="A10" s="206"/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</row>
    <row r="11" spans="1:13" ht="17.25" customHeight="1">
      <c r="A11" s="198"/>
      <c r="B11" s="936" t="s">
        <v>607</v>
      </c>
      <c r="C11" s="937"/>
      <c r="D11" s="937"/>
      <c r="E11" s="938"/>
      <c r="F11" s="939" t="s">
        <v>608</v>
      </c>
      <c r="G11" s="938"/>
      <c r="H11" s="216" t="s">
        <v>609</v>
      </c>
      <c r="I11" s="199" t="s">
        <v>610</v>
      </c>
      <c r="J11" s="198"/>
      <c r="K11" s="206"/>
      <c r="L11" s="206"/>
      <c r="M11" s="206"/>
    </row>
    <row r="12" spans="1:13" ht="17.25" customHeight="1">
      <c r="A12" s="201" t="s">
        <v>114</v>
      </c>
      <c r="B12" s="940" t="s">
        <v>160</v>
      </c>
      <c r="C12" s="941"/>
      <c r="D12" s="941"/>
      <c r="E12" s="942"/>
      <c r="F12" s="941" t="s">
        <v>161</v>
      </c>
      <c r="G12" s="942"/>
      <c r="H12" s="205"/>
      <c r="I12" s="202"/>
      <c r="J12" s="204" t="s">
        <v>80</v>
      </c>
      <c r="K12" s="206"/>
      <c r="L12" s="206"/>
      <c r="M12" s="206"/>
    </row>
    <row r="13" spans="1:13" ht="17.25" customHeight="1">
      <c r="A13" s="201" t="s">
        <v>611</v>
      </c>
      <c r="B13" s="218" t="s">
        <v>612</v>
      </c>
      <c r="C13" s="218" t="s">
        <v>613</v>
      </c>
      <c r="D13" s="199" t="s">
        <v>614</v>
      </c>
      <c r="E13" s="199" t="s">
        <v>615</v>
      </c>
      <c r="F13" s="199" t="s">
        <v>168</v>
      </c>
      <c r="G13" s="200" t="s">
        <v>616</v>
      </c>
      <c r="H13" s="202"/>
      <c r="I13" s="202"/>
      <c r="J13" s="204" t="s">
        <v>617</v>
      </c>
      <c r="K13" s="206"/>
      <c r="L13" s="206"/>
      <c r="M13" s="206"/>
    </row>
    <row r="14" spans="1:13" ht="17.25" customHeight="1">
      <c r="A14" s="204"/>
      <c r="B14" s="202"/>
      <c r="C14" s="202" t="s">
        <v>169</v>
      </c>
      <c r="D14" s="202"/>
      <c r="E14" s="202" t="s">
        <v>170</v>
      </c>
      <c r="F14" s="202"/>
      <c r="G14" s="203"/>
      <c r="H14" s="202" t="s">
        <v>171</v>
      </c>
      <c r="I14" s="219" t="s">
        <v>531</v>
      </c>
      <c r="J14" s="204"/>
      <c r="K14" s="206"/>
      <c r="L14" s="206"/>
      <c r="M14" s="206"/>
    </row>
    <row r="15" spans="1:13" ht="17.25" customHeight="1">
      <c r="A15" s="208"/>
      <c r="B15" s="209" t="s">
        <v>178</v>
      </c>
      <c r="C15" s="209" t="s">
        <v>179</v>
      </c>
      <c r="D15" s="220" t="s">
        <v>180</v>
      </c>
      <c r="E15" s="209" t="s">
        <v>181</v>
      </c>
      <c r="F15" s="209" t="s">
        <v>182</v>
      </c>
      <c r="G15" s="217" t="s">
        <v>183</v>
      </c>
      <c r="H15" s="209" t="s">
        <v>184</v>
      </c>
      <c r="I15" s="221" t="s">
        <v>185</v>
      </c>
      <c r="J15" s="208"/>
      <c r="K15" s="206"/>
      <c r="L15" s="206"/>
      <c r="M15" s="206"/>
    </row>
    <row r="16" spans="1:13" s="213" customFormat="1" ht="22.5" customHeight="1">
      <c r="A16" s="210" t="s">
        <v>942</v>
      </c>
      <c r="B16" s="223">
        <f>SUM(B17:B18)</f>
        <v>2531</v>
      </c>
      <c r="C16" s="211">
        <f aca="true" t="shared" si="1" ref="C16:I16">SUM(C17:C18)</f>
        <v>101</v>
      </c>
      <c r="D16" s="211">
        <f t="shared" si="1"/>
        <v>1438</v>
      </c>
      <c r="E16" s="211">
        <f t="shared" si="1"/>
        <v>45</v>
      </c>
      <c r="F16" s="211">
        <f t="shared" si="1"/>
        <v>8306</v>
      </c>
      <c r="G16" s="211">
        <f t="shared" si="1"/>
        <v>3515</v>
      </c>
      <c r="H16" s="211">
        <f t="shared" si="1"/>
        <v>206</v>
      </c>
      <c r="I16" s="275">
        <f t="shared" si="1"/>
        <v>115.78999999999999</v>
      </c>
      <c r="J16" s="212" t="s">
        <v>942</v>
      </c>
      <c r="K16" s="224"/>
      <c r="L16" s="225"/>
      <c r="M16" s="225"/>
    </row>
    <row r="17" spans="1:13" ht="22.5" customHeight="1">
      <c r="A17" s="214" t="s">
        <v>603</v>
      </c>
      <c r="B17" s="277">
        <v>839</v>
      </c>
      <c r="C17" s="235">
        <v>31</v>
      </c>
      <c r="D17" s="235">
        <v>481</v>
      </c>
      <c r="E17" s="235">
        <v>14</v>
      </c>
      <c r="F17" s="235">
        <v>3036</v>
      </c>
      <c r="G17" s="235">
        <v>1130</v>
      </c>
      <c r="H17" s="235">
        <v>98</v>
      </c>
      <c r="I17" s="236">
        <v>59</v>
      </c>
      <c r="J17" s="215" t="s">
        <v>604</v>
      </c>
      <c r="K17" s="222"/>
      <c r="L17" s="206"/>
      <c r="M17" s="206"/>
    </row>
    <row r="18" spans="1:13" ht="22.5" customHeight="1">
      <c r="A18" s="232" t="s">
        <v>605</v>
      </c>
      <c r="B18" s="278">
        <v>1692</v>
      </c>
      <c r="C18" s="276">
        <v>70</v>
      </c>
      <c r="D18" s="276">
        <v>957</v>
      </c>
      <c r="E18" s="276">
        <v>31</v>
      </c>
      <c r="F18" s="276">
        <v>5270</v>
      </c>
      <c r="G18" s="276">
        <v>2385</v>
      </c>
      <c r="H18" s="276">
        <v>108</v>
      </c>
      <c r="I18" s="279">
        <v>56.79</v>
      </c>
      <c r="J18" s="943" t="s">
        <v>606</v>
      </c>
      <c r="K18" s="944"/>
      <c r="L18" s="206"/>
      <c r="M18" s="206"/>
    </row>
    <row r="19" spans="1:12" s="228" customFormat="1" ht="15.75" customHeight="1">
      <c r="A19" s="226" t="s">
        <v>710</v>
      </c>
      <c r="B19" s="226"/>
      <c r="C19" s="226"/>
      <c r="D19" s="227"/>
      <c r="E19" s="227"/>
      <c r="G19" s="280" t="s">
        <v>711</v>
      </c>
      <c r="H19" s="229"/>
      <c r="I19" s="229"/>
      <c r="K19" s="280"/>
      <c r="L19" s="227"/>
    </row>
    <row r="20" spans="1:11" s="60" customFormat="1" ht="19.5" customHeight="1">
      <c r="A20" s="60" t="s">
        <v>829</v>
      </c>
      <c r="E20" s="281" t="s">
        <v>706</v>
      </c>
      <c r="G20" s="281"/>
      <c r="H20" s="281"/>
      <c r="I20" s="281"/>
      <c r="J20" s="281"/>
      <c r="K20" s="281"/>
    </row>
    <row r="21" spans="1:5" s="60" customFormat="1" ht="19.5" customHeight="1">
      <c r="A21" s="60" t="s">
        <v>830</v>
      </c>
      <c r="E21" s="60" t="s">
        <v>707</v>
      </c>
    </row>
    <row r="22" spans="1:5" s="60" customFormat="1" ht="19.5" customHeight="1">
      <c r="A22" s="60" t="s">
        <v>3</v>
      </c>
      <c r="E22" s="60" t="s">
        <v>708</v>
      </c>
    </row>
    <row r="23" spans="1:5" s="60" customFormat="1" ht="19.5" customHeight="1">
      <c r="A23" s="60" t="s">
        <v>831</v>
      </c>
      <c r="E23" s="60" t="s">
        <v>709</v>
      </c>
    </row>
    <row r="24" s="228" customFormat="1" ht="12"/>
    <row r="25" s="228" customFormat="1" ht="12"/>
    <row r="26" s="228" customFormat="1" ht="12"/>
    <row r="27" s="228" customFormat="1" ht="12"/>
    <row r="28" s="228" customFormat="1" ht="12"/>
  </sheetData>
  <sheetProtection/>
  <mergeCells count="12">
    <mergeCell ref="G4:I4"/>
    <mergeCell ref="J4:L4"/>
    <mergeCell ref="B11:E11"/>
    <mergeCell ref="F11:G11"/>
    <mergeCell ref="B12:E12"/>
    <mergeCell ref="F12:G12"/>
    <mergeCell ref="J18:K18"/>
    <mergeCell ref="A1:M1"/>
    <mergeCell ref="D3:F3"/>
    <mergeCell ref="G3:I3"/>
    <mergeCell ref="J3:L3"/>
    <mergeCell ref="D4:F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V41"/>
  <sheetViews>
    <sheetView zoomScalePageLayoutView="0" workbookViewId="0" topLeftCell="A1">
      <selection activeCell="K8" sqref="K8"/>
    </sheetView>
  </sheetViews>
  <sheetFormatPr defaultColWidth="10.00390625" defaultRowHeight="12.75"/>
  <cols>
    <col min="1" max="1" width="18.00390625" style="339" customWidth="1"/>
    <col min="2" max="13" width="14.28125" style="339" customWidth="1"/>
    <col min="14" max="14" width="23.28125" style="339" customWidth="1"/>
    <col min="15" max="21" width="10.00390625" style="339" customWidth="1"/>
    <col min="22" max="22" width="17.421875" style="339" customWidth="1"/>
    <col min="23" max="16384" width="10.00390625" style="339" customWidth="1"/>
  </cols>
  <sheetData>
    <row r="1" spans="1:22" s="326" customFormat="1" ht="32.25" customHeight="1">
      <c r="A1" s="861" t="s">
        <v>800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325"/>
      <c r="P1" s="325"/>
      <c r="Q1" s="325"/>
      <c r="R1" s="325"/>
      <c r="S1" s="325"/>
      <c r="T1" s="325"/>
      <c r="U1" s="325"/>
      <c r="V1" s="325"/>
    </row>
    <row r="2" spans="1:15" s="60" customFormat="1" ht="17.25" customHeight="1">
      <c r="A2" s="327" t="s">
        <v>583</v>
      </c>
      <c r="B2" s="58"/>
      <c r="C2" s="58"/>
      <c r="D2" s="58"/>
      <c r="E2" s="58"/>
      <c r="F2" s="58"/>
      <c r="G2" s="58"/>
      <c r="H2" s="58"/>
      <c r="I2" s="58"/>
      <c r="J2" s="58"/>
      <c r="K2" s="950" t="s">
        <v>848</v>
      </c>
      <c r="L2" s="950"/>
      <c r="M2" s="950"/>
      <c r="N2" s="950"/>
      <c r="O2" s="950"/>
    </row>
    <row r="3" spans="1:15" ht="25.5" customHeight="1">
      <c r="A3" s="700"/>
      <c r="B3" s="701" t="s">
        <v>849</v>
      </c>
      <c r="C3" s="681" t="s">
        <v>850</v>
      </c>
      <c r="D3" s="681" t="s">
        <v>851</v>
      </c>
      <c r="E3" s="951" t="s">
        <v>852</v>
      </c>
      <c r="F3" s="952"/>
      <c r="G3" s="953"/>
      <c r="H3" s="954" t="s">
        <v>853</v>
      </c>
      <c r="I3" s="955"/>
      <c r="J3" s="956"/>
      <c r="K3" s="951" t="s">
        <v>854</v>
      </c>
      <c r="L3" s="952"/>
      <c r="M3" s="952"/>
      <c r="N3" s="951" t="s">
        <v>80</v>
      </c>
      <c r="O3" s="952"/>
    </row>
    <row r="4" spans="1:15" ht="25.5" customHeight="1">
      <c r="A4" s="705" t="s">
        <v>855</v>
      </c>
      <c r="B4" s="706"/>
      <c r="C4" s="454"/>
      <c r="D4" s="454" t="s">
        <v>856</v>
      </c>
      <c r="E4" s="957" t="s">
        <v>157</v>
      </c>
      <c r="F4" s="959"/>
      <c r="G4" s="960"/>
      <c r="H4" s="961" t="s">
        <v>158</v>
      </c>
      <c r="I4" s="962"/>
      <c r="J4" s="963"/>
      <c r="K4" s="957" t="s">
        <v>159</v>
      </c>
      <c r="L4" s="964"/>
      <c r="M4" s="958"/>
      <c r="N4" s="957"/>
      <c r="O4" s="958"/>
    </row>
    <row r="5" spans="1:15" ht="25.5" customHeight="1">
      <c r="A5" s="705" t="s">
        <v>857</v>
      </c>
      <c r="B5" s="706"/>
      <c r="C5" s="454" t="s">
        <v>162</v>
      </c>
      <c r="D5" s="454" t="s">
        <v>162</v>
      </c>
      <c r="E5" s="454"/>
      <c r="F5" s="455" t="s">
        <v>858</v>
      </c>
      <c r="G5" s="455" t="s">
        <v>725</v>
      </c>
      <c r="H5" s="454"/>
      <c r="I5" s="455" t="s">
        <v>858</v>
      </c>
      <c r="J5" s="455" t="s">
        <v>725</v>
      </c>
      <c r="K5" s="454"/>
      <c r="L5" s="455" t="s">
        <v>858</v>
      </c>
      <c r="M5" s="708" t="s">
        <v>725</v>
      </c>
      <c r="N5" s="961" t="s">
        <v>598</v>
      </c>
      <c r="O5" s="965"/>
    </row>
    <row r="6" spans="1:15" ht="25.5" customHeight="1">
      <c r="A6" s="709"/>
      <c r="B6" s="707" t="s">
        <v>172</v>
      </c>
      <c r="C6" s="682" t="s">
        <v>173</v>
      </c>
      <c r="D6" s="710" t="s">
        <v>174</v>
      </c>
      <c r="E6" s="682"/>
      <c r="F6" s="682" t="s">
        <v>176</v>
      </c>
      <c r="G6" s="682" t="s">
        <v>177</v>
      </c>
      <c r="H6" s="682"/>
      <c r="I6" s="682" t="s">
        <v>176</v>
      </c>
      <c r="J6" s="682" t="s">
        <v>177</v>
      </c>
      <c r="K6" s="682"/>
      <c r="L6" s="682" t="s">
        <v>176</v>
      </c>
      <c r="M6" s="684" t="s">
        <v>177</v>
      </c>
      <c r="N6" s="966"/>
      <c r="O6" s="967"/>
    </row>
    <row r="7" spans="1:15" ht="25.5" customHeight="1">
      <c r="A7" s="172" t="s">
        <v>753</v>
      </c>
      <c r="B7" s="711">
        <v>2</v>
      </c>
      <c r="C7" s="657">
        <v>12</v>
      </c>
      <c r="D7" s="712" t="s">
        <v>859</v>
      </c>
      <c r="E7" s="657">
        <v>11408</v>
      </c>
      <c r="F7" s="657">
        <v>6028</v>
      </c>
      <c r="G7" s="657">
        <v>5380</v>
      </c>
      <c r="H7" s="657">
        <v>706</v>
      </c>
      <c r="I7" s="657">
        <v>577</v>
      </c>
      <c r="J7" s="657">
        <v>129</v>
      </c>
      <c r="K7" s="657">
        <v>356</v>
      </c>
      <c r="L7" s="657">
        <v>234</v>
      </c>
      <c r="M7" s="657">
        <v>122</v>
      </c>
      <c r="N7" s="968" t="s">
        <v>753</v>
      </c>
      <c r="O7" s="969"/>
    </row>
    <row r="8" spans="1:15" ht="25.5" customHeight="1">
      <c r="A8" s="172" t="s">
        <v>835</v>
      </c>
      <c r="B8" s="711">
        <v>2</v>
      </c>
      <c r="C8" s="713">
        <v>12</v>
      </c>
      <c r="D8" s="714" t="s">
        <v>860</v>
      </c>
      <c r="E8" s="713">
        <v>12190</v>
      </c>
      <c r="F8" s="713">
        <v>6445</v>
      </c>
      <c r="G8" s="713">
        <v>5745</v>
      </c>
      <c r="H8" s="713">
        <v>714</v>
      </c>
      <c r="I8" s="713">
        <v>578</v>
      </c>
      <c r="J8" s="713">
        <v>136</v>
      </c>
      <c r="K8" s="713">
        <v>361</v>
      </c>
      <c r="L8" s="713">
        <v>227</v>
      </c>
      <c r="M8" s="713">
        <v>134</v>
      </c>
      <c r="N8" s="968" t="s">
        <v>835</v>
      </c>
      <c r="O8" s="969"/>
    </row>
    <row r="9" spans="1:15" ht="25.5" customHeight="1">
      <c r="A9" s="706" t="s">
        <v>861</v>
      </c>
      <c r="B9" s="278">
        <v>1</v>
      </c>
      <c r="C9" s="276">
        <v>12</v>
      </c>
      <c r="D9" s="715" t="s">
        <v>862</v>
      </c>
      <c r="E9" s="278">
        <v>10553</v>
      </c>
      <c r="F9" s="276">
        <f>4848+477</f>
        <v>5325</v>
      </c>
      <c r="G9" s="279">
        <f>4783+445</f>
        <v>5228</v>
      </c>
      <c r="H9" s="278">
        <v>623</v>
      </c>
      <c r="I9" s="276">
        <v>512</v>
      </c>
      <c r="J9" s="279">
        <v>111</v>
      </c>
      <c r="K9" s="278">
        <v>312</v>
      </c>
      <c r="L9" s="716">
        <f>73+100+12+7</f>
        <v>192</v>
      </c>
      <c r="M9" s="717">
        <f>56+12+43+9</f>
        <v>120</v>
      </c>
      <c r="N9" s="957" t="s">
        <v>240</v>
      </c>
      <c r="O9" s="958"/>
    </row>
    <row r="10" spans="1:15" ht="25.5" customHeight="1">
      <c r="A10" s="706" t="s">
        <v>863</v>
      </c>
      <c r="B10" s="718">
        <v>1</v>
      </c>
      <c r="C10" s="719">
        <v>0</v>
      </c>
      <c r="D10" s="719">
        <v>22</v>
      </c>
      <c r="E10" s="719">
        <v>1637</v>
      </c>
      <c r="F10" s="719">
        <v>1120</v>
      </c>
      <c r="G10" s="719">
        <v>517</v>
      </c>
      <c r="H10" s="719">
        <v>91</v>
      </c>
      <c r="I10" s="719">
        <v>66</v>
      </c>
      <c r="J10" s="719">
        <v>25</v>
      </c>
      <c r="K10" s="719">
        <v>49</v>
      </c>
      <c r="L10" s="719">
        <v>35</v>
      </c>
      <c r="M10" s="719">
        <v>14</v>
      </c>
      <c r="N10" s="970" t="s">
        <v>620</v>
      </c>
      <c r="O10" s="959"/>
    </row>
    <row r="11" spans="1:15" ht="25.5" customHeight="1">
      <c r="A11" s="952" t="s">
        <v>79</v>
      </c>
      <c r="B11" s="952"/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58"/>
      <c r="O11" s="58"/>
    </row>
    <row r="12" spans="1:15" ht="25.5" customHeight="1">
      <c r="A12" s="701"/>
      <c r="B12" s="951" t="s">
        <v>864</v>
      </c>
      <c r="C12" s="952"/>
      <c r="D12" s="952"/>
      <c r="E12" s="953"/>
      <c r="F12" s="952" t="s">
        <v>865</v>
      </c>
      <c r="G12" s="953"/>
      <c r="H12" s="702" t="s">
        <v>866</v>
      </c>
      <c r="I12" s="681" t="s">
        <v>867</v>
      </c>
      <c r="J12" s="720"/>
      <c r="K12" s="721"/>
      <c r="L12" s="58"/>
      <c r="M12" s="58"/>
      <c r="N12" s="58"/>
      <c r="O12" s="58"/>
    </row>
    <row r="13" spans="1:15" ht="25.5" customHeight="1">
      <c r="A13" s="706" t="s">
        <v>855</v>
      </c>
      <c r="B13" s="970" t="s">
        <v>160</v>
      </c>
      <c r="C13" s="959"/>
      <c r="D13" s="959"/>
      <c r="E13" s="960"/>
      <c r="F13" s="971" t="s">
        <v>161</v>
      </c>
      <c r="G13" s="960"/>
      <c r="H13" s="454"/>
      <c r="I13" s="454"/>
      <c r="J13" s="957" t="s">
        <v>80</v>
      </c>
      <c r="K13" s="964"/>
      <c r="L13" s="58"/>
      <c r="M13" s="58"/>
      <c r="N13" s="58"/>
      <c r="O13" s="58"/>
    </row>
    <row r="14" spans="1:15" ht="25.5" customHeight="1">
      <c r="A14" s="706"/>
      <c r="B14" s="722" t="s">
        <v>868</v>
      </c>
      <c r="C14" s="722" t="s">
        <v>869</v>
      </c>
      <c r="D14" s="681" t="s">
        <v>870</v>
      </c>
      <c r="E14" s="681" t="s">
        <v>871</v>
      </c>
      <c r="F14" s="681" t="s">
        <v>872</v>
      </c>
      <c r="G14" s="683" t="s">
        <v>873</v>
      </c>
      <c r="H14" s="454"/>
      <c r="I14" s="454"/>
      <c r="J14" s="723"/>
      <c r="K14" s="59"/>
      <c r="L14" s="58"/>
      <c r="M14" s="58"/>
      <c r="N14" s="58"/>
      <c r="O14" s="58"/>
    </row>
    <row r="15" spans="1:15" ht="25.5" customHeight="1">
      <c r="A15" s="706" t="s">
        <v>857</v>
      </c>
      <c r="B15" s="454"/>
      <c r="C15" s="454" t="s">
        <v>169</v>
      </c>
      <c r="D15" s="454"/>
      <c r="E15" s="454" t="s">
        <v>170</v>
      </c>
      <c r="F15" s="454"/>
      <c r="G15" s="456"/>
      <c r="H15" s="454" t="s">
        <v>171</v>
      </c>
      <c r="I15" s="454" t="s">
        <v>531</v>
      </c>
      <c r="J15" s="957" t="s">
        <v>874</v>
      </c>
      <c r="K15" s="964"/>
      <c r="L15" s="58"/>
      <c r="M15" s="58"/>
      <c r="N15" s="58"/>
      <c r="O15" s="58"/>
    </row>
    <row r="16" spans="1:15" ht="25.5" customHeight="1">
      <c r="A16" s="707"/>
      <c r="B16" s="682" t="s">
        <v>178</v>
      </c>
      <c r="C16" s="682" t="s">
        <v>179</v>
      </c>
      <c r="D16" s="710" t="s">
        <v>180</v>
      </c>
      <c r="E16" s="682" t="s">
        <v>181</v>
      </c>
      <c r="F16" s="682" t="s">
        <v>182</v>
      </c>
      <c r="G16" s="684" t="s">
        <v>183</v>
      </c>
      <c r="H16" s="682" t="s">
        <v>184</v>
      </c>
      <c r="I16" s="682" t="s">
        <v>185</v>
      </c>
      <c r="J16" s="724"/>
      <c r="K16" s="725"/>
      <c r="L16" s="58"/>
      <c r="M16" s="58"/>
      <c r="N16" s="58"/>
      <c r="O16" s="58"/>
    </row>
    <row r="17" spans="1:15" ht="25.5" customHeight="1">
      <c r="A17" s="169" t="s">
        <v>753</v>
      </c>
      <c r="B17" s="657">
        <v>2251</v>
      </c>
      <c r="C17" s="657">
        <v>125</v>
      </c>
      <c r="D17" s="657">
        <v>1154</v>
      </c>
      <c r="E17" s="657">
        <v>30</v>
      </c>
      <c r="F17" s="657">
        <v>10256</v>
      </c>
      <c r="G17" s="657">
        <v>2674</v>
      </c>
      <c r="H17" s="657">
        <v>1783</v>
      </c>
      <c r="I17" s="657">
        <v>383</v>
      </c>
      <c r="J17" s="968" t="s">
        <v>753</v>
      </c>
      <c r="K17" s="969"/>
      <c r="L17" s="168"/>
      <c r="M17" s="168"/>
      <c r="N17" s="168"/>
      <c r="O17" s="168"/>
    </row>
    <row r="18" spans="1:15" ht="25.5" customHeight="1">
      <c r="A18" s="169" t="s">
        <v>835</v>
      </c>
      <c r="B18" s="713">
        <v>2205</v>
      </c>
      <c r="C18" s="713">
        <v>126</v>
      </c>
      <c r="D18" s="713">
        <v>1016</v>
      </c>
      <c r="E18" s="713">
        <v>15</v>
      </c>
      <c r="F18" s="713">
        <v>13966</v>
      </c>
      <c r="G18" s="713">
        <v>2906</v>
      </c>
      <c r="H18" s="713">
        <v>1675</v>
      </c>
      <c r="I18" s="713">
        <v>397</v>
      </c>
      <c r="J18" s="968" t="s">
        <v>835</v>
      </c>
      <c r="K18" s="969"/>
      <c r="L18" s="168"/>
      <c r="M18" s="168"/>
      <c r="N18" s="168"/>
      <c r="O18" s="168"/>
    </row>
    <row r="19" spans="1:15" ht="25.5" customHeight="1">
      <c r="A19" s="706" t="s">
        <v>861</v>
      </c>
      <c r="B19" s="726">
        <v>2062</v>
      </c>
      <c r="C19" s="727">
        <v>111</v>
      </c>
      <c r="D19" s="727">
        <v>923</v>
      </c>
      <c r="E19" s="727">
        <v>8</v>
      </c>
      <c r="F19" s="727">
        <v>13038</v>
      </c>
      <c r="G19" s="727">
        <v>2483</v>
      </c>
      <c r="H19" s="727">
        <v>1605</v>
      </c>
      <c r="I19" s="728">
        <v>354</v>
      </c>
      <c r="J19" s="957" t="s">
        <v>240</v>
      </c>
      <c r="K19" s="958"/>
      <c r="L19" s="729"/>
      <c r="M19" s="729"/>
      <c r="N19" s="348"/>
      <c r="O19" s="58"/>
    </row>
    <row r="20" spans="1:15" ht="25.5" customHeight="1">
      <c r="A20" s="707" t="s">
        <v>863</v>
      </c>
      <c r="B20" s="278">
        <v>143</v>
      </c>
      <c r="C20" s="276">
        <v>15</v>
      </c>
      <c r="D20" s="276">
        <v>93</v>
      </c>
      <c r="E20" s="276">
        <v>7</v>
      </c>
      <c r="F20" s="276">
        <v>928</v>
      </c>
      <c r="G20" s="276">
        <v>423</v>
      </c>
      <c r="H20" s="276">
        <v>70</v>
      </c>
      <c r="I20" s="279">
        <v>43</v>
      </c>
      <c r="J20" s="970" t="s">
        <v>620</v>
      </c>
      <c r="K20" s="959"/>
      <c r="L20" s="730"/>
      <c r="M20" s="730"/>
      <c r="N20" s="58"/>
      <c r="O20" s="58"/>
    </row>
    <row r="21" spans="1:15" ht="12.75">
      <c r="A21" s="58" t="s">
        <v>875</v>
      </c>
      <c r="B21" s="58"/>
      <c r="C21" s="58"/>
      <c r="D21" s="58"/>
      <c r="E21" s="58"/>
      <c r="F21" s="58"/>
      <c r="G21" s="58"/>
      <c r="H21" s="58"/>
      <c r="I21" s="350"/>
      <c r="J21" s="350"/>
      <c r="K21" s="350" t="s">
        <v>618</v>
      </c>
      <c r="L21" s="58"/>
      <c r="M21" s="58"/>
      <c r="N21" s="58"/>
      <c r="O21" s="58"/>
    </row>
    <row r="22" spans="1:15" ht="12.75">
      <c r="A22" s="58"/>
      <c r="B22" s="58"/>
      <c r="C22" s="58"/>
      <c r="D22" s="58"/>
      <c r="E22" s="58"/>
      <c r="F22" s="58"/>
      <c r="G22" s="58"/>
      <c r="H22" s="58"/>
      <c r="I22" s="350"/>
      <c r="J22" s="350"/>
      <c r="K22" s="350"/>
      <c r="L22" s="58"/>
      <c r="M22" s="58"/>
      <c r="N22" s="58"/>
      <c r="O22" s="58"/>
    </row>
    <row r="23" spans="1:15" ht="12.75">
      <c r="A23" s="58" t="s">
        <v>876</v>
      </c>
      <c r="B23" s="58"/>
      <c r="C23" s="58"/>
      <c r="D23" s="58"/>
      <c r="E23" s="731" t="s">
        <v>706</v>
      </c>
      <c r="F23" s="58"/>
      <c r="G23" s="731"/>
      <c r="H23" s="731"/>
      <c r="I23" s="731"/>
      <c r="J23" s="731"/>
      <c r="K23" s="731"/>
      <c r="L23" s="58"/>
      <c r="M23" s="58"/>
      <c r="N23" s="58"/>
      <c r="O23" s="58"/>
    </row>
    <row r="24" spans="1:15" ht="12.75">
      <c r="A24" s="58" t="s">
        <v>877</v>
      </c>
      <c r="B24" s="58"/>
      <c r="C24" s="58"/>
      <c r="D24" s="58"/>
      <c r="E24" s="58" t="s">
        <v>707</v>
      </c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1:15" ht="12.75">
      <c r="A25" s="58" t="s">
        <v>878</v>
      </c>
      <c r="B25" s="58"/>
      <c r="C25" s="58"/>
      <c r="D25" s="58"/>
      <c r="E25" s="58" t="s">
        <v>708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15" ht="12.75">
      <c r="A26" s="58" t="s">
        <v>879</v>
      </c>
      <c r="B26" s="58"/>
      <c r="C26" s="58"/>
      <c r="D26" s="58"/>
      <c r="E26" s="58" t="s">
        <v>709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1:15" ht="12.75">
      <c r="A27" s="58" t="s">
        <v>880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15" ht="12.75">
      <c r="A28" s="58" t="s">
        <v>881</v>
      </c>
      <c r="B28" s="732"/>
      <c r="C28" s="732"/>
      <c r="D28" s="732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12.75">
      <c r="A29" s="58" t="s">
        <v>801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ht="12.75">
      <c r="A30" s="58" t="s">
        <v>802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15" ht="12.75">
      <c r="A31" s="58" t="s">
        <v>803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15" ht="12.75">
      <c r="A32" s="58" t="s">
        <v>804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5" ht="12.75">
      <c r="A33" s="58" t="s">
        <v>805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5" s="233" customFormat="1" ht="12.75">
      <c r="A34" s="274" t="s">
        <v>882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</row>
    <row r="35" spans="1:15" s="233" customFormat="1" ht="12.75">
      <c r="A35" s="274" t="s">
        <v>883</v>
      </c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</row>
    <row r="36" spans="1:15" s="233" customFormat="1" ht="12.75">
      <c r="A36" s="274" t="s">
        <v>884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</row>
    <row r="37" spans="1:15" s="233" customFormat="1" ht="12.75">
      <c r="A37" s="274" t="s">
        <v>885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</row>
    <row r="38" spans="1:15" s="233" customFormat="1" ht="12.75">
      <c r="A38" s="274" t="s">
        <v>886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</row>
    <row r="39" spans="1:15" s="233" customFormat="1" ht="12.75">
      <c r="A39" s="274" t="s">
        <v>887</v>
      </c>
      <c r="B39" s="274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</row>
    <row r="40" spans="1:15" s="233" customFormat="1" ht="12.75">
      <c r="A40" s="274" t="s">
        <v>888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</row>
    <row r="41" spans="1:15" s="233" customFormat="1" ht="12.75">
      <c r="A41" s="274" t="s">
        <v>889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</row>
    <row r="42" s="233" customFormat="1" ht="12.75"/>
    <row r="43" s="233" customFormat="1" ht="12.75"/>
    <row r="44" s="233" customFormat="1" ht="12.75"/>
  </sheetData>
  <sheetProtection/>
  <mergeCells count="25">
    <mergeCell ref="J17:K17"/>
    <mergeCell ref="J18:K18"/>
    <mergeCell ref="J19:K19"/>
    <mergeCell ref="J20:K20"/>
    <mergeCell ref="B12:E12"/>
    <mergeCell ref="F12:G12"/>
    <mergeCell ref="B13:E13"/>
    <mergeCell ref="F13:G13"/>
    <mergeCell ref="J13:K13"/>
    <mergeCell ref="J15:K15"/>
    <mergeCell ref="N5:O6"/>
    <mergeCell ref="N7:O7"/>
    <mergeCell ref="N8:O8"/>
    <mergeCell ref="N9:O9"/>
    <mergeCell ref="N10:O10"/>
    <mergeCell ref="A11:M11"/>
    <mergeCell ref="A1:N1"/>
    <mergeCell ref="K2:O2"/>
    <mergeCell ref="E3:G3"/>
    <mergeCell ref="H3:J3"/>
    <mergeCell ref="K3:M3"/>
    <mergeCell ref="N3:O4"/>
    <mergeCell ref="E4:G4"/>
    <mergeCell ref="H4:J4"/>
    <mergeCell ref="K4:M4"/>
  </mergeCells>
  <printOptions/>
  <pageMargins left="0.17" right="0.25" top="0.53" bottom="0.38" header="0.32" footer="0.27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33"/>
  <sheetViews>
    <sheetView zoomScalePageLayoutView="0" workbookViewId="0" topLeftCell="A1">
      <selection activeCell="J7" activeCellId="1" sqref="H7 J7"/>
    </sheetView>
  </sheetViews>
  <sheetFormatPr defaultColWidth="9.140625" defaultRowHeight="12.75"/>
  <cols>
    <col min="1" max="1" width="31.00390625" style="194" customWidth="1"/>
    <col min="2" max="2" width="13.57421875" style="194" customWidth="1"/>
    <col min="3" max="3" width="12.7109375" style="194" customWidth="1"/>
    <col min="4" max="4" width="11.140625" style="194" customWidth="1"/>
    <col min="5" max="5" width="10.421875" style="194" customWidth="1"/>
    <col min="6" max="6" width="10.57421875" style="194" customWidth="1"/>
    <col min="7" max="7" width="10.8515625" style="194" customWidth="1"/>
    <col min="8" max="8" width="9.7109375" style="194" customWidth="1"/>
    <col min="9" max="9" width="10.140625" style="194" customWidth="1"/>
    <col min="10" max="10" width="9.8515625" style="194" customWidth="1"/>
    <col min="11" max="11" width="10.140625" style="194" customWidth="1"/>
    <col min="12" max="12" width="9.57421875" style="194" customWidth="1"/>
    <col min="13" max="13" width="58.7109375" style="194" customWidth="1"/>
    <col min="14" max="16384" width="9.140625" style="194" customWidth="1"/>
  </cols>
  <sheetData>
    <row r="1" spans="1:13" s="284" customFormat="1" ht="24" customHeight="1">
      <c r="A1" s="973" t="s">
        <v>82</v>
      </c>
      <c r="B1" s="973"/>
      <c r="C1" s="973"/>
      <c r="D1" s="973"/>
      <c r="E1" s="973"/>
      <c r="F1" s="973"/>
      <c r="G1" s="973"/>
      <c r="H1" s="973"/>
      <c r="I1" s="973"/>
      <c r="J1" s="973"/>
      <c r="K1" s="973"/>
      <c r="L1" s="973"/>
      <c r="M1" s="973"/>
    </row>
    <row r="2" spans="1:13" s="284" customFormat="1" ht="18" customHeight="1">
      <c r="A2" s="285" t="s">
        <v>186</v>
      </c>
      <c r="B2" s="286" t="s">
        <v>79</v>
      </c>
      <c r="C2" s="287"/>
      <c r="D2" s="287"/>
      <c r="E2" s="287"/>
      <c r="F2" s="287"/>
      <c r="G2" s="287"/>
      <c r="H2" s="287"/>
      <c r="I2" s="287"/>
      <c r="J2" s="287"/>
      <c r="L2" s="288"/>
      <c r="M2" s="289" t="s">
        <v>113</v>
      </c>
    </row>
    <row r="3" spans="1:13" s="284" customFormat="1" ht="25.5" customHeight="1">
      <c r="A3" s="704"/>
      <c r="B3" s="733" t="s">
        <v>712</v>
      </c>
      <c r="C3" s="954" t="s">
        <v>713</v>
      </c>
      <c r="D3" s="956"/>
      <c r="E3" s="954" t="s">
        <v>714</v>
      </c>
      <c r="F3" s="956"/>
      <c r="G3" s="954" t="s">
        <v>715</v>
      </c>
      <c r="H3" s="956"/>
      <c r="I3" s="954" t="s">
        <v>716</v>
      </c>
      <c r="J3" s="956"/>
      <c r="K3" s="954" t="s">
        <v>717</v>
      </c>
      <c r="L3" s="955"/>
      <c r="M3" s="734"/>
    </row>
    <row r="4" spans="1:13" s="284" customFormat="1" ht="25.5" customHeight="1">
      <c r="A4" s="248" t="s">
        <v>718</v>
      </c>
      <c r="B4" s="346"/>
      <c r="C4" s="966" t="s">
        <v>719</v>
      </c>
      <c r="D4" s="972"/>
      <c r="E4" s="966" t="s">
        <v>190</v>
      </c>
      <c r="F4" s="972"/>
      <c r="G4" s="961" t="s">
        <v>191</v>
      </c>
      <c r="H4" s="963"/>
      <c r="I4" s="961" t="s">
        <v>192</v>
      </c>
      <c r="J4" s="963"/>
      <c r="K4" s="961" t="s">
        <v>158</v>
      </c>
      <c r="L4" s="965"/>
      <c r="M4" s="436" t="s">
        <v>80</v>
      </c>
    </row>
    <row r="5" spans="1:13" s="284" customFormat="1" ht="25.5" customHeight="1">
      <c r="A5" s="248" t="s">
        <v>720</v>
      </c>
      <c r="B5" s="346" t="s">
        <v>721</v>
      </c>
      <c r="C5" s="733" t="s">
        <v>722</v>
      </c>
      <c r="D5" s="733" t="s">
        <v>723</v>
      </c>
      <c r="E5" s="733" t="s">
        <v>722</v>
      </c>
      <c r="F5" s="733" t="s">
        <v>723</v>
      </c>
      <c r="G5" s="733" t="s">
        <v>724</v>
      </c>
      <c r="H5" s="733" t="s">
        <v>725</v>
      </c>
      <c r="I5" s="733" t="s">
        <v>724</v>
      </c>
      <c r="J5" s="733" t="s">
        <v>725</v>
      </c>
      <c r="K5" s="733" t="s">
        <v>724</v>
      </c>
      <c r="L5" s="703" t="s">
        <v>725</v>
      </c>
      <c r="M5" s="436" t="s">
        <v>726</v>
      </c>
    </row>
    <row r="6" spans="1:13" s="284" customFormat="1" ht="25.5" customHeight="1">
      <c r="A6" s="254"/>
      <c r="B6" s="347" t="s">
        <v>727</v>
      </c>
      <c r="C6" s="735" t="s">
        <v>193</v>
      </c>
      <c r="D6" s="735" t="s">
        <v>194</v>
      </c>
      <c r="E6" s="347" t="s">
        <v>198</v>
      </c>
      <c r="F6" s="347" t="s">
        <v>199</v>
      </c>
      <c r="G6" s="439" t="s">
        <v>175</v>
      </c>
      <c r="H6" s="347" t="s">
        <v>177</v>
      </c>
      <c r="I6" s="439" t="s">
        <v>175</v>
      </c>
      <c r="J6" s="347" t="s">
        <v>177</v>
      </c>
      <c r="K6" s="439" t="s">
        <v>175</v>
      </c>
      <c r="L6" s="439" t="s">
        <v>177</v>
      </c>
      <c r="M6" s="439"/>
    </row>
    <row r="7" spans="1:13" s="284" customFormat="1" ht="25.5" customHeight="1">
      <c r="A7" s="655" t="s">
        <v>835</v>
      </c>
      <c r="B7" s="656">
        <v>12</v>
      </c>
      <c r="C7" s="657">
        <v>120</v>
      </c>
      <c r="D7" s="657">
        <v>55</v>
      </c>
      <c r="E7" s="657">
        <v>757</v>
      </c>
      <c r="F7" s="657">
        <v>144</v>
      </c>
      <c r="G7" s="658">
        <v>1767</v>
      </c>
      <c r="H7" s="658">
        <v>934</v>
      </c>
      <c r="I7" s="658">
        <v>338</v>
      </c>
      <c r="J7" s="658">
        <v>140</v>
      </c>
      <c r="K7" s="658">
        <v>0</v>
      </c>
      <c r="L7" s="658">
        <v>0</v>
      </c>
      <c r="M7" s="131" t="s">
        <v>835</v>
      </c>
    </row>
    <row r="8" spans="1:13" s="284" customFormat="1" ht="25.5" customHeight="1">
      <c r="A8" s="248" t="s">
        <v>806</v>
      </c>
      <c r="B8" s="277">
        <v>1</v>
      </c>
      <c r="C8" s="235">
        <v>58</v>
      </c>
      <c r="D8" s="235">
        <v>55</v>
      </c>
      <c r="E8" s="235">
        <v>216</v>
      </c>
      <c r="F8" s="235">
        <v>144</v>
      </c>
      <c r="G8" s="235">
        <f>327+108</f>
        <v>435</v>
      </c>
      <c r="H8" s="235">
        <f>157+64</f>
        <v>221</v>
      </c>
      <c r="I8" s="235">
        <f>260+45+17+10</f>
        <v>332</v>
      </c>
      <c r="J8" s="235">
        <f>111+14+8+4</f>
        <v>137</v>
      </c>
      <c r="K8" s="659">
        <v>0</v>
      </c>
      <c r="L8" s="660">
        <v>0</v>
      </c>
      <c r="M8" s="245" t="s">
        <v>890</v>
      </c>
    </row>
    <row r="9" spans="1:13" s="284" customFormat="1" ht="25.5" customHeight="1">
      <c r="A9" s="249" t="s">
        <v>814</v>
      </c>
      <c r="B9" s="277">
        <v>1</v>
      </c>
      <c r="C9" s="235">
        <v>4</v>
      </c>
      <c r="D9" s="235"/>
      <c r="E9" s="235">
        <v>22</v>
      </c>
      <c r="F9" s="235"/>
      <c r="G9" s="235">
        <f>39+8</f>
        <v>47</v>
      </c>
      <c r="H9" s="235">
        <f>35+8</f>
        <v>43</v>
      </c>
      <c r="I9" s="235"/>
      <c r="J9" s="235"/>
      <c r="K9" s="659">
        <v>0</v>
      </c>
      <c r="L9" s="660">
        <v>0</v>
      </c>
      <c r="M9" s="245" t="s">
        <v>891</v>
      </c>
    </row>
    <row r="10" spans="1:13" s="284" customFormat="1" ht="25.5" customHeight="1">
      <c r="A10" s="249" t="s">
        <v>815</v>
      </c>
      <c r="B10" s="277">
        <v>1</v>
      </c>
      <c r="C10" s="235">
        <v>1</v>
      </c>
      <c r="D10" s="235"/>
      <c r="E10" s="235">
        <v>60</v>
      </c>
      <c r="F10" s="235"/>
      <c r="G10" s="235">
        <f>152+2+51</f>
        <v>205</v>
      </c>
      <c r="H10" s="235">
        <f>67+1+15</f>
        <v>83</v>
      </c>
      <c r="I10" s="235">
        <f>6</f>
        <v>6</v>
      </c>
      <c r="J10" s="235">
        <f>3</f>
        <v>3</v>
      </c>
      <c r="K10" s="659">
        <v>0</v>
      </c>
      <c r="L10" s="660">
        <v>0</v>
      </c>
      <c r="M10" s="245" t="s">
        <v>892</v>
      </c>
    </row>
    <row r="11" spans="1:13" s="284" customFormat="1" ht="25.5" customHeight="1">
      <c r="A11" s="249" t="s">
        <v>817</v>
      </c>
      <c r="B11" s="277">
        <v>1</v>
      </c>
      <c r="C11" s="235">
        <v>1</v>
      </c>
      <c r="D11" s="235"/>
      <c r="E11" s="235">
        <v>40</v>
      </c>
      <c r="F11" s="235"/>
      <c r="G11" s="235">
        <f>115</f>
        <v>115</v>
      </c>
      <c r="H11" s="235">
        <f>45</f>
        <v>45</v>
      </c>
      <c r="I11" s="235"/>
      <c r="J11" s="235"/>
      <c r="K11" s="659">
        <v>0</v>
      </c>
      <c r="L11" s="660">
        <v>0</v>
      </c>
      <c r="M11" s="245" t="s">
        <v>893</v>
      </c>
    </row>
    <row r="12" spans="1:13" s="284" customFormat="1" ht="25.5" customHeight="1">
      <c r="A12" s="249" t="s">
        <v>807</v>
      </c>
      <c r="B12" s="277">
        <v>1</v>
      </c>
      <c r="C12" s="235">
        <v>2</v>
      </c>
      <c r="D12" s="235"/>
      <c r="E12" s="235">
        <v>159</v>
      </c>
      <c r="F12" s="235"/>
      <c r="G12" s="235">
        <f>398+7</f>
        <v>405</v>
      </c>
      <c r="H12" s="235">
        <f>282+4</f>
        <v>286</v>
      </c>
      <c r="I12" s="235"/>
      <c r="J12" s="235"/>
      <c r="K12" s="659">
        <v>0</v>
      </c>
      <c r="L12" s="660">
        <v>0</v>
      </c>
      <c r="M12" s="245" t="s">
        <v>894</v>
      </c>
    </row>
    <row r="13" spans="1:13" s="284" customFormat="1" ht="25.5" customHeight="1">
      <c r="A13" s="249" t="s">
        <v>808</v>
      </c>
      <c r="B13" s="277">
        <v>1</v>
      </c>
      <c r="C13" s="235">
        <v>7</v>
      </c>
      <c r="D13" s="235"/>
      <c r="E13" s="235">
        <v>59</v>
      </c>
      <c r="F13" s="235"/>
      <c r="G13" s="235">
        <f>154</f>
        <v>154</v>
      </c>
      <c r="H13" s="235">
        <f>50</f>
        <v>50</v>
      </c>
      <c r="I13" s="235"/>
      <c r="J13" s="235"/>
      <c r="K13" s="659">
        <v>0</v>
      </c>
      <c r="L13" s="660">
        <v>0</v>
      </c>
      <c r="M13" s="245" t="s">
        <v>809</v>
      </c>
    </row>
    <row r="14" spans="1:13" s="284" customFormat="1" ht="25.5" customHeight="1">
      <c r="A14" s="249" t="s">
        <v>810</v>
      </c>
      <c r="B14" s="277">
        <v>1</v>
      </c>
      <c r="C14" s="235">
        <v>4</v>
      </c>
      <c r="D14" s="235"/>
      <c r="E14" s="235">
        <v>34</v>
      </c>
      <c r="F14" s="235"/>
      <c r="G14" s="235">
        <f>90</f>
        <v>90</v>
      </c>
      <c r="H14" s="235">
        <f>39</f>
        <v>39</v>
      </c>
      <c r="I14" s="235"/>
      <c r="J14" s="235"/>
      <c r="K14" s="659">
        <v>0</v>
      </c>
      <c r="L14" s="660">
        <v>0</v>
      </c>
      <c r="M14" s="245" t="s">
        <v>811</v>
      </c>
    </row>
    <row r="15" spans="1:13" s="284" customFormat="1" ht="25.5" customHeight="1">
      <c r="A15" s="249" t="s">
        <v>812</v>
      </c>
      <c r="B15" s="277">
        <v>1</v>
      </c>
      <c r="C15" s="235">
        <v>22</v>
      </c>
      <c r="D15" s="235"/>
      <c r="E15" s="235">
        <v>44</v>
      </c>
      <c r="F15" s="235"/>
      <c r="G15" s="235">
        <f>90</f>
        <v>90</v>
      </c>
      <c r="H15" s="235">
        <f>18</f>
        <v>18</v>
      </c>
      <c r="I15" s="235"/>
      <c r="J15" s="235"/>
      <c r="K15" s="659">
        <v>0</v>
      </c>
      <c r="L15" s="660">
        <v>0</v>
      </c>
      <c r="M15" s="245" t="s">
        <v>813</v>
      </c>
    </row>
    <row r="16" spans="1:13" s="284" customFormat="1" ht="25.5" customHeight="1">
      <c r="A16" s="249" t="s">
        <v>818</v>
      </c>
      <c r="B16" s="277">
        <v>1</v>
      </c>
      <c r="C16" s="235">
        <v>3</v>
      </c>
      <c r="D16" s="235"/>
      <c r="E16" s="235">
        <v>23</v>
      </c>
      <c r="F16" s="235"/>
      <c r="G16" s="235">
        <f>55</f>
        <v>55</v>
      </c>
      <c r="H16" s="235">
        <f>44</f>
        <v>44</v>
      </c>
      <c r="I16" s="235"/>
      <c r="J16" s="235"/>
      <c r="K16" s="659">
        <v>0</v>
      </c>
      <c r="L16" s="660">
        <v>0</v>
      </c>
      <c r="M16" s="245" t="s">
        <v>895</v>
      </c>
    </row>
    <row r="17" spans="1:13" s="284" customFormat="1" ht="25.5" customHeight="1">
      <c r="A17" s="249" t="s">
        <v>823</v>
      </c>
      <c r="B17" s="277">
        <v>1</v>
      </c>
      <c r="C17" s="235">
        <v>2</v>
      </c>
      <c r="D17" s="235">
        <v>0</v>
      </c>
      <c r="E17" s="235">
        <v>13</v>
      </c>
      <c r="F17" s="235">
        <v>0</v>
      </c>
      <c r="G17" s="235">
        <v>30</v>
      </c>
      <c r="H17" s="235">
        <v>29</v>
      </c>
      <c r="I17" s="659">
        <v>0</v>
      </c>
      <c r="J17" s="659">
        <v>0</v>
      </c>
      <c r="K17" s="659">
        <v>0</v>
      </c>
      <c r="L17" s="660">
        <v>0</v>
      </c>
      <c r="M17" s="245" t="s">
        <v>622</v>
      </c>
    </row>
    <row r="18" spans="1:13" s="284" customFormat="1" ht="25.5" customHeight="1">
      <c r="A18" s="249" t="s">
        <v>896</v>
      </c>
      <c r="B18" s="277">
        <v>1</v>
      </c>
      <c r="C18" s="235">
        <v>13</v>
      </c>
      <c r="D18" s="235">
        <v>0</v>
      </c>
      <c r="E18" s="235">
        <v>42</v>
      </c>
      <c r="F18" s="235">
        <v>0</v>
      </c>
      <c r="G18" s="235">
        <v>78</v>
      </c>
      <c r="H18" s="235">
        <v>24</v>
      </c>
      <c r="I18" s="659">
        <v>0</v>
      </c>
      <c r="J18" s="659">
        <v>0</v>
      </c>
      <c r="K18" s="659">
        <v>0</v>
      </c>
      <c r="L18" s="660">
        <v>0</v>
      </c>
      <c r="M18" s="245" t="s">
        <v>897</v>
      </c>
    </row>
    <row r="19" spans="1:13" s="284" customFormat="1" ht="25.5" customHeight="1">
      <c r="A19" s="352" t="s">
        <v>898</v>
      </c>
      <c r="B19" s="736">
        <v>1</v>
      </c>
      <c r="C19" s="654">
        <v>3</v>
      </c>
      <c r="D19" s="654">
        <v>0</v>
      </c>
      <c r="E19" s="654">
        <v>45</v>
      </c>
      <c r="F19" s="654">
        <v>0</v>
      </c>
      <c r="G19" s="654">
        <v>63</v>
      </c>
      <c r="H19" s="654">
        <v>52</v>
      </c>
      <c r="I19" s="661">
        <v>0</v>
      </c>
      <c r="J19" s="661">
        <v>0</v>
      </c>
      <c r="K19" s="661">
        <v>0</v>
      </c>
      <c r="L19" s="662">
        <v>0</v>
      </c>
      <c r="M19" s="738" t="s">
        <v>899</v>
      </c>
    </row>
    <row r="20" spans="1:13" s="284" customFormat="1" ht="12.75">
      <c r="A20" s="58" t="s">
        <v>900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974" t="s">
        <v>623</v>
      </c>
      <c r="M20" s="975"/>
    </row>
    <row r="21" spans="1:13" s="284" customFormat="1" ht="12.7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9"/>
      <c r="M21" s="58"/>
    </row>
    <row r="22" spans="1:13" s="284" customFormat="1" ht="12.75">
      <c r="A22" s="327" t="s">
        <v>901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731" t="s">
        <v>0</v>
      </c>
    </row>
    <row r="23" spans="1:13" s="284" customFormat="1" ht="12.75">
      <c r="A23" s="327" t="s">
        <v>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 t="s">
        <v>2</v>
      </c>
    </row>
    <row r="24" spans="1:13" s="284" customFormat="1" ht="12.75">
      <c r="A24" s="58" t="s">
        <v>902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 t="s">
        <v>708</v>
      </c>
    </row>
    <row r="25" spans="1:13" s="284" customFormat="1" ht="12.75">
      <c r="A25" s="58" t="s">
        <v>903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 t="s">
        <v>709</v>
      </c>
    </row>
    <row r="26" spans="1:13" s="284" customFormat="1" ht="12.75">
      <c r="A26" s="58" t="s">
        <v>904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s="284" customFormat="1" ht="12.75">
      <c r="A27" s="58" t="s">
        <v>905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s="284" customFormat="1" ht="12.75">
      <c r="A28" s="58" t="s">
        <v>906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3" s="284" customFormat="1" ht="12.75">
      <c r="A29" s="58" t="s">
        <v>907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13" s="284" customFormat="1" ht="12.75">
      <c r="A30" s="58" t="s">
        <v>908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13" s="284" customFormat="1" ht="12.75">
      <c r="A31" s="58" t="s">
        <v>909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1:13" s="284" customFormat="1" ht="12.75">
      <c r="A32" s="58" t="s">
        <v>910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s="284" customFormat="1" ht="12.75">
      <c r="A33" s="58" t="s">
        <v>911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="284" customFormat="1" ht="12.75"/>
    <row r="35" s="284" customFormat="1" ht="12.75"/>
    <row r="36" s="284" customFormat="1" ht="12.75"/>
    <row r="37" s="284" customFormat="1" ht="12.75"/>
    <row r="38" s="284" customFormat="1" ht="12.75"/>
    <row r="39" s="284" customFormat="1" ht="12.75"/>
    <row r="40" s="284" customFormat="1" ht="12.75"/>
    <row r="41" s="284" customFormat="1" ht="12.75"/>
    <row r="42" s="284" customFormat="1" ht="12.75"/>
    <row r="43" s="284" customFormat="1" ht="12.75"/>
    <row r="44" s="284" customFormat="1" ht="12.75"/>
    <row r="45" s="284" customFormat="1" ht="12.75"/>
    <row r="46" s="284" customFormat="1" ht="12.75"/>
    <row r="47" s="284" customFormat="1" ht="12.75"/>
    <row r="48" s="284" customFormat="1" ht="12.75"/>
    <row r="49" s="284" customFormat="1" ht="12.75"/>
    <row r="50" s="284" customFormat="1" ht="12.75"/>
    <row r="51" s="284" customFormat="1" ht="12.75"/>
    <row r="52" s="284" customFormat="1" ht="12.75"/>
    <row r="53" s="284" customFormat="1" ht="12.75"/>
    <row r="54" s="284" customFormat="1" ht="12.75"/>
    <row r="55" s="284" customFormat="1" ht="12.75"/>
    <row r="56" s="284" customFormat="1" ht="12.75"/>
    <row r="57" s="284" customFormat="1" ht="12.75"/>
    <row r="58" s="284" customFormat="1" ht="12.75"/>
    <row r="59" s="284" customFormat="1" ht="12.75"/>
    <row r="60" s="284" customFormat="1" ht="12.75"/>
    <row r="61" s="284" customFormat="1" ht="12.75"/>
    <row r="62" s="284" customFormat="1" ht="12.75"/>
    <row r="63" s="284" customFormat="1" ht="12.75"/>
    <row r="64" s="284" customFormat="1" ht="12.75"/>
    <row r="65" s="284" customFormat="1" ht="12.75"/>
    <row r="66" s="284" customFormat="1" ht="12.75"/>
    <row r="67" s="284" customFormat="1" ht="12.75"/>
    <row r="68" s="284" customFormat="1" ht="12.75"/>
    <row r="69" s="284" customFormat="1" ht="12.75"/>
    <row r="70" s="284" customFormat="1" ht="12.75"/>
    <row r="71" s="284" customFormat="1" ht="12.75"/>
    <row r="72" s="284" customFormat="1" ht="12.75"/>
    <row r="73" s="284" customFormat="1" ht="12.75"/>
    <row r="74" s="284" customFormat="1" ht="12.75"/>
    <row r="75" s="284" customFormat="1" ht="12.75"/>
    <row r="76" s="284" customFormat="1" ht="12.75"/>
    <row r="77" s="284" customFormat="1" ht="12.75"/>
    <row r="78" s="284" customFormat="1" ht="12.75"/>
    <row r="79" s="284" customFormat="1" ht="12.75"/>
    <row r="80" s="284" customFormat="1" ht="12.75"/>
    <row r="81" s="284" customFormat="1" ht="12.75"/>
    <row r="82" s="284" customFormat="1" ht="12.75"/>
    <row r="83" s="284" customFormat="1" ht="12.75"/>
    <row r="84" s="284" customFormat="1" ht="12.75"/>
    <row r="85" s="284" customFormat="1" ht="12.75"/>
    <row r="86" s="284" customFormat="1" ht="12.75"/>
    <row r="87" s="284" customFormat="1" ht="12.75"/>
    <row r="88" s="284" customFormat="1" ht="12.75"/>
    <row r="89" s="284" customFormat="1" ht="12.75"/>
    <row r="90" s="284" customFormat="1" ht="12.75"/>
    <row r="91" s="284" customFormat="1" ht="12.75"/>
    <row r="92" s="284" customFormat="1" ht="12.75"/>
    <row r="93" s="284" customFormat="1" ht="12.75"/>
    <row r="94" s="284" customFormat="1" ht="12.75"/>
    <row r="95" s="284" customFormat="1" ht="12.75"/>
    <row r="96" s="284" customFormat="1" ht="12.75"/>
    <row r="97" s="284" customFormat="1" ht="12.75"/>
    <row r="98" s="284" customFormat="1" ht="12.75"/>
    <row r="99" s="284" customFormat="1" ht="12.75"/>
    <row r="100" s="284" customFormat="1" ht="12.75"/>
    <row r="101" s="284" customFormat="1" ht="12.75"/>
    <row r="102" s="284" customFormat="1" ht="12.75"/>
    <row r="103" s="284" customFormat="1" ht="12.75"/>
    <row r="104" s="284" customFormat="1" ht="12.75"/>
    <row r="105" s="284" customFormat="1" ht="12.75"/>
    <row r="106" s="284" customFormat="1" ht="12.75"/>
    <row r="107" s="284" customFormat="1" ht="12.75"/>
    <row r="108" s="284" customFormat="1" ht="12.75"/>
    <row r="109" s="284" customFormat="1" ht="12.75"/>
    <row r="110" s="284" customFormat="1" ht="12.75"/>
    <row r="111" s="284" customFormat="1" ht="12.75"/>
    <row r="112" s="284" customFormat="1" ht="12.75"/>
    <row r="113" s="284" customFormat="1" ht="12.75"/>
    <row r="114" s="284" customFormat="1" ht="12.75"/>
    <row r="115" s="284" customFormat="1" ht="12.75"/>
    <row r="116" s="284" customFormat="1" ht="12.75"/>
    <row r="117" s="284" customFormat="1" ht="12.75"/>
    <row r="118" s="284" customFormat="1" ht="12.75"/>
    <row r="119" s="284" customFormat="1" ht="12.75"/>
    <row r="120" s="284" customFormat="1" ht="12.75"/>
    <row r="121" s="284" customFormat="1" ht="12.75"/>
    <row r="122" s="284" customFormat="1" ht="12.75"/>
    <row r="123" s="284" customFormat="1" ht="12.75"/>
    <row r="124" s="284" customFormat="1" ht="12.75"/>
    <row r="125" s="284" customFormat="1" ht="12.75"/>
    <row r="126" s="284" customFormat="1" ht="12.75"/>
    <row r="127" s="284" customFormat="1" ht="12.75"/>
    <row r="128" s="284" customFormat="1" ht="12.75"/>
    <row r="129" s="284" customFormat="1" ht="12.75"/>
    <row r="130" s="284" customFormat="1" ht="12.75"/>
    <row r="131" s="284" customFormat="1" ht="12.75"/>
    <row r="132" s="284" customFormat="1" ht="12.75"/>
    <row r="133" s="284" customFormat="1" ht="12.75"/>
    <row r="134" s="284" customFormat="1" ht="12.75"/>
    <row r="135" s="284" customFormat="1" ht="12.75"/>
    <row r="136" s="284" customFormat="1" ht="12.75"/>
    <row r="137" s="284" customFormat="1" ht="12.75"/>
    <row r="138" s="284" customFormat="1" ht="12.75"/>
    <row r="139" s="284" customFormat="1" ht="12.75"/>
    <row r="140" s="284" customFormat="1" ht="12.75"/>
    <row r="141" s="284" customFormat="1" ht="12.75"/>
    <row r="142" s="284" customFormat="1" ht="12.75"/>
    <row r="143" s="284" customFormat="1" ht="12.75"/>
    <row r="144" s="284" customFormat="1" ht="12.75"/>
    <row r="145" s="284" customFormat="1" ht="12.75"/>
    <row r="146" s="284" customFormat="1" ht="12.75"/>
    <row r="147" s="284" customFormat="1" ht="12.75"/>
    <row r="148" s="284" customFormat="1" ht="12.75"/>
  </sheetData>
  <sheetProtection/>
  <mergeCells count="12">
    <mergeCell ref="L20:M20"/>
    <mergeCell ref="C3:D3"/>
    <mergeCell ref="E3:F3"/>
    <mergeCell ref="G3:H3"/>
    <mergeCell ref="I3:J3"/>
    <mergeCell ref="K3:L3"/>
    <mergeCell ref="C4:D4"/>
    <mergeCell ref="E4:F4"/>
    <mergeCell ref="G4:H4"/>
    <mergeCell ref="I4:J4"/>
    <mergeCell ref="K4:L4"/>
    <mergeCell ref="A1:M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5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1.7109375" style="194" customWidth="1"/>
    <col min="2" max="5" width="12.57421875" style="194" customWidth="1"/>
    <col min="6" max="9" width="12.8515625" style="194" customWidth="1"/>
    <col min="10" max="10" width="45.140625" style="194" customWidth="1"/>
    <col min="11" max="16384" width="9.140625" style="194" customWidth="1"/>
  </cols>
  <sheetData>
    <row r="1" spans="1:10" s="284" customFormat="1" ht="31.5" customHeight="1">
      <c r="A1" s="973" t="s">
        <v>728</v>
      </c>
      <c r="B1" s="973"/>
      <c r="C1" s="973"/>
      <c r="D1" s="973"/>
      <c r="E1" s="973"/>
      <c r="F1" s="973"/>
      <c r="G1" s="973"/>
      <c r="H1" s="973"/>
      <c r="I1" s="973"/>
      <c r="J1" s="973"/>
    </row>
    <row r="2" spans="1:10" s="284" customFormat="1" ht="24" customHeight="1">
      <c r="A2" s="290" t="s">
        <v>186</v>
      </c>
      <c r="B2" s="286" t="s">
        <v>79</v>
      </c>
      <c r="C2" s="287"/>
      <c r="D2" s="287"/>
      <c r="E2" s="287"/>
      <c r="F2" s="287"/>
      <c r="G2" s="287"/>
      <c r="H2" s="287"/>
      <c r="I2" s="287"/>
      <c r="J2" s="289" t="s">
        <v>113</v>
      </c>
    </row>
    <row r="3" spans="1:10" s="284" customFormat="1" ht="22.5" customHeight="1">
      <c r="A3" s="739"/>
      <c r="B3" s="978" t="s">
        <v>729</v>
      </c>
      <c r="C3" s="979"/>
      <c r="D3" s="980" t="s">
        <v>730</v>
      </c>
      <c r="E3" s="981"/>
      <c r="F3" s="982" t="s">
        <v>731</v>
      </c>
      <c r="G3" s="980"/>
      <c r="H3" s="980"/>
      <c r="I3" s="980"/>
      <c r="J3" s="734"/>
    </row>
    <row r="4" spans="1:10" s="284" customFormat="1" ht="22.5" customHeight="1">
      <c r="A4" s="248" t="s">
        <v>732</v>
      </c>
      <c r="B4" s="681"/>
      <c r="C4" s="705"/>
      <c r="D4" s="681"/>
      <c r="E4" s="705"/>
      <c r="F4" s="983" t="s">
        <v>733</v>
      </c>
      <c r="G4" s="984"/>
      <c r="H4" s="983" t="s">
        <v>734</v>
      </c>
      <c r="I4" s="984"/>
      <c r="J4" s="436" t="s">
        <v>80</v>
      </c>
    </row>
    <row r="5" spans="1:10" s="284" customFormat="1" ht="22.5" customHeight="1">
      <c r="A5" s="248"/>
      <c r="B5" s="346" t="s">
        <v>735</v>
      </c>
      <c r="C5" s="248" t="s">
        <v>736</v>
      </c>
      <c r="D5" s="346" t="s">
        <v>737</v>
      </c>
      <c r="E5" s="346" t="s">
        <v>738</v>
      </c>
      <c r="F5" s="976" t="s">
        <v>739</v>
      </c>
      <c r="G5" s="977"/>
      <c r="H5" s="976" t="s">
        <v>740</v>
      </c>
      <c r="I5" s="977"/>
      <c r="J5" s="436"/>
    </row>
    <row r="6" spans="1:10" s="284" customFormat="1" ht="22.5" customHeight="1">
      <c r="A6" s="248" t="s">
        <v>741</v>
      </c>
      <c r="B6" s="346"/>
      <c r="C6" s="346"/>
      <c r="D6" s="346"/>
      <c r="E6" s="346"/>
      <c r="F6" s="733" t="s">
        <v>742</v>
      </c>
      <c r="G6" s="733" t="s">
        <v>743</v>
      </c>
      <c r="H6" s="733" t="s">
        <v>742</v>
      </c>
      <c r="I6" s="733" t="s">
        <v>743</v>
      </c>
      <c r="J6" s="436" t="s">
        <v>726</v>
      </c>
    </row>
    <row r="7" spans="1:10" s="284" customFormat="1" ht="22.5" customHeight="1">
      <c r="A7" s="740"/>
      <c r="B7" s="439" t="s">
        <v>175</v>
      </c>
      <c r="C7" s="347" t="s">
        <v>177</v>
      </c>
      <c r="D7" s="735" t="s">
        <v>193</v>
      </c>
      <c r="E7" s="735" t="s">
        <v>521</v>
      </c>
      <c r="F7" s="347" t="s">
        <v>182</v>
      </c>
      <c r="G7" s="347" t="s">
        <v>183</v>
      </c>
      <c r="H7" s="347" t="s">
        <v>182</v>
      </c>
      <c r="I7" s="347" t="s">
        <v>183</v>
      </c>
      <c r="J7" s="741"/>
    </row>
    <row r="8" spans="1:10" s="284" customFormat="1" ht="22.5" customHeight="1">
      <c r="A8" s="655" t="s">
        <v>835</v>
      </c>
      <c r="B8" s="664">
        <v>0</v>
      </c>
      <c r="C8" s="664">
        <v>0</v>
      </c>
      <c r="D8" s="664">
        <v>519</v>
      </c>
      <c r="E8" s="664">
        <v>70</v>
      </c>
      <c r="F8" s="664">
        <v>1791</v>
      </c>
      <c r="G8" s="664">
        <v>755</v>
      </c>
      <c r="H8" s="664">
        <v>223</v>
      </c>
      <c r="I8" s="664">
        <v>185</v>
      </c>
      <c r="J8" s="131" t="s">
        <v>835</v>
      </c>
    </row>
    <row r="9" spans="1:10" s="284" customFormat="1" ht="22.5" customHeight="1">
      <c r="A9" s="248" t="s">
        <v>806</v>
      </c>
      <c r="B9" s="277"/>
      <c r="C9" s="235"/>
      <c r="D9" s="235">
        <f>76+12+75+7</f>
        <v>170</v>
      </c>
      <c r="E9" s="235">
        <f>37+13+18+2</f>
        <v>70</v>
      </c>
      <c r="F9" s="235">
        <v>357</v>
      </c>
      <c r="G9" s="235">
        <v>255</v>
      </c>
      <c r="H9" s="235">
        <f>209+24</f>
        <v>233</v>
      </c>
      <c r="I9" s="236">
        <f>167+18</f>
        <v>185</v>
      </c>
      <c r="J9" s="245" t="s">
        <v>890</v>
      </c>
    </row>
    <row r="10" spans="1:10" s="284" customFormat="1" ht="22.5" customHeight="1">
      <c r="A10" s="249" t="s">
        <v>814</v>
      </c>
      <c r="B10" s="277"/>
      <c r="C10" s="235"/>
      <c r="D10" s="235">
        <v>13</v>
      </c>
      <c r="E10" s="235"/>
      <c r="F10" s="235">
        <v>34</v>
      </c>
      <c r="G10" s="235">
        <v>23</v>
      </c>
      <c r="H10" s="235"/>
      <c r="I10" s="236"/>
      <c r="J10" s="245" t="s">
        <v>912</v>
      </c>
    </row>
    <row r="11" spans="1:10" s="284" customFormat="1" ht="22.5" customHeight="1">
      <c r="A11" s="249" t="s">
        <v>815</v>
      </c>
      <c r="B11" s="277"/>
      <c r="C11" s="235"/>
      <c r="D11" s="235">
        <v>41</v>
      </c>
      <c r="E11" s="235"/>
      <c r="F11" s="235">
        <v>569</v>
      </c>
      <c r="G11" s="235">
        <v>60</v>
      </c>
      <c r="H11" s="235"/>
      <c r="I11" s="236"/>
      <c r="J11" s="245" t="s">
        <v>816</v>
      </c>
    </row>
    <row r="12" spans="1:10" s="284" customFormat="1" ht="22.5" customHeight="1">
      <c r="A12" s="249" t="s">
        <v>817</v>
      </c>
      <c r="B12" s="277"/>
      <c r="C12" s="235"/>
      <c r="D12" s="235">
        <v>23</v>
      </c>
      <c r="E12" s="235"/>
      <c r="F12" s="235">
        <v>203</v>
      </c>
      <c r="G12" s="235">
        <v>44</v>
      </c>
      <c r="H12" s="235"/>
      <c r="I12" s="236"/>
      <c r="J12" s="245" t="s">
        <v>893</v>
      </c>
    </row>
    <row r="13" spans="1:10" s="284" customFormat="1" ht="22.5" customHeight="1">
      <c r="A13" s="249" t="s">
        <v>807</v>
      </c>
      <c r="B13" s="277"/>
      <c r="C13" s="235"/>
      <c r="D13" s="235">
        <v>108</v>
      </c>
      <c r="E13" s="235"/>
      <c r="F13" s="235">
        <v>213</v>
      </c>
      <c r="G13" s="235">
        <v>136</v>
      </c>
      <c r="H13" s="235"/>
      <c r="I13" s="236"/>
      <c r="J13" s="245" t="s">
        <v>894</v>
      </c>
    </row>
    <row r="14" spans="1:10" s="284" customFormat="1" ht="22.5" customHeight="1">
      <c r="A14" s="249" t="s">
        <v>808</v>
      </c>
      <c r="B14" s="277"/>
      <c r="C14" s="235"/>
      <c r="D14" s="235">
        <v>46</v>
      </c>
      <c r="E14" s="235"/>
      <c r="F14" s="235">
        <v>61</v>
      </c>
      <c r="G14" s="235">
        <v>55</v>
      </c>
      <c r="H14" s="235"/>
      <c r="I14" s="236"/>
      <c r="J14" s="245" t="s">
        <v>809</v>
      </c>
    </row>
    <row r="15" spans="1:10" s="284" customFormat="1" ht="22.5" customHeight="1">
      <c r="A15" s="249" t="s">
        <v>810</v>
      </c>
      <c r="B15" s="277"/>
      <c r="C15" s="235"/>
      <c r="D15" s="235">
        <v>26</v>
      </c>
      <c r="E15" s="235"/>
      <c r="F15" s="235">
        <v>60</v>
      </c>
      <c r="G15" s="235">
        <v>32</v>
      </c>
      <c r="H15" s="235"/>
      <c r="I15" s="236"/>
      <c r="J15" s="245" t="s">
        <v>811</v>
      </c>
    </row>
    <row r="16" spans="1:10" s="284" customFormat="1" ht="22.5" customHeight="1">
      <c r="A16" s="249" t="s">
        <v>812</v>
      </c>
      <c r="B16" s="277"/>
      <c r="C16" s="235"/>
      <c r="D16" s="235">
        <v>43</v>
      </c>
      <c r="E16" s="235"/>
      <c r="F16" s="235">
        <f>40+10</f>
        <v>50</v>
      </c>
      <c r="G16" s="235">
        <f>29+9</f>
        <v>38</v>
      </c>
      <c r="H16" s="235"/>
      <c r="I16" s="236"/>
      <c r="J16" s="245" t="s">
        <v>813</v>
      </c>
    </row>
    <row r="17" spans="1:10" s="284" customFormat="1" ht="22.5" customHeight="1">
      <c r="A17" s="249" t="s">
        <v>818</v>
      </c>
      <c r="B17" s="277"/>
      <c r="C17" s="235"/>
      <c r="D17" s="235">
        <v>14</v>
      </c>
      <c r="E17" s="235"/>
      <c r="F17" s="235">
        <v>68</v>
      </c>
      <c r="G17" s="235">
        <v>23</v>
      </c>
      <c r="H17" s="235"/>
      <c r="I17" s="236"/>
      <c r="J17" s="245" t="s">
        <v>895</v>
      </c>
    </row>
    <row r="18" spans="1:10" s="284" customFormat="1" ht="22.5" customHeight="1">
      <c r="A18" s="249" t="s">
        <v>819</v>
      </c>
      <c r="B18" s="277">
        <v>0</v>
      </c>
      <c r="C18" s="235">
        <v>0</v>
      </c>
      <c r="D18" s="235">
        <v>9</v>
      </c>
      <c r="E18" s="235">
        <v>0</v>
      </c>
      <c r="F18" s="235">
        <v>0</v>
      </c>
      <c r="G18" s="235">
        <v>0</v>
      </c>
      <c r="H18" s="235">
        <v>0</v>
      </c>
      <c r="I18" s="236">
        <v>0</v>
      </c>
      <c r="J18" s="245" t="s">
        <v>820</v>
      </c>
    </row>
    <row r="19" spans="1:10" s="284" customFormat="1" ht="22.5" customHeight="1">
      <c r="A19" s="249" t="s">
        <v>821</v>
      </c>
      <c r="B19" s="277">
        <v>0</v>
      </c>
      <c r="C19" s="235">
        <v>0</v>
      </c>
      <c r="D19" s="235">
        <v>0</v>
      </c>
      <c r="E19" s="235">
        <v>0</v>
      </c>
      <c r="F19" s="235">
        <v>0</v>
      </c>
      <c r="G19" s="235">
        <v>0</v>
      </c>
      <c r="H19" s="235">
        <v>0</v>
      </c>
      <c r="I19" s="236">
        <v>0</v>
      </c>
      <c r="J19" s="245" t="s">
        <v>913</v>
      </c>
    </row>
    <row r="20" spans="1:10" s="284" customFormat="1" ht="22.5" customHeight="1">
      <c r="A20" s="248" t="s">
        <v>822</v>
      </c>
      <c r="B20" s="277">
        <v>0</v>
      </c>
      <c r="C20" s="235">
        <v>0</v>
      </c>
      <c r="D20" s="235">
        <v>0</v>
      </c>
      <c r="E20" s="235">
        <v>0</v>
      </c>
      <c r="F20" s="235">
        <v>0</v>
      </c>
      <c r="G20" s="235">
        <v>0</v>
      </c>
      <c r="H20" s="235">
        <v>0</v>
      </c>
      <c r="I20" s="236">
        <v>0</v>
      </c>
      <c r="J20" s="234" t="s">
        <v>914</v>
      </c>
    </row>
    <row r="21" spans="1:10" s="284" customFormat="1" ht="22.5" customHeight="1">
      <c r="A21" s="248" t="s">
        <v>824</v>
      </c>
      <c r="B21" s="277">
        <v>0</v>
      </c>
      <c r="C21" s="235">
        <v>0</v>
      </c>
      <c r="D21" s="235">
        <v>21</v>
      </c>
      <c r="E21" s="235">
        <v>0</v>
      </c>
      <c r="F21" s="235">
        <v>0</v>
      </c>
      <c r="G21" s="235">
        <v>0</v>
      </c>
      <c r="H21" s="235">
        <v>0</v>
      </c>
      <c r="I21" s="236">
        <v>0</v>
      </c>
      <c r="J21" s="234" t="s">
        <v>825</v>
      </c>
    </row>
    <row r="22" spans="1:10" s="284" customFormat="1" ht="22.5" customHeight="1">
      <c r="A22" s="248" t="s">
        <v>826</v>
      </c>
      <c r="B22" s="277">
        <v>0</v>
      </c>
      <c r="C22" s="235">
        <v>0</v>
      </c>
      <c r="D22" s="235">
        <v>0</v>
      </c>
      <c r="E22" s="235">
        <v>0</v>
      </c>
      <c r="F22" s="235">
        <v>0</v>
      </c>
      <c r="G22" s="235">
        <v>0</v>
      </c>
      <c r="H22" s="235">
        <v>0</v>
      </c>
      <c r="I22" s="236">
        <v>0</v>
      </c>
      <c r="J22" s="234" t="s">
        <v>827</v>
      </c>
    </row>
    <row r="23" spans="1:10" s="284" customFormat="1" ht="22.5" customHeight="1">
      <c r="A23" s="248" t="s">
        <v>823</v>
      </c>
      <c r="B23" s="277">
        <v>0</v>
      </c>
      <c r="C23" s="235">
        <v>0</v>
      </c>
      <c r="D23" s="235">
        <v>5</v>
      </c>
      <c r="E23" s="235">
        <v>0</v>
      </c>
      <c r="F23" s="235">
        <v>27</v>
      </c>
      <c r="G23" s="235">
        <v>13</v>
      </c>
      <c r="H23" s="235">
        <v>0</v>
      </c>
      <c r="I23" s="236">
        <v>0</v>
      </c>
      <c r="J23" s="234" t="s">
        <v>622</v>
      </c>
    </row>
    <row r="24" spans="1:10" s="284" customFormat="1" ht="22.5" customHeight="1">
      <c r="A24" s="248" t="s">
        <v>915</v>
      </c>
      <c r="B24" s="277">
        <v>0</v>
      </c>
      <c r="C24" s="235">
        <v>0</v>
      </c>
      <c r="D24" s="235">
        <v>0</v>
      </c>
      <c r="E24" s="235">
        <v>0</v>
      </c>
      <c r="F24" s="235">
        <v>47</v>
      </c>
      <c r="G24" s="235">
        <v>31</v>
      </c>
      <c r="H24" s="235">
        <v>0</v>
      </c>
      <c r="I24" s="236">
        <v>0</v>
      </c>
      <c r="J24" s="234" t="s">
        <v>916</v>
      </c>
    </row>
    <row r="25" spans="1:10" s="284" customFormat="1" ht="22.5" customHeight="1">
      <c r="A25" s="254" t="s">
        <v>917</v>
      </c>
      <c r="B25" s="736">
        <v>0</v>
      </c>
      <c r="C25" s="654">
        <v>0</v>
      </c>
      <c r="D25" s="654">
        <v>0</v>
      </c>
      <c r="E25" s="654">
        <v>0</v>
      </c>
      <c r="F25" s="654">
        <v>102</v>
      </c>
      <c r="G25" s="654">
        <v>45</v>
      </c>
      <c r="H25" s="654">
        <v>0</v>
      </c>
      <c r="I25" s="737">
        <v>0</v>
      </c>
      <c r="J25" s="663" t="s">
        <v>918</v>
      </c>
    </row>
    <row r="26" spans="1:10" s="284" customFormat="1" ht="12.75">
      <c r="A26" s="327" t="s">
        <v>901</v>
      </c>
      <c r="B26" s="58"/>
      <c r="C26" s="58"/>
      <c r="D26" s="58"/>
      <c r="E26" s="58"/>
      <c r="F26" s="58"/>
      <c r="G26" s="58"/>
      <c r="H26" s="58"/>
      <c r="I26" s="731" t="s">
        <v>0</v>
      </c>
      <c r="J26" s="58"/>
    </row>
    <row r="27" spans="1:10" s="284" customFormat="1" ht="12.75">
      <c r="A27" s="327" t="s">
        <v>1</v>
      </c>
      <c r="B27" s="58"/>
      <c r="C27" s="58"/>
      <c r="D27" s="58"/>
      <c r="E27" s="58"/>
      <c r="F27" s="58"/>
      <c r="G27" s="58"/>
      <c r="H27" s="58"/>
      <c r="I27" s="58" t="s">
        <v>2</v>
      </c>
      <c r="J27" s="58"/>
    </row>
    <row r="28" spans="1:10" s="284" customFormat="1" ht="12.75">
      <c r="A28" s="58" t="s">
        <v>902</v>
      </c>
      <c r="B28" s="58"/>
      <c r="C28" s="58"/>
      <c r="D28" s="58"/>
      <c r="E28" s="58"/>
      <c r="F28" s="58"/>
      <c r="G28" s="58"/>
      <c r="H28" s="58"/>
      <c r="I28" s="58" t="s">
        <v>708</v>
      </c>
      <c r="J28" s="58"/>
    </row>
    <row r="29" spans="1:10" s="284" customFormat="1" ht="12.75">
      <c r="A29" s="58" t="s">
        <v>919</v>
      </c>
      <c r="B29" s="58"/>
      <c r="C29" s="58"/>
      <c r="D29" s="58"/>
      <c r="E29" s="58"/>
      <c r="F29" s="58"/>
      <c r="G29" s="58"/>
      <c r="H29" s="58"/>
      <c r="I29" s="58"/>
      <c r="J29" s="58"/>
    </row>
    <row r="30" spans="1:10" s="284" customFormat="1" ht="12.75">
      <c r="A30" s="58" t="s">
        <v>905</v>
      </c>
      <c r="B30" s="58"/>
      <c r="C30" s="58"/>
      <c r="D30" s="58"/>
      <c r="E30" s="58"/>
      <c r="F30" s="58"/>
      <c r="G30" s="58"/>
      <c r="H30" s="58"/>
      <c r="I30" s="58"/>
      <c r="J30" s="58"/>
    </row>
    <row r="31" spans="1:10" s="284" customFormat="1" ht="12.75">
      <c r="A31" s="58" t="s">
        <v>920</v>
      </c>
      <c r="B31" s="58"/>
      <c r="C31" s="58"/>
      <c r="D31" s="58"/>
      <c r="E31" s="58"/>
      <c r="F31" s="58"/>
      <c r="G31" s="58"/>
      <c r="H31" s="58"/>
      <c r="I31" s="58"/>
      <c r="J31" s="58"/>
    </row>
    <row r="32" spans="1:10" s="284" customFormat="1" ht="12.75">
      <c r="A32" s="58" t="s">
        <v>921</v>
      </c>
      <c r="B32" s="58"/>
      <c r="C32" s="58"/>
      <c r="D32" s="58"/>
      <c r="E32" s="58"/>
      <c r="F32" s="58"/>
      <c r="G32" s="58"/>
      <c r="H32" s="58"/>
      <c r="I32" s="58"/>
      <c r="J32" s="58"/>
    </row>
    <row r="33" spans="1:10" s="284" customFormat="1" ht="12.75">
      <c r="A33" s="58" t="s">
        <v>922</v>
      </c>
      <c r="B33" s="58"/>
      <c r="C33" s="58"/>
      <c r="D33" s="58"/>
      <c r="E33" s="58"/>
      <c r="F33" s="58"/>
      <c r="G33" s="58"/>
      <c r="H33" s="58"/>
      <c r="I33" s="58"/>
      <c r="J33" s="58"/>
    </row>
    <row r="34" spans="1:10" s="284" customFormat="1" ht="12.75">
      <c r="A34" s="58" t="s">
        <v>923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s="284" customFormat="1" ht="12.75">
      <c r="A35" s="58" t="s">
        <v>924</v>
      </c>
      <c r="B35" s="58"/>
      <c r="C35" s="58"/>
      <c r="D35" s="58"/>
      <c r="E35" s="58"/>
      <c r="F35" s="58"/>
      <c r="G35" s="58"/>
      <c r="H35" s="58"/>
      <c r="I35" s="58"/>
      <c r="J35" s="58"/>
    </row>
    <row r="36" s="284" customFormat="1" ht="12.75"/>
    <row r="37" s="284" customFormat="1" ht="12.75"/>
    <row r="38" s="284" customFormat="1" ht="12.75"/>
    <row r="39" s="284" customFormat="1" ht="12.75"/>
    <row r="40" s="284" customFormat="1" ht="12.75"/>
    <row r="41" s="284" customFormat="1" ht="12.75"/>
    <row r="42" s="284" customFormat="1" ht="12.75"/>
    <row r="43" s="284" customFormat="1" ht="12.75"/>
    <row r="44" s="284" customFormat="1" ht="12.75"/>
    <row r="45" s="284" customFormat="1" ht="12.75"/>
    <row r="46" s="284" customFormat="1" ht="12.75"/>
    <row r="47" s="284" customFormat="1" ht="12.75"/>
    <row r="48" s="284" customFormat="1" ht="12.75"/>
    <row r="49" s="284" customFormat="1" ht="12.75"/>
    <row r="50" s="284" customFormat="1" ht="12.75"/>
    <row r="51" s="284" customFormat="1" ht="12.75"/>
    <row r="52" s="284" customFormat="1" ht="12.75"/>
    <row r="53" s="284" customFormat="1" ht="12.75"/>
    <row r="54" s="284" customFormat="1" ht="12.75"/>
  </sheetData>
  <sheetProtection/>
  <mergeCells count="8">
    <mergeCell ref="F5:G5"/>
    <mergeCell ref="H5:I5"/>
    <mergeCell ref="A1:J1"/>
    <mergeCell ref="B3:C3"/>
    <mergeCell ref="D3:E3"/>
    <mergeCell ref="F3:I3"/>
    <mergeCell ref="F4:G4"/>
    <mergeCell ref="H4:I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U54"/>
  <sheetViews>
    <sheetView zoomScaleSheetLayoutView="100" zoomScalePageLayoutView="0" workbookViewId="0" topLeftCell="A1">
      <selection activeCell="K11" sqref="K11"/>
    </sheetView>
  </sheetViews>
  <sheetFormatPr defaultColWidth="9.140625" defaultRowHeight="12.75"/>
  <cols>
    <col min="1" max="1" width="17.7109375" style="0" customWidth="1"/>
    <col min="2" max="2" width="12.421875" style="0" customWidth="1"/>
    <col min="3" max="3" width="11.00390625" style="0" customWidth="1"/>
    <col min="4" max="4" width="10.140625" style="0" customWidth="1"/>
    <col min="5" max="6" width="10.7109375" style="0" customWidth="1"/>
    <col min="7" max="7" width="11.28125" style="0" customWidth="1"/>
    <col min="8" max="8" width="10.7109375" style="0" customWidth="1"/>
    <col min="10" max="12" width="8.57421875" style="0" customWidth="1"/>
    <col min="13" max="13" width="25.421875" style="0" customWidth="1"/>
    <col min="14" max="14" width="8.7109375" style="0" customWidth="1"/>
    <col min="15" max="15" width="10.28125" style="0" customWidth="1"/>
    <col min="16" max="17" width="8.7109375" style="0" customWidth="1"/>
    <col min="18" max="18" width="16.7109375" style="0" customWidth="1"/>
    <col min="19" max="53" width="8.7109375" style="0" customWidth="1"/>
  </cols>
  <sheetData>
    <row r="1" spans="1:18" s="8" customFormat="1" ht="32.25" customHeight="1">
      <c r="A1" s="819" t="s">
        <v>83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7"/>
      <c r="O1" s="7"/>
      <c r="P1" s="7"/>
      <c r="Q1" s="7"/>
      <c r="R1" s="7"/>
    </row>
    <row r="2" spans="1:20" s="1" customFormat="1" ht="17.25" customHeight="1">
      <c r="A2" s="2" t="s">
        <v>243</v>
      </c>
      <c r="S2" s="33"/>
      <c r="T2" s="33"/>
    </row>
    <row r="3" spans="1:14" s="29" customFormat="1" ht="12.75" customHeight="1">
      <c r="A3" s="794" t="s">
        <v>205</v>
      </c>
      <c r="B3" s="76" t="s">
        <v>244</v>
      </c>
      <c r="C3" s="76" t="s">
        <v>245</v>
      </c>
      <c r="D3" s="992" t="s">
        <v>246</v>
      </c>
      <c r="E3" s="993"/>
      <c r="F3" s="994"/>
      <c r="G3" s="995" t="s">
        <v>473</v>
      </c>
      <c r="H3" s="996"/>
      <c r="I3" s="997"/>
      <c r="J3" s="992" t="s">
        <v>788</v>
      </c>
      <c r="K3" s="993"/>
      <c r="L3" s="994"/>
      <c r="M3" s="804" t="s">
        <v>474</v>
      </c>
      <c r="N3" s="74"/>
    </row>
    <row r="4" spans="1:14" s="29" customFormat="1" ht="16.5" customHeight="1">
      <c r="A4" s="795"/>
      <c r="B4" s="89"/>
      <c r="C4" s="89"/>
      <c r="D4" s="999" t="s">
        <v>252</v>
      </c>
      <c r="E4" s="1000"/>
      <c r="F4" s="1001"/>
      <c r="G4" s="987" t="s">
        <v>253</v>
      </c>
      <c r="H4" s="988"/>
      <c r="I4" s="989"/>
      <c r="J4" s="999" t="s">
        <v>529</v>
      </c>
      <c r="K4" s="1000"/>
      <c r="L4" s="1001"/>
      <c r="M4" s="806"/>
      <c r="N4" s="74"/>
    </row>
    <row r="5" spans="1:14" s="29" customFormat="1" ht="12.75" customHeight="1">
      <c r="A5" s="795"/>
      <c r="B5" s="89"/>
      <c r="C5" s="89"/>
      <c r="D5" s="93" t="s">
        <v>256</v>
      </c>
      <c r="E5" s="76" t="s">
        <v>257</v>
      </c>
      <c r="F5" s="76" t="s">
        <v>258</v>
      </c>
      <c r="G5" s="93" t="s">
        <v>256</v>
      </c>
      <c r="H5" s="76" t="s">
        <v>257</v>
      </c>
      <c r="I5" s="76" t="s">
        <v>258</v>
      </c>
      <c r="J5" s="93" t="s">
        <v>256</v>
      </c>
      <c r="K5" s="76" t="s">
        <v>257</v>
      </c>
      <c r="L5" s="76" t="s">
        <v>258</v>
      </c>
      <c r="M5" s="806"/>
      <c r="N5" s="74"/>
    </row>
    <row r="6" spans="1:14" s="29" customFormat="1" ht="27" customHeight="1">
      <c r="A6" s="796"/>
      <c r="B6" s="90" t="s">
        <v>475</v>
      </c>
      <c r="C6" s="90" t="s">
        <v>476</v>
      </c>
      <c r="D6" s="91" t="s">
        <v>268</v>
      </c>
      <c r="E6" s="90" t="s">
        <v>269</v>
      </c>
      <c r="F6" s="90" t="s">
        <v>270</v>
      </c>
      <c r="G6" s="91" t="s">
        <v>268</v>
      </c>
      <c r="H6" s="90" t="s">
        <v>269</v>
      </c>
      <c r="I6" s="90" t="s">
        <v>270</v>
      </c>
      <c r="J6" s="91" t="s">
        <v>268</v>
      </c>
      <c r="K6" s="90" t="s">
        <v>269</v>
      </c>
      <c r="L6" s="90" t="s">
        <v>270</v>
      </c>
      <c r="M6" s="808"/>
      <c r="N6" s="74"/>
    </row>
    <row r="7" spans="1:13" s="94" customFormat="1" ht="21" customHeight="1">
      <c r="A7" s="38" t="s">
        <v>619</v>
      </c>
      <c r="B7" s="100">
        <v>3</v>
      </c>
      <c r="C7" s="100">
        <v>83</v>
      </c>
      <c r="D7" s="100">
        <v>840</v>
      </c>
      <c r="E7" s="100">
        <v>451</v>
      </c>
      <c r="F7" s="100">
        <v>389</v>
      </c>
      <c r="G7" s="100">
        <v>118</v>
      </c>
      <c r="H7" s="100">
        <v>46</v>
      </c>
      <c r="I7" s="100">
        <v>72</v>
      </c>
      <c r="J7" s="100">
        <v>22</v>
      </c>
      <c r="K7" s="100">
        <v>13</v>
      </c>
      <c r="L7" s="100">
        <v>9</v>
      </c>
      <c r="M7" s="18" t="s">
        <v>619</v>
      </c>
    </row>
    <row r="8" spans="1:13" s="94" customFormat="1" ht="21" customHeight="1">
      <c r="A8" s="38" t="s">
        <v>702</v>
      </c>
      <c r="B8" s="100">
        <v>3</v>
      </c>
      <c r="C8" s="100">
        <v>85</v>
      </c>
      <c r="D8" s="100">
        <v>845</v>
      </c>
      <c r="E8" s="100">
        <v>483</v>
      </c>
      <c r="F8" s="100">
        <v>362</v>
      </c>
      <c r="G8" s="100">
        <v>119</v>
      </c>
      <c r="H8" s="100">
        <v>46</v>
      </c>
      <c r="I8" s="100">
        <v>73</v>
      </c>
      <c r="J8" s="100">
        <v>21</v>
      </c>
      <c r="K8" s="100">
        <v>12</v>
      </c>
      <c r="L8" s="100">
        <v>9</v>
      </c>
      <c r="M8" s="18" t="s">
        <v>702</v>
      </c>
    </row>
    <row r="9" spans="1:13" s="94" customFormat="1" ht="21" customHeight="1">
      <c r="A9" s="38" t="s">
        <v>752</v>
      </c>
      <c r="B9" s="100">
        <v>3</v>
      </c>
      <c r="C9" s="100">
        <v>83</v>
      </c>
      <c r="D9" s="100">
        <v>803</v>
      </c>
      <c r="E9" s="100">
        <v>438</v>
      </c>
      <c r="F9" s="100">
        <v>365</v>
      </c>
      <c r="G9" s="100">
        <v>120</v>
      </c>
      <c r="H9" s="100">
        <v>42</v>
      </c>
      <c r="I9" s="100">
        <v>78</v>
      </c>
      <c r="J9" s="100">
        <v>21</v>
      </c>
      <c r="K9" s="100">
        <v>12</v>
      </c>
      <c r="L9" s="100">
        <v>9</v>
      </c>
      <c r="M9" s="18" t="s">
        <v>752</v>
      </c>
    </row>
    <row r="10" spans="1:13" s="274" customFormat="1" ht="21" customHeight="1">
      <c r="A10" s="742" t="s">
        <v>841</v>
      </c>
      <c r="B10" s="743">
        <v>3</v>
      </c>
      <c r="C10" s="743">
        <v>80</v>
      </c>
      <c r="D10" s="743">
        <v>737</v>
      </c>
      <c r="E10" s="743">
        <v>434</v>
      </c>
      <c r="F10" s="743">
        <v>303</v>
      </c>
      <c r="G10" s="743">
        <v>114</v>
      </c>
      <c r="H10" s="743">
        <v>36</v>
      </c>
      <c r="I10" s="743">
        <v>78</v>
      </c>
      <c r="J10" s="743">
        <v>23</v>
      </c>
      <c r="K10" s="743">
        <v>14</v>
      </c>
      <c r="L10" s="743">
        <v>9</v>
      </c>
      <c r="M10" s="529" t="s">
        <v>841</v>
      </c>
    </row>
    <row r="11" spans="1:13" s="168" customFormat="1" ht="21" customHeight="1">
      <c r="A11" s="173" t="s">
        <v>837</v>
      </c>
      <c r="B11" s="171">
        <f>SUM(B12:B14)</f>
        <v>3</v>
      </c>
      <c r="C11" s="171">
        <f aca="true" t="shared" si="0" ref="C11:L11">SUM(C12:C14)</f>
        <v>84</v>
      </c>
      <c r="D11" s="171">
        <f t="shared" si="0"/>
        <v>751</v>
      </c>
      <c r="E11" s="171">
        <f t="shared" si="0"/>
        <v>437</v>
      </c>
      <c r="F11" s="171">
        <f t="shared" si="0"/>
        <v>314</v>
      </c>
      <c r="G11" s="171">
        <f t="shared" si="0"/>
        <v>119</v>
      </c>
      <c r="H11" s="171">
        <f t="shared" si="0"/>
        <v>37</v>
      </c>
      <c r="I11" s="171">
        <f t="shared" si="0"/>
        <v>82</v>
      </c>
      <c r="J11" s="171">
        <f t="shared" si="0"/>
        <v>23</v>
      </c>
      <c r="K11" s="171">
        <f t="shared" si="0"/>
        <v>14</v>
      </c>
      <c r="L11" s="171">
        <f t="shared" si="0"/>
        <v>9</v>
      </c>
      <c r="M11" s="131" t="s">
        <v>837</v>
      </c>
    </row>
    <row r="12" spans="1:14" s="57" customFormat="1" ht="21" customHeight="1">
      <c r="A12" s="174" t="s">
        <v>522</v>
      </c>
      <c r="B12" s="237">
        <v>1</v>
      </c>
      <c r="C12" s="237">
        <v>37</v>
      </c>
      <c r="D12" s="237">
        <v>150</v>
      </c>
      <c r="E12" s="237">
        <v>94</v>
      </c>
      <c r="F12" s="237">
        <v>56</v>
      </c>
      <c r="G12" s="237">
        <v>62</v>
      </c>
      <c r="H12" s="237">
        <v>18</v>
      </c>
      <c r="I12" s="237">
        <v>44</v>
      </c>
      <c r="J12" s="237">
        <v>12</v>
      </c>
      <c r="K12" s="237">
        <v>7</v>
      </c>
      <c r="L12" s="237">
        <v>5</v>
      </c>
      <c r="M12" s="129" t="s">
        <v>524</v>
      </c>
      <c r="N12" s="175"/>
    </row>
    <row r="13" spans="1:15" s="57" customFormat="1" ht="21" customHeight="1">
      <c r="A13" s="174" t="s">
        <v>523</v>
      </c>
      <c r="B13" s="237">
        <v>1</v>
      </c>
      <c r="C13" s="237">
        <v>32</v>
      </c>
      <c r="D13" s="237">
        <v>178</v>
      </c>
      <c r="E13" s="237">
        <v>124</v>
      </c>
      <c r="F13" s="237">
        <v>54</v>
      </c>
      <c r="G13" s="237">
        <v>57</v>
      </c>
      <c r="H13" s="237">
        <v>19</v>
      </c>
      <c r="I13" s="237">
        <v>38</v>
      </c>
      <c r="J13" s="237">
        <v>11</v>
      </c>
      <c r="K13" s="237">
        <v>7</v>
      </c>
      <c r="L13" s="237">
        <v>4</v>
      </c>
      <c r="M13" s="129" t="s">
        <v>525</v>
      </c>
      <c r="N13" s="175"/>
      <c r="O13" s="176"/>
    </row>
    <row r="14" spans="1:21" s="57" customFormat="1" ht="21" customHeight="1">
      <c r="A14" s="119" t="s">
        <v>627</v>
      </c>
      <c r="B14" s="240">
        <v>1</v>
      </c>
      <c r="C14" s="238">
        <v>15</v>
      </c>
      <c r="D14" s="238">
        <v>423</v>
      </c>
      <c r="E14" s="238">
        <v>219</v>
      </c>
      <c r="F14" s="238">
        <v>204</v>
      </c>
      <c r="G14" s="238">
        <v>0</v>
      </c>
      <c r="H14" s="239">
        <v>0</v>
      </c>
      <c r="I14" s="239">
        <v>0</v>
      </c>
      <c r="J14" s="238">
        <v>0</v>
      </c>
      <c r="K14" s="239">
        <v>0</v>
      </c>
      <c r="L14" s="239">
        <v>0</v>
      </c>
      <c r="M14" s="177" t="s">
        <v>526</v>
      </c>
      <c r="N14" s="36"/>
      <c r="O14" s="36"/>
      <c r="P14" s="36"/>
      <c r="Q14" s="36"/>
      <c r="R14" s="178"/>
      <c r="S14" s="179"/>
      <c r="T14" s="179"/>
      <c r="U14" s="176"/>
    </row>
    <row r="15" spans="1:21" s="22" customFormat="1" ht="12.75" customHeight="1">
      <c r="A15" s="104"/>
      <c r="B15" s="99"/>
      <c r="C15" s="99"/>
      <c r="D15" s="99"/>
      <c r="E15" s="99"/>
      <c r="F15" s="99"/>
      <c r="G15" s="103"/>
      <c r="H15" s="103"/>
      <c r="I15" s="103"/>
      <c r="J15" s="103"/>
      <c r="K15" s="103"/>
      <c r="L15" s="103"/>
      <c r="M15" s="36"/>
      <c r="N15" s="36"/>
      <c r="O15" s="36"/>
      <c r="P15" s="36"/>
      <c r="Q15" s="36"/>
      <c r="R15" s="62"/>
      <c r="S15" s="37"/>
      <c r="T15" s="37"/>
      <c r="U15" s="35"/>
    </row>
    <row r="16" spans="1:11" s="29" customFormat="1" ht="25.5" customHeight="1">
      <c r="A16" s="794" t="s">
        <v>205</v>
      </c>
      <c r="B16" s="992" t="s">
        <v>4</v>
      </c>
      <c r="C16" s="998"/>
      <c r="D16" s="76" t="s">
        <v>261</v>
      </c>
      <c r="E16" s="64" t="s">
        <v>249</v>
      </c>
      <c r="F16" s="76" t="s">
        <v>250</v>
      </c>
      <c r="G16" s="76" t="s">
        <v>559</v>
      </c>
      <c r="H16" s="804" t="s">
        <v>474</v>
      </c>
      <c r="I16" s="805"/>
      <c r="J16" s="805"/>
      <c r="K16" s="805"/>
    </row>
    <row r="17" spans="1:11" s="29" customFormat="1" ht="12.75" customHeight="1">
      <c r="A17" s="795"/>
      <c r="B17" s="89"/>
      <c r="C17" s="76" t="s">
        <v>195</v>
      </c>
      <c r="D17" s="107"/>
      <c r="E17" s="92"/>
      <c r="F17" s="89"/>
      <c r="G17" s="89"/>
      <c r="H17" s="806"/>
      <c r="I17" s="807"/>
      <c r="J17" s="807"/>
      <c r="K17" s="807"/>
    </row>
    <row r="18" spans="1:11" s="29" customFormat="1" ht="12.75" customHeight="1">
      <c r="A18" s="795"/>
      <c r="B18" s="89"/>
      <c r="C18" s="109" t="s">
        <v>196</v>
      </c>
      <c r="D18" s="75"/>
      <c r="E18" s="89" t="s">
        <v>262</v>
      </c>
      <c r="F18" s="89"/>
      <c r="G18" s="990" t="s">
        <v>624</v>
      </c>
      <c r="H18" s="806"/>
      <c r="I18" s="807"/>
      <c r="J18" s="807"/>
      <c r="K18" s="807"/>
    </row>
    <row r="19" spans="1:11" s="29" customFormat="1" ht="12.75" customHeight="1">
      <c r="A19" s="796"/>
      <c r="B19" s="90" t="s">
        <v>271</v>
      </c>
      <c r="C19" s="110" t="s">
        <v>197</v>
      </c>
      <c r="D19" s="108" t="s">
        <v>282</v>
      </c>
      <c r="E19" s="90" t="s">
        <v>530</v>
      </c>
      <c r="F19" s="90" t="s">
        <v>275</v>
      </c>
      <c r="G19" s="991"/>
      <c r="H19" s="808"/>
      <c r="I19" s="809"/>
      <c r="J19" s="809"/>
      <c r="K19" s="809"/>
    </row>
    <row r="20" spans="1:11" s="95" customFormat="1" ht="21" customHeight="1">
      <c r="A20" s="38" t="s">
        <v>619</v>
      </c>
      <c r="B20" s="120">
        <v>271</v>
      </c>
      <c r="C20" s="118">
        <v>88</v>
      </c>
      <c r="D20" s="120">
        <v>247</v>
      </c>
      <c r="E20" s="120">
        <v>23</v>
      </c>
      <c r="F20" s="120">
        <v>15</v>
      </c>
      <c r="G20" s="120">
        <v>61</v>
      </c>
      <c r="H20" s="790" t="s">
        <v>619</v>
      </c>
      <c r="I20" s="791"/>
      <c r="J20" s="791"/>
      <c r="K20" s="791"/>
    </row>
    <row r="21" spans="1:11" s="95" customFormat="1" ht="21" customHeight="1">
      <c r="A21" s="38" t="s">
        <v>702</v>
      </c>
      <c r="B21" s="120">
        <v>273</v>
      </c>
      <c r="C21" s="118">
        <v>60</v>
      </c>
      <c r="D21" s="120">
        <v>235</v>
      </c>
      <c r="E21" s="120">
        <v>22</v>
      </c>
      <c r="F21" s="120">
        <v>15</v>
      </c>
      <c r="G21" s="120">
        <v>64</v>
      </c>
      <c r="H21" s="790" t="s">
        <v>702</v>
      </c>
      <c r="I21" s="791"/>
      <c r="J21" s="791"/>
      <c r="K21" s="791"/>
    </row>
    <row r="22" spans="1:11" s="95" customFormat="1" ht="21" customHeight="1">
      <c r="A22" s="38" t="s">
        <v>752</v>
      </c>
      <c r="B22" s="120">
        <v>232</v>
      </c>
      <c r="C22" s="118">
        <v>73</v>
      </c>
      <c r="D22" s="120">
        <v>175</v>
      </c>
      <c r="E22" s="120">
        <v>24</v>
      </c>
      <c r="F22" s="120">
        <v>15</v>
      </c>
      <c r="G22" s="120">
        <v>62</v>
      </c>
      <c r="H22" s="790" t="s">
        <v>752</v>
      </c>
      <c r="I22" s="791"/>
      <c r="J22" s="791"/>
      <c r="K22" s="791"/>
    </row>
    <row r="23" spans="1:11" s="181" customFormat="1" ht="21" customHeight="1">
      <c r="A23" s="742" t="s">
        <v>753</v>
      </c>
      <c r="B23" s="743">
        <v>270</v>
      </c>
      <c r="C23" s="743">
        <v>67</v>
      </c>
      <c r="D23" s="743">
        <v>203</v>
      </c>
      <c r="E23" s="743">
        <v>24</v>
      </c>
      <c r="F23" s="743">
        <v>15</v>
      </c>
      <c r="G23" s="743">
        <v>59</v>
      </c>
      <c r="H23" s="1004" t="s">
        <v>753</v>
      </c>
      <c r="I23" s="1005"/>
      <c r="J23" s="1005"/>
      <c r="K23" s="1005"/>
    </row>
    <row r="24" spans="1:11" s="180" customFormat="1" ht="21" customHeight="1">
      <c r="A24" s="173" t="s">
        <v>837</v>
      </c>
      <c r="B24" s="171">
        <f aca="true" t="shared" si="1" ref="B24:G24">SUM(B25:B27)</f>
        <v>250</v>
      </c>
      <c r="C24" s="171">
        <f t="shared" si="1"/>
        <v>49</v>
      </c>
      <c r="D24" s="171">
        <f t="shared" si="1"/>
        <v>204</v>
      </c>
      <c r="E24" s="171">
        <f t="shared" si="1"/>
        <v>24</v>
      </c>
      <c r="F24" s="171">
        <f t="shared" si="1"/>
        <v>15</v>
      </c>
      <c r="G24" s="171">
        <f t="shared" si="1"/>
        <v>81</v>
      </c>
      <c r="H24" s="968" t="s">
        <v>837</v>
      </c>
      <c r="I24" s="969"/>
      <c r="J24" s="969"/>
      <c r="K24" s="969"/>
    </row>
    <row r="25" spans="1:11" s="181" customFormat="1" ht="21" customHeight="1">
      <c r="A25" s="174" t="s">
        <v>522</v>
      </c>
      <c r="B25" s="237">
        <v>47</v>
      </c>
      <c r="C25" s="237">
        <v>0</v>
      </c>
      <c r="D25" s="237">
        <v>49</v>
      </c>
      <c r="E25" s="237">
        <v>11</v>
      </c>
      <c r="F25" s="237">
        <v>7</v>
      </c>
      <c r="G25" s="237">
        <v>39</v>
      </c>
      <c r="H25" s="985" t="s">
        <v>524</v>
      </c>
      <c r="I25" s="986"/>
      <c r="J25" s="986"/>
      <c r="K25" s="986"/>
    </row>
    <row r="26" spans="1:11" s="181" customFormat="1" ht="21" customHeight="1">
      <c r="A26" s="174" t="s">
        <v>523</v>
      </c>
      <c r="B26" s="237">
        <v>55</v>
      </c>
      <c r="C26" s="237">
        <v>0</v>
      </c>
      <c r="D26" s="237">
        <v>50</v>
      </c>
      <c r="E26" s="237">
        <v>13</v>
      </c>
      <c r="F26" s="237">
        <v>8</v>
      </c>
      <c r="G26" s="237">
        <v>42</v>
      </c>
      <c r="H26" s="985" t="s">
        <v>525</v>
      </c>
      <c r="I26" s="986"/>
      <c r="J26" s="986"/>
      <c r="K26" s="986"/>
    </row>
    <row r="27" spans="1:11" s="181" customFormat="1" ht="21" customHeight="1">
      <c r="A27" s="119" t="s">
        <v>627</v>
      </c>
      <c r="B27" s="238">
        <v>148</v>
      </c>
      <c r="C27" s="238">
        <v>49</v>
      </c>
      <c r="D27" s="238">
        <v>105</v>
      </c>
      <c r="E27" s="239">
        <v>0</v>
      </c>
      <c r="F27" s="239">
        <v>0</v>
      </c>
      <c r="G27" s="239">
        <v>0</v>
      </c>
      <c r="H27" s="1002" t="s">
        <v>526</v>
      </c>
      <c r="I27" s="1003"/>
      <c r="J27" s="1003"/>
      <c r="K27" s="1003"/>
    </row>
    <row r="28" spans="1:14" s="3" customFormat="1" ht="17.25" customHeight="1">
      <c r="A28" s="117" t="s">
        <v>789</v>
      </c>
      <c r="B28" s="117"/>
      <c r="C28" s="117"/>
      <c r="D28" s="117"/>
      <c r="E28" s="156" t="s">
        <v>552</v>
      </c>
      <c r="F28" s="156"/>
      <c r="G28" s="156"/>
      <c r="H28" s="156"/>
      <c r="I28" s="193"/>
      <c r="J28" s="193"/>
      <c r="L28" s="42"/>
      <c r="M28" s="42"/>
      <c r="N28" s="42"/>
    </row>
    <row r="29" s="3" customFormat="1" ht="17.25" customHeight="1">
      <c r="A29" s="46" t="s">
        <v>554</v>
      </c>
    </row>
    <row r="30" s="3" customFormat="1" ht="17.25" customHeight="1">
      <c r="A30" s="3" t="s">
        <v>625</v>
      </c>
    </row>
    <row r="31" s="3" customFormat="1" ht="17.25" customHeight="1">
      <c r="A31" s="3" t="s">
        <v>626</v>
      </c>
    </row>
    <row r="32" s="30" customFormat="1" ht="13.5">
      <c r="A32" s="30" t="s">
        <v>790</v>
      </c>
    </row>
    <row r="33" s="30" customFormat="1" ht="13.5"/>
    <row r="34" s="30" customFormat="1" ht="13.5"/>
    <row r="35" s="30" customFormat="1" ht="13.5"/>
    <row r="36" spans="1:18" ht="13.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ht="13.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13.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13.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3.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</row>
    <row r="41" spans="1:18" ht="13.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</row>
    <row r="42" spans="1:18" ht="13.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</row>
    <row r="43" spans="1:18" ht="13.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ht="13.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</row>
    <row r="45" spans="1:18" ht="13.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1:18" ht="13.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ht="13.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18" ht="13.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 ht="13.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18" ht="13.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18" ht="13.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18" ht="13.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18" ht="13.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18" ht="13.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</sheetData>
  <sheetProtection/>
  <mergeCells count="21">
    <mergeCell ref="H21:K21"/>
    <mergeCell ref="G3:I3"/>
    <mergeCell ref="B16:C16"/>
    <mergeCell ref="D4:F4"/>
    <mergeCell ref="H22:K22"/>
    <mergeCell ref="J3:L3"/>
    <mergeCell ref="H27:K27"/>
    <mergeCell ref="H23:K23"/>
    <mergeCell ref="H25:K25"/>
    <mergeCell ref="H20:K20"/>
    <mergeCell ref="J4:L4"/>
    <mergeCell ref="H26:K26"/>
    <mergeCell ref="G4:I4"/>
    <mergeCell ref="H16:K19"/>
    <mergeCell ref="H24:K24"/>
    <mergeCell ref="A1:M1"/>
    <mergeCell ref="M3:M6"/>
    <mergeCell ref="G18:G19"/>
    <mergeCell ref="A16:A19"/>
    <mergeCell ref="A3:A6"/>
    <mergeCell ref="D3:F3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K24"/>
  <sheetViews>
    <sheetView zoomScalePageLayoutView="0" workbookViewId="0" topLeftCell="A13">
      <selection activeCell="Q26" sqref="Q26"/>
    </sheetView>
  </sheetViews>
  <sheetFormatPr defaultColWidth="10.00390625" defaultRowHeight="12.75"/>
  <cols>
    <col min="1" max="1" width="14.8515625" style="368" customWidth="1"/>
    <col min="2" max="13" width="10.00390625" style="368" customWidth="1"/>
    <col min="14" max="16" width="9.00390625" style="368" customWidth="1"/>
    <col min="17" max="19" width="10.00390625" style="368" customWidth="1"/>
    <col min="20" max="24" width="12.421875" style="368" customWidth="1"/>
    <col min="25" max="27" width="13.140625" style="368" customWidth="1"/>
    <col min="28" max="28" width="11.00390625" style="368" customWidth="1"/>
    <col min="29" max="29" width="12.00390625" style="368" customWidth="1"/>
    <col min="30" max="30" width="15.140625" style="368" customWidth="1"/>
    <col min="31" max="31" width="14.57421875" style="368" customWidth="1"/>
    <col min="32" max="16384" width="10.00390625" style="368" customWidth="1"/>
  </cols>
  <sheetData>
    <row r="1" spans="1:31" s="326" customFormat="1" ht="32.25" customHeight="1">
      <c r="A1" s="861" t="s">
        <v>84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435"/>
    </row>
    <row r="2" spans="1:37" s="58" customFormat="1" ht="18" customHeight="1">
      <c r="A2" s="59" t="s">
        <v>484</v>
      </c>
      <c r="B2" s="59"/>
      <c r="C2" s="59"/>
      <c r="D2" s="5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28" t="s">
        <v>485</v>
      </c>
      <c r="AE2" s="59"/>
      <c r="AF2" s="59"/>
      <c r="AG2" s="59"/>
      <c r="AH2" s="59"/>
      <c r="AI2" s="59"/>
      <c r="AJ2" s="59"/>
      <c r="AK2" s="59"/>
    </row>
    <row r="3" spans="1:37" s="58" customFormat="1" ht="32.25" customHeight="1">
      <c r="A3" s="1011" t="s">
        <v>492</v>
      </c>
      <c r="B3" s="1015" t="s">
        <v>486</v>
      </c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8"/>
      <c r="N3" s="1019" t="s">
        <v>492</v>
      </c>
      <c r="O3" s="59"/>
      <c r="AE3" s="59"/>
      <c r="AF3" s="59"/>
      <c r="AG3" s="59"/>
      <c r="AH3" s="59"/>
      <c r="AI3" s="59"/>
      <c r="AJ3" s="59"/>
      <c r="AK3" s="59"/>
    </row>
    <row r="4" spans="1:37" s="58" customFormat="1" ht="29.25" customHeight="1">
      <c r="A4" s="963"/>
      <c r="B4" s="1006" t="s">
        <v>544</v>
      </c>
      <c r="C4" s="1007"/>
      <c r="D4" s="1008"/>
      <c r="E4" s="1006" t="s">
        <v>756</v>
      </c>
      <c r="F4" s="1007"/>
      <c r="G4" s="1008"/>
      <c r="H4" s="1006" t="s">
        <v>758</v>
      </c>
      <c r="I4" s="1009"/>
      <c r="J4" s="1010"/>
      <c r="K4" s="1006" t="s">
        <v>762</v>
      </c>
      <c r="L4" s="1007"/>
      <c r="M4" s="1008"/>
      <c r="N4" s="965"/>
      <c r="O4" s="59"/>
      <c r="AE4" s="59"/>
      <c r="AF4" s="59"/>
      <c r="AG4" s="59"/>
      <c r="AH4" s="59"/>
      <c r="AI4" s="59"/>
      <c r="AJ4" s="59"/>
      <c r="AK4" s="59"/>
    </row>
    <row r="5" spans="1:37" s="58" customFormat="1" ht="22.5" customHeight="1">
      <c r="A5" s="963"/>
      <c r="B5" s="436"/>
      <c r="C5" s="329" t="s">
        <v>163</v>
      </c>
      <c r="D5" s="329" t="s">
        <v>164</v>
      </c>
      <c r="E5" s="437"/>
      <c r="F5" s="329" t="s">
        <v>163</v>
      </c>
      <c r="G5" s="329" t="s">
        <v>164</v>
      </c>
      <c r="H5" s="438" t="s">
        <v>757</v>
      </c>
      <c r="I5" s="329" t="s">
        <v>163</v>
      </c>
      <c r="J5" s="329" t="s">
        <v>164</v>
      </c>
      <c r="K5" s="332"/>
      <c r="L5" s="329" t="s">
        <v>163</v>
      </c>
      <c r="M5" s="329" t="s">
        <v>164</v>
      </c>
      <c r="N5" s="965"/>
      <c r="O5" s="59"/>
      <c r="AE5" s="59"/>
      <c r="AF5" s="59"/>
      <c r="AG5" s="59"/>
      <c r="AH5" s="59"/>
      <c r="AI5" s="59"/>
      <c r="AJ5" s="59"/>
      <c r="AK5" s="59"/>
    </row>
    <row r="6" spans="1:37" s="58" customFormat="1" ht="33.75" customHeight="1">
      <c r="A6" s="972"/>
      <c r="B6" s="439"/>
      <c r="C6" s="440" t="s">
        <v>755</v>
      </c>
      <c r="D6" s="440" t="s">
        <v>754</v>
      </c>
      <c r="E6" s="347"/>
      <c r="F6" s="440" t="s">
        <v>755</v>
      </c>
      <c r="G6" s="440" t="s">
        <v>754</v>
      </c>
      <c r="H6" s="441"/>
      <c r="I6" s="440" t="s">
        <v>755</v>
      </c>
      <c r="J6" s="440" t="s">
        <v>754</v>
      </c>
      <c r="K6" s="442"/>
      <c r="L6" s="440" t="s">
        <v>755</v>
      </c>
      <c r="M6" s="440" t="s">
        <v>754</v>
      </c>
      <c r="N6" s="967"/>
      <c r="O6" s="59"/>
      <c r="AE6" s="59"/>
      <c r="AF6" s="59"/>
      <c r="AG6" s="59"/>
      <c r="AH6" s="59"/>
      <c r="AI6" s="59"/>
      <c r="AJ6" s="59"/>
      <c r="AK6" s="59"/>
    </row>
    <row r="7" spans="1:15" s="57" customFormat="1" ht="24.75" customHeight="1">
      <c r="A7" s="97" t="s">
        <v>7</v>
      </c>
      <c r="B7" s="106">
        <v>4690</v>
      </c>
      <c r="C7" s="105"/>
      <c r="D7" s="105"/>
      <c r="E7" s="105">
        <v>4606</v>
      </c>
      <c r="F7" s="105"/>
      <c r="G7" s="105"/>
      <c r="H7" s="105">
        <v>40</v>
      </c>
      <c r="I7" s="105"/>
      <c r="J7" s="105"/>
      <c r="K7" s="105">
        <v>44</v>
      </c>
      <c r="L7" s="105"/>
      <c r="M7" s="450"/>
      <c r="N7" s="420" t="s">
        <v>7</v>
      </c>
      <c r="O7" s="449"/>
    </row>
    <row r="8" spans="1:15" s="57" customFormat="1" ht="24.75" customHeight="1">
      <c r="A8" s="97" t="s">
        <v>6</v>
      </c>
      <c r="B8" s="106">
        <v>4508</v>
      </c>
      <c r="C8" s="105"/>
      <c r="D8" s="105"/>
      <c r="E8" s="105">
        <v>4449</v>
      </c>
      <c r="F8" s="105"/>
      <c r="G8" s="105"/>
      <c r="H8" s="105">
        <v>30</v>
      </c>
      <c r="I8" s="105"/>
      <c r="J8" s="105"/>
      <c r="K8" s="105">
        <v>29</v>
      </c>
      <c r="L8" s="105"/>
      <c r="M8" s="450"/>
      <c r="N8" s="420" t="s">
        <v>6</v>
      </c>
      <c r="O8" s="449"/>
    </row>
    <row r="9" spans="1:15" s="57" customFormat="1" ht="24.75" customHeight="1">
      <c r="A9" s="97" t="s">
        <v>752</v>
      </c>
      <c r="B9" s="106">
        <v>4692</v>
      </c>
      <c r="C9" s="105"/>
      <c r="D9" s="105"/>
      <c r="E9" s="105">
        <v>4632</v>
      </c>
      <c r="F9" s="105"/>
      <c r="G9" s="105"/>
      <c r="H9" s="105">
        <v>36</v>
      </c>
      <c r="I9" s="105"/>
      <c r="J9" s="105"/>
      <c r="K9" s="105">
        <v>24</v>
      </c>
      <c r="L9" s="105"/>
      <c r="M9" s="450"/>
      <c r="N9" s="420" t="s">
        <v>752</v>
      </c>
      <c r="O9" s="449"/>
    </row>
    <row r="10" spans="1:15" s="57" customFormat="1" ht="24.75" customHeight="1">
      <c r="A10" s="97" t="s">
        <v>832</v>
      </c>
      <c r="B10" s="106">
        <v>5198</v>
      </c>
      <c r="C10" s="105">
        <v>2685</v>
      </c>
      <c r="D10" s="105">
        <v>2513</v>
      </c>
      <c r="E10" s="105">
        <v>5160</v>
      </c>
      <c r="F10" s="105">
        <v>2668</v>
      </c>
      <c r="G10" s="105">
        <v>2492</v>
      </c>
      <c r="H10" s="105">
        <v>24</v>
      </c>
      <c r="I10" s="105">
        <v>11</v>
      </c>
      <c r="J10" s="105">
        <v>13</v>
      </c>
      <c r="K10" s="105">
        <v>14</v>
      </c>
      <c r="L10" s="105">
        <v>6</v>
      </c>
      <c r="M10" s="450">
        <v>8</v>
      </c>
      <c r="N10" s="420" t="s">
        <v>832</v>
      </c>
      <c r="O10" s="449"/>
    </row>
    <row r="11" spans="1:14" s="184" customFormat="1" ht="24.75" customHeight="1">
      <c r="A11" s="133" t="s">
        <v>835</v>
      </c>
      <c r="B11" s="185">
        <v>4878</v>
      </c>
      <c r="C11" s="433">
        <v>2516</v>
      </c>
      <c r="D11" s="433">
        <v>2362</v>
      </c>
      <c r="E11" s="183">
        <v>4839</v>
      </c>
      <c r="F11" s="183">
        <v>2491</v>
      </c>
      <c r="G11" s="183">
        <v>2348</v>
      </c>
      <c r="H11" s="183">
        <v>23</v>
      </c>
      <c r="I11" s="183">
        <v>16</v>
      </c>
      <c r="J11" s="183">
        <v>7</v>
      </c>
      <c r="K11" s="183">
        <v>16</v>
      </c>
      <c r="L11" s="183">
        <v>9</v>
      </c>
      <c r="M11" s="451">
        <v>7</v>
      </c>
      <c r="N11" s="419" t="s">
        <v>835</v>
      </c>
    </row>
    <row r="12" spans="2:33" s="60" customFormat="1" ht="16.5" customHeight="1">
      <c r="B12" s="443"/>
      <c r="C12" s="443"/>
      <c r="D12" s="443"/>
      <c r="E12" s="443"/>
      <c r="F12" s="443"/>
      <c r="G12" s="443"/>
      <c r="H12" s="443"/>
      <c r="I12" s="443"/>
      <c r="J12" s="443"/>
      <c r="L12" s="444"/>
      <c r="M12" s="444"/>
      <c r="Y12" s="444"/>
      <c r="Z12" s="444"/>
      <c r="AA12" s="444"/>
      <c r="AB12" s="444"/>
      <c r="AE12" s="444"/>
      <c r="AF12" s="443"/>
      <c r="AG12" s="443"/>
    </row>
    <row r="13" s="374" customFormat="1" ht="19.5" customHeight="1">
      <c r="AE13" s="445"/>
    </row>
    <row r="14" spans="1:31" s="447" customFormat="1" ht="39" customHeight="1">
      <c r="A14" s="1011" t="s">
        <v>492</v>
      </c>
      <c r="B14" s="1015" t="s">
        <v>487</v>
      </c>
      <c r="C14" s="1016"/>
      <c r="D14" s="1016"/>
      <c r="E14" s="1016"/>
      <c r="F14" s="1016"/>
      <c r="G14" s="1016"/>
      <c r="H14" s="1016"/>
      <c r="I14" s="1016"/>
      <c r="J14" s="1016"/>
      <c r="K14" s="1016"/>
      <c r="L14" s="1016"/>
      <c r="M14" s="1016"/>
      <c r="N14" s="1016"/>
      <c r="O14" s="1016"/>
      <c r="P14" s="1017"/>
      <c r="Q14" s="446" t="s">
        <v>488</v>
      </c>
      <c r="R14" s="1012" t="s">
        <v>491</v>
      </c>
      <c r="AE14" s="448"/>
    </row>
    <row r="15" spans="1:18" ht="39" customHeight="1">
      <c r="A15" s="963"/>
      <c r="B15" s="1006" t="s">
        <v>544</v>
      </c>
      <c r="C15" s="1007"/>
      <c r="D15" s="1008"/>
      <c r="E15" s="1006" t="s">
        <v>756</v>
      </c>
      <c r="F15" s="1007"/>
      <c r="G15" s="1008"/>
      <c r="H15" s="1006" t="s">
        <v>758</v>
      </c>
      <c r="I15" s="1009"/>
      <c r="J15" s="1010"/>
      <c r="K15" s="1006" t="s">
        <v>761</v>
      </c>
      <c r="L15" s="1007"/>
      <c r="M15" s="1008"/>
      <c r="N15" s="1006" t="s">
        <v>759</v>
      </c>
      <c r="O15" s="1007"/>
      <c r="P15" s="1008"/>
      <c r="Q15" s="346" t="s">
        <v>482</v>
      </c>
      <c r="R15" s="1013"/>
    </row>
    <row r="16" spans="1:18" ht="39" customHeight="1">
      <c r="A16" s="963"/>
      <c r="B16" s="436"/>
      <c r="C16" s="329" t="s">
        <v>163</v>
      </c>
      <c r="D16" s="329" t="s">
        <v>164</v>
      </c>
      <c r="E16" s="437"/>
      <c r="F16" s="329" t="s">
        <v>163</v>
      </c>
      <c r="G16" s="329" t="s">
        <v>164</v>
      </c>
      <c r="H16" s="438" t="s">
        <v>757</v>
      </c>
      <c r="I16" s="329" t="s">
        <v>163</v>
      </c>
      <c r="J16" s="329" t="s">
        <v>164</v>
      </c>
      <c r="K16" s="332"/>
      <c r="L16" s="329" t="s">
        <v>163</v>
      </c>
      <c r="M16" s="329" t="s">
        <v>164</v>
      </c>
      <c r="N16" s="332"/>
      <c r="O16" s="329" t="s">
        <v>163</v>
      </c>
      <c r="P16" s="329" t="s">
        <v>164</v>
      </c>
      <c r="Q16" s="346" t="s">
        <v>238</v>
      </c>
      <c r="R16" s="1013"/>
    </row>
    <row r="17" spans="1:18" ht="39" customHeight="1">
      <c r="A17" s="972"/>
      <c r="B17" s="439"/>
      <c r="C17" s="440" t="s">
        <v>755</v>
      </c>
      <c r="D17" s="440" t="s">
        <v>754</v>
      </c>
      <c r="E17" s="347"/>
      <c r="F17" s="440" t="s">
        <v>755</v>
      </c>
      <c r="G17" s="440" t="s">
        <v>754</v>
      </c>
      <c r="H17" s="441"/>
      <c r="I17" s="440" t="s">
        <v>755</v>
      </c>
      <c r="J17" s="440" t="s">
        <v>754</v>
      </c>
      <c r="K17" s="442"/>
      <c r="L17" s="440" t="s">
        <v>755</v>
      </c>
      <c r="M17" s="440" t="s">
        <v>754</v>
      </c>
      <c r="N17" s="442"/>
      <c r="O17" s="440" t="s">
        <v>755</v>
      </c>
      <c r="P17" s="440" t="s">
        <v>754</v>
      </c>
      <c r="Q17" s="347" t="s">
        <v>483</v>
      </c>
      <c r="R17" s="1014"/>
    </row>
    <row r="18" spans="1:18" ht="39" customHeight="1">
      <c r="A18" s="97" t="s">
        <v>7</v>
      </c>
      <c r="B18" s="105">
        <v>4624</v>
      </c>
      <c r="C18" s="105"/>
      <c r="D18" s="105"/>
      <c r="E18" s="105">
        <v>4568</v>
      </c>
      <c r="F18" s="105"/>
      <c r="G18" s="105"/>
      <c r="H18" s="105">
        <v>12</v>
      </c>
      <c r="I18" s="105"/>
      <c r="J18" s="105"/>
      <c r="K18" s="105">
        <v>44</v>
      </c>
      <c r="L18" s="105"/>
      <c r="M18" s="57"/>
      <c r="N18" s="105"/>
      <c r="O18" s="105"/>
      <c r="P18" s="241" t="s">
        <v>153</v>
      </c>
      <c r="Q18" s="182">
        <v>98.6</v>
      </c>
      <c r="R18" s="98" t="s">
        <v>619</v>
      </c>
    </row>
    <row r="19" spans="1:18" ht="39" customHeight="1">
      <c r="A19" s="97" t="s">
        <v>6</v>
      </c>
      <c r="B19" s="105">
        <v>4464</v>
      </c>
      <c r="C19" s="105"/>
      <c r="D19" s="105"/>
      <c r="E19" s="105">
        <v>4420</v>
      </c>
      <c r="F19" s="105"/>
      <c r="G19" s="105"/>
      <c r="H19" s="105">
        <v>8</v>
      </c>
      <c r="I19" s="105"/>
      <c r="J19" s="105"/>
      <c r="K19" s="105">
        <v>29</v>
      </c>
      <c r="L19" s="105"/>
      <c r="M19" s="57"/>
      <c r="N19" s="105"/>
      <c r="O19" s="105"/>
      <c r="P19" s="241">
        <v>7</v>
      </c>
      <c r="Q19" s="182">
        <v>99</v>
      </c>
      <c r="R19" s="98" t="s">
        <v>6</v>
      </c>
    </row>
    <row r="20" spans="1:18" ht="39" customHeight="1">
      <c r="A20" s="97" t="s">
        <v>752</v>
      </c>
      <c r="B20" s="105">
        <v>4625</v>
      </c>
      <c r="C20" s="105"/>
      <c r="D20" s="105"/>
      <c r="E20" s="105">
        <v>4582</v>
      </c>
      <c r="F20" s="105"/>
      <c r="G20" s="105"/>
      <c r="H20" s="105">
        <v>19</v>
      </c>
      <c r="I20" s="105"/>
      <c r="J20" s="105"/>
      <c r="K20" s="105">
        <v>24</v>
      </c>
      <c r="L20" s="105"/>
      <c r="M20" s="57"/>
      <c r="N20" s="105"/>
      <c r="O20" s="105"/>
      <c r="P20" s="434">
        <v>0</v>
      </c>
      <c r="Q20" s="182">
        <v>97.7</v>
      </c>
      <c r="R20" s="98" t="s">
        <v>752</v>
      </c>
    </row>
    <row r="21" spans="1:18" ht="39" customHeight="1">
      <c r="A21" s="97" t="s">
        <v>832</v>
      </c>
      <c r="B21" s="105">
        <v>5147</v>
      </c>
      <c r="C21" s="105">
        <v>2658</v>
      </c>
      <c r="D21" s="105">
        <v>2489</v>
      </c>
      <c r="E21" s="105">
        <v>5097</v>
      </c>
      <c r="F21" s="105">
        <v>2632</v>
      </c>
      <c r="G21" s="105">
        <v>2465</v>
      </c>
      <c r="H21" s="105">
        <v>6</v>
      </c>
      <c r="I21" s="105">
        <v>4</v>
      </c>
      <c r="J21" s="105">
        <v>2</v>
      </c>
      <c r="K21" s="105">
        <v>14</v>
      </c>
      <c r="L21" s="105">
        <v>6</v>
      </c>
      <c r="M21" s="57">
        <v>8</v>
      </c>
      <c r="N21" s="105">
        <v>30</v>
      </c>
      <c r="O21" s="105">
        <v>16</v>
      </c>
      <c r="P21" s="434">
        <v>14</v>
      </c>
      <c r="Q21" s="182">
        <v>98.6</v>
      </c>
      <c r="R21" s="98" t="s">
        <v>832</v>
      </c>
    </row>
    <row r="22" spans="1:18" ht="39" customHeight="1">
      <c r="A22" s="133" t="s">
        <v>835</v>
      </c>
      <c r="B22" s="183">
        <v>4810</v>
      </c>
      <c r="C22" s="183">
        <v>2477</v>
      </c>
      <c r="D22" s="183">
        <v>2333</v>
      </c>
      <c r="E22" s="183">
        <v>4764</v>
      </c>
      <c r="F22" s="183">
        <v>2446</v>
      </c>
      <c r="G22" s="183">
        <v>2318</v>
      </c>
      <c r="H22" s="183">
        <v>6</v>
      </c>
      <c r="I22" s="183">
        <v>4</v>
      </c>
      <c r="J22" s="183">
        <v>2</v>
      </c>
      <c r="K22" s="183">
        <v>16</v>
      </c>
      <c r="L22" s="183">
        <v>9</v>
      </c>
      <c r="M22" s="183">
        <v>7</v>
      </c>
      <c r="N22" s="183">
        <v>24</v>
      </c>
      <c r="O22" s="183">
        <v>18</v>
      </c>
      <c r="P22" s="183">
        <v>6</v>
      </c>
      <c r="Q22" s="452">
        <v>98.6</v>
      </c>
      <c r="R22" s="161" t="s">
        <v>835</v>
      </c>
    </row>
    <row r="23" spans="1:12" ht="12.75">
      <c r="A23" s="60" t="s">
        <v>166</v>
      </c>
      <c r="L23" s="444" t="s">
        <v>167</v>
      </c>
    </row>
    <row r="24" ht="12.75">
      <c r="A24" s="273" t="s">
        <v>760</v>
      </c>
    </row>
  </sheetData>
  <sheetProtection/>
  <mergeCells count="16">
    <mergeCell ref="A1:AD1"/>
    <mergeCell ref="R14:R17"/>
    <mergeCell ref="A3:A6"/>
    <mergeCell ref="B14:P14"/>
    <mergeCell ref="E4:G4"/>
    <mergeCell ref="B4:D4"/>
    <mergeCell ref="H4:J4"/>
    <mergeCell ref="B3:M3"/>
    <mergeCell ref="K4:M4"/>
    <mergeCell ref="N3:N6"/>
    <mergeCell ref="B15:D15"/>
    <mergeCell ref="E15:G15"/>
    <mergeCell ref="H15:J15"/>
    <mergeCell ref="K15:M15"/>
    <mergeCell ref="N15:P15"/>
    <mergeCell ref="A14:A17"/>
  </mergeCells>
  <printOptions/>
  <pageMargins left="0.39" right="0.53" top="0.984251968503937" bottom="0.984251968503937" header="0.5118110236220472" footer="0.5118110236220472"/>
  <pageSetup horizontalDpi="600" verticalDpi="600" orientation="landscape" paperSize="9" scale="85" r:id="rId1"/>
  <colBreaks count="1" manualBreakCount="1">
    <brk id="3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1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9.28125" style="296" customWidth="1"/>
    <col min="2" max="2" width="9.00390625" style="296" customWidth="1"/>
    <col min="3" max="3" width="9.57421875" style="296" customWidth="1"/>
    <col min="4" max="4" width="12.57421875" style="296" customWidth="1"/>
    <col min="5" max="5" width="11.00390625" style="296" customWidth="1"/>
    <col min="6" max="6" width="9.7109375" style="296" customWidth="1"/>
    <col min="7" max="9" width="8.28125" style="296" customWidth="1"/>
    <col min="10" max="10" width="10.421875" style="296" customWidth="1"/>
    <col min="11" max="11" width="9.57421875" style="296" customWidth="1"/>
    <col min="12" max="12" width="9.140625" style="296" customWidth="1"/>
    <col min="13" max="13" width="9.00390625" style="296" customWidth="1"/>
    <col min="14" max="15" width="9.140625" style="296" customWidth="1"/>
    <col min="16" max="18" width="11.421875" style="296" customWidth="1"/>
    <col min="19" max="21" width="9.8515625" style="296" customWidth="1"/>
    <col min="22" max="23" width="11.140625" style="296" customWidth="1"/>
    <col min="24" max="24" width="10.140625" style="296" customWidth="1"/>
    <col min="25" max="25" width="11.140625" style="296" customWidth="1"/>
    <col min="26" max="16384" width="9.140625" style="296" customWidth="1"/>
  </cols>
  <sheetData>
    <row r="1" spans="1:27" s="291" customFormat="1" ht="33.75" customHeight="1">
      <c r="A1" s="1020" t="s">
        <v>85</v>
      </c>
      <c r="B1" s="1020"/>
      <c r="C1" s="1020"/>
      <c r="D1" s="1020"/>
      <c r="E1" s="1020"/>
      <c r="F1" s="1020"/>
      <c r="G1" s="1020"/>
      <c r="H1" s="1020"/>
      <c r="I1" s="1020"/>
      <c r="J1" s="1020"/>
      <c r="K1" s="1020"/>
      <c r="L1" s="1020"/>
      <c r="M1" s="1020"/>
      <c r="N1" s="1020"/>
      <c r="O1" s="1020"/>
      <c r="P1" s="1020"/>
      <c r="Q1" s="1020"/>
      <c r="R1" s="1020"/>
      <c r="S1" s="1020"/>
      <c r="T1" s="1020"/>
      <c r="U1" s="1020"/>
      <c r="V1" s="1020"/>
      <c r="W1" s="1020"/>
      <c r="X1" s="1020"/>
      <c r="Y1" s="1020"/>
      <c r="Z1" s="1020"/>
      <c r="AA1" s="1020"/>
    </row>
    <row r="2" spans="1:22" s="291" customFormat="1" ht="18" customHeight="1">
      <c r="A2" s="292" t="s">
        <v>186</v>
      </c>
      <c r="B2" s="293"/>
      <c r="C2" s="294" t="s">
        <v>79</v>
      </c>
      <c r="D2" s="293"/>
      <c r="E2" s="294" t="s">
        <v>79</v>
      </c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5" t="s">
        <v>113</v>
      </c>
    </row>
    <row r="3" spans="1:22" s="291" customFormat="1" ht="23.25" customHeight="1">
      <c r="A3" s="1024" t="s">
        <v>763</v>
      </c>
      <c r="B3" s="1027" t="s">
        <v>764</v>
      </c>
      <c r="C3" s="1028"/>
      <c r="D3" s="1028"/>
      <c r="E3" s="1028"/>
      <c r="F3" s="1028"/>
      <c r="G3" s="1028"/>
      <c r="H3" s="1028"/>
      <c r="I3" s="1028"/>
      <c r="J3" s="1028"/>
      <c r="K3" s="1028"/>
      <c r="L3" s="1028"/>
      <c r="M3" s="1028"/>
      <c r="N3" s="1028"/>
      <c r="O3" s="1028"/>
      <c r="P3" s="1028"/>
      <c r="Q3" s="1028"/>
      <c r="R3" s="1028"/>
      <c r="S3" s="1027" t="s">
        <v>765</v>
      </c>
      <c r="T3" s="1028"/>
      <c r="U3" s="1029"/>
      <c r="V3" s="951" t="s">
        <v>766</v>
      </c>
    </row>
    <row r="4" spans="1:22" s="291" customFormat="1" ht="23.25" customHeight="1">
      <c r="A4" s="1025"/>
      <c r="B4" s="951" t="s">
        <v>9</v>
      </c>
      <c r="C4" s="952"/>
      <c r="D4" s="952"/>
      <c r="E4" s="952"/>
      <c r="F4" s="952"/>
      <c r="G4" s="952"/>
      <c r="H4" s="952"/>
      <c r="I4" s="952"/>
      <c r="J4" s="952"/>
      <c r="K4" s="952"/>
      <c r="L4" s="952"/>
      <c r="M4" s="952"/>
      <c r="N4" s="952"/>
      <c r="O4" s="953"/>
      <c r="P4" s="1021" t="s">
        <v>767</v>
      </c>
      <c r="Q4" s="1021" t="s">
        <v>768</v>
      </c>
      <c r="R4" s="1021" t="s">
        <v>769</v>
      </c>
      <c r="S4" s="1021" t="s">
        <v>770</v>
      </c>
      <c r="T4" s="1021" t="s">
        <v>771</v>
      </c>
      <c r="U4" s="1021" t="s">
        <v>772</v>
      </c>
      <c r="V4" s="957"/>
    </row>
    <row r="5" spans="1:22" s="291" customFormat="1" ht="35.25" customHeight="1">
      <c r="A5" s="1025"/>
      <c r="B5" s="457"/>
      <c r="C5" s="1031" t="s">
        <v>10</v>
      </c>
      <c r="D5" s="1032"/>
      <c r="E5" s="1032"/>
      <c r="F5" s="1032"/>
      <c r="G5" s="1032"/>
      <c r="H5" s="1032"/>
      <c r="I5" s="1033"/>
      <c r="J5" s="1030" t="s">
        <v>11</v>
      </c>
      <c r="K5" s="1030"/>
      <c r="L5" s="1030"/>
      <c r="M5" s="1030"/>
      <c r="N5" s="1030"/>
      <c r="O5" s="1030"/>
      <c r="P5" s="1022"/>
      <c r="Q5" s="1022"/>
      <c r="R5" s="1022"/>
      <c r="S5" s="1022"/>
      <c r="T5" s="1022"/>
      <c r="U5" s="1022"/>
      <c r="V5" s="957"/>
    </row>
    <row r="6" spans="1:22" s="291" customFormat="1" ht="23.25" customHeight="1">
      <c r="A6" s="1025"/>
      <c r="B6" s="456" t="s">
        <v>12</v>
      </c>
      <c r="C6" s="459"/>
      <c r="D6" s="1021" t="s">
        <v>13</v>
      </c>
      <c r="E6" s="1021" t="s">
        <v>14</v>
      </c>
      <c r="F6" s="1021" t="s">
        <v>15</v>
      </c>
      <c r="G6" s="1021" t="s">
        <v>16</v>
      </c>
      <c r="H6" s="1021" t="s">
        <v>17</v>
      </c>
      <c r="I6" s="879" t="s">
        <v>925</v>
      </c>
      <c r="J6" s="455"/>
      <c r="K6" s="1021" t="s">
        <v>18</v>
      </c>
      <c r="L6" s="1021" t="s">
        <v>19</v>
      </c>
      <c r="M6" s="1021" t="s">
        <v>20</v>
      </c>
      <c r="N6" s="1021" t="s">
        <v>21</v>
      </c>
      <c r="O6" s="879" t="s">
        <v>925</v>
      </c>
      <c r="P6" s="1022"/>
      <c r="Q6" s="1022"/>
      <c r="R6" s="1022"/>
      <c r="S6" s="1022"/>
      <c r="T6" s="1022"/>
      <c r="U6" s="1022"/>
      <c r="V6" s="957"/>
    </row>
    <row r="7" spans="1:22" s="291" customFormat="1" ht="23.25" customHeight="1">
      <c r="A7" s="1025"/>
      <c r="B7" s="456" t="s">
        <v>115</v>
      </c>
      <c r="C7" s="454" t="s">
        <v>22</v>
      </c>
      <c r="D7" s="1022"/>
      <c r="E7" s="1022"/>
      <c r="F7" s="1022"/>
      <c r="G7" s="1022"/>
      <c r="H7" s="1022"/>
      <c r="I7" s="1022"/>
      <c r="J7" s="458" t="s">
        <v>22</v>
      </c>
      <c r="K7" s="1022"/>
      <c r="L7" s="1022"/>
      <c r="M7" s="1022"/>
      <c r="N7" s="1022"/>
      <c r="O7" s="1022"/>
      <c r="P7" s="1022"/>
      <c r="Q7" s="1022"/>
      <c r="R7" s="1022"/>
      <c r="S7" s="1022"/>
      <c r="T7" s="1022"/>
      <c r="U7" s="1022"/>
      <c r="V7" s="957"/>
    </row>
    <row r="8" spans="1:22" s="291" customFormat="1" ht="42" customHeight="1">
      <c r="A8" s="1026"/>
      <c r="B8" s="460"/>
      <c r="C8" s="441" t="s">
        <v>116</v>
      </c>
      <c r="D8" s="1023"/>
      <c r="E8" s="1023"/>
      <c r="F8" s="1023"/>
      <c r="G8" s="1023"/>
      <c r="H8" s="1023"/>
      <c r="I8" s="1023"/>
      <c r="J8" s="441" t="s">
        <v>116</v>
      </c>
      <c r="K8" s="1023"/>
      <c r="L8" s="1023"/>
      <c r="M8" s="1023"/>
      <c r="N8" s="1023"/>
      <c r="O8" s="1023"/>
      <c r="P8" s="1023"/>
      <c r="Q8" s="1023"/>
      <c r="R8" s="1023"/>
      <c r="S8" s="1023"/>
      <c r="T8" s="1023"/>
      <c r="U8" s="1023"/>
      <c r="V8" s="970"/>
    </row>
    <row r="9" spans="1:22" s="291" customFormat="1" ht="22.5" customHeight="1">
      <c r="A9" s="454" t="s">
        <v>540</v>
      </c>
      <c r="B9" s="672">
        <v>957</v>
      </c>
      <c r="C9" s="673">
        <v>914</v>
      </c>
      <c r="D9" s="673">
        <v>415</v>
      </c>
      <c r="E9" s="673">
        <v>156</v>
      </c>
      <c r="F9" s="673">
        <v>311</v>
      </c>
      <c r="G9" s="673">
        <v>0</v>
      </c>
      <c r="H9" s="673">
        <v>32</v>
      </c>
      <c r="I9" s="673"/>
      <c r="J9" s="673">
        <v>43</v>
      </c>
      <c r="K9" s="673">
        <v>31</v>
      </c>
      <c r="L9" s="673">
        <v>6</v>
      </c>
      <c r="M9" s="673">
        <v>6</v>
      </c>
      <c r="N9" s="673">
        <v>0</v>
      </c>
      <c r="O9" s="673"/>
      <c r="P9" s="673">
        <v>41850</v>
      </c>
      <c r="Q9" s="673">
        <v>2858</v>
      </c>
      <c r="R9" s="673"/>
      <c r="S9" s="673">
        <v>65</v>
      </c>
      <c r="T9" s="673">
        <v>224</v>
      </c>
      <c r="U9" s="674">
        <v>7141</v>
      </c>
      <c r="V9" s="461" t="s">
        <v>540</v>
      </c>
    </row>
    <row r="10" spans="1:22" s="291" customFormat="1" ht="22.5" customHeight="1">
      <c r="A10" s="454" t="s">
        <v>5</v>
      </c>
      <c r="B10" s="672">
        <v>980</v>
      </c>
      <c r="C10" s="673">
        <v>937</v>
      </c>
      <c r="D10" s="673">
        <v>435</v>
      </c>
      <c r="E10" s="673">
        <v>146</v>
      </c>
      <c r="F10" s="673">
        <v>325</v>
      </c>
      <c r="G10" s="673">
        <v>0</v>
      </c>
      <c r="H10" s="673">
        <v>31</v>
      </c>
      <c r="I10" s="673"/>
      <c r="J10" s="673">
        <v>43</v>
      </c>
      <c r="K10" s="673">
        <v>31</v>
      </c>
      <c r="L10" s="673">
        <v>5</v>
      </c>
      <c r="M10" s="673">
        <v>6</v>
      </c>
      <c r="N10" s="673">
        <v>1</v>
      </c>
      <c r="O10" s="673"/>
      <c r="P10" s="673">
        <v>40569</v>
      </c>
      <c r="Q10" s="673">
        <v>2872</v>
      </c>
      <c r="R10" s="673"/>
      <c r="S10" s="673">
        <v>65</v>
      </c>
      <c r="T10" s="673">
        <v>220</v>
      </c>
      <c r="U10" s="674">
        <v>6973</v>
      </c>
      <c r="V10" s="461" t="s">
        <v>5</v>
      </c>
    </row>
    <row r="11" spans="1:22" s="291" customFormat="1" ht="22.5" customHeight="1">
      <c r="A11" s="454" t="s">
        <v>752</v>
      </c>
      <c r="B11" s="672">
        <v>978</v>
      </c>
      <c r="C11" s="673">
        <v>937</v>
      </c>
      <c r="D11" s="673">
        <v>476</v>
      </c>
      <c r="E11" s="673">
        <v>123</v>
      </c>
      <c r="F11" s="673">
        <v>312</v>
      </c>
      <c r="G11" s="673">
        <v>0</v>
      </c>
      <c r="H11" s="673">
        <v>26</v>
      </c>
      <c r="I11" s="673"/>
      <c r="J11" s="673">
        <v>41</v>
      </c>
      <c r="K11" s="673">
        <v>30</v>
      </c>
      <c r="L11" s="673">
        <v>6</v>
      </c>
      <c r="M11" s="673">
        <v>3</v>
      </c>
      <c r="N11" s="673">
        <v>2</v>
      </c>
      <c r="O11" s="673"/>
      <c r="P11" s="673">
        <v>78897</v>
      </c>
      <c r="Q11" s="673">
        <v>3025</v>
      </c>
      <c r="R11" s="673"/>
      <c r="S11" s="673">
        <v>61</v>
      </c>
      <c r="T11" s="673">
        <v>446</v>
      </c>
      <c r="U11" s="674">
        <v>5709</v>
      </c>
      <c r="V11" s="461" t="s">
        <v>752</v>
      </c>
    </row>
    <row r="12" spans="1:22" s="291" customFormat="1" ht="22.5" customHeight="1">
      <c r="A12" s="454" t="s">
        <v>832</v>
      </c>
      <c r="B12" s="672">
        <v>999</v>
      </c>
      <c r="C12" s="673">
        <v>959</v>
      </c>
      <c r="D12" s="673">
        <v>490</v>
      </c>
      <c r="E12" s="673">
        <v>127</v>
      </c>
      <c r="F12" s="673">
        <v>315</v>
      </c>
      <c r="G12" s="673">
        <v>0</v>
      </c>
      <c r="H12" s="673">
        <v>27</v>
      </c>
      <c r="I12" s="673"/>
      <c r="J12" s="673">
        <v>40</v>
      </c>
      <c r="K12" s="673">
        <v>28</v>
      </c>
      <c r="L12" s="673">
        <v>4</v>
      </c>
      <c r="M12" s="673">
        <v>4</v>
      </c>
      <c r="N12" s="673">
        <v>4</v>
      </c>
      <c r="O12" s="673"/>
      <c r="P12" s="673">
        <v>203576</v>
      </c>
      <c r="Q12" s="673">
        <v>2922</v>
      </c>
      <c r="R12" s="673">
        <v>49379</v>
      </c>
      <c r="S12" s="673">
        <v>56</v>
      </c>
      <c r="T12" s="673">
        <v>348</v>
      </c>
      <c r="U12" s="674">
        <v>5442</v>
      </c>
      <c r="V12" s="461" t="s">
        <v>832</v>
      </c>
    </row>
    <row r="13" spans="1:22" s="291" customFormat="1" ht="22.5" customHeight="1">
      <c r="A13" s="462" t="s">
        <v>835</v>
      </c>
      <c r="B13" s="675">
        <v>1006</v>
      </c>
      <c r="C13" s="676">
        <v>959</v>
      </c>
      <c r="D13" s="676">
        <v>455</v>
      </c>
      <c r="E13" s="676">
        <v>128</v>
      </c>
      <c r="F13" s="676">
        <v>307</v>
      </c>
      <c r="G13" s="676">
        <v>0</v>
      </c>
      <c r="H13" s="676">
        <v>23</v>
      </c>
      <c r="I13" s="676">
        <v>46</v>
      </c>
      <c r="J13" s="676">
        <v>47</v>
      </c>
      <c r="K13" s="676">
        <v>25</v>
      </c>
      <c r="L13" s="676">
        <v>6</v>
      </c>
      <c r="M13" s="676">
        <v>4</v>
      </c>
      <c r="N13" s="676">
        <v>4</v>
      </c>
      <c r="O13" s="676">
        <v>8</v>
      </c>
      <c r="P13" s="676">
        <v>206288</v>
      </c>
      <c r="Q13" s="676">
        <v>2882</v>
      </c>
      <c r="R13" s="676"/>
      <c r="S13" s="676">
        <v>56</v>
      </c>
      <c r="T13" s="676">
        <v>369</v>
      </c>
      <c r="U13" s="677"/>
      <c r="V13" s="463" t="s">
        <v>835</v>
      </c>
    </row>
    <row r="14" spans="1:22" s="291" customFormat="1" ht="12.75">
      <c r="A14" s="348" t="s">
        <v>773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58"/>
      <c r="M14" s="464" t="s">
        <v>774</v>
      </c>
      <c r="N14" s="58"/>
      <c r="O14" s="58"/>
      <c r="P14" s="58"/>
      <c r="Q14" s="58"/>
      <c r="R14" s="465"/>
      <c r="S14" s="465"/>
      <c r="T14" s="465"/>
      <c r="U14" s="465"/>
      <c r="V14" s="58"/>
    </row>
    <row r="15" spans="1:22" s="291" customFormat="1" ht="12.75">
      <c r="A15" s="273" t="s">
        <v>775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42" t="s">
        <v>928</v>
      </c>
      <c r="N15" s="58"/>
      <c r="O15" s="58"/>
      <c r="P15" s="58"/>
      <c r="Q15" s="466"/>
      <c r="R15" s="466"/>
      <c r="S15" s="466"/>
      <c r="T15" s="466"/>
      <c r="U15" s="466"/>
      <c r="V15" s="466"/>
    </row>
    <row r="16" spans="1:22" s="291" customFormat="1" ht="12.75">
      <c r="A16" s="273" t="s">
        <v>776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</row>
    <row r="17" spans="1:22" s="291" customFormat="1" ht="12.75">
      <c r="A17" s="273" t="s">
        <v>777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</row>
    <row r="18" spans="1:22" s="291" customFormat="1" ht="12.75">
      <c r="A18" s="273" t="s">
        <v>778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</row>
    <row r="19" spans="1:22" s="291" customFormat="1" ht="12.75">
      <c r="A19" s="273" t="s">
        <v>779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</row>
    <row r="20" s="58" customFormat="1" ht="13.5" customHeight="1">
      <c r="A20" s="273" t="s">
        <v>926</v>
      </c>
    </row>
    <row r="21" s="291" customFormat="1" ht="12.75">
      <c r="A21" s="242" t="s">
        <v>927</v>
      </c>
    </row>
    <row r="22" s="291" customFormat="1" ht="12.75"/>
    <row r="23" s="291" customFormat="1" ht="12.75"/>
    <row r="24" s="291" customFormat="1" ht="12.75"/>
    <row r="25" s="291" customFormat="1" ht="12.75"/>
    <row r="26" s="291" customFormat="1" ht="12.75"/>
    <row r="27" s="291" customFormat="1" ht="12.75"/>
    <row r="28" s="291" customFormat="1" ht="12.75"/>
    <row r="29" s="291" customFormat="1" ht="12.75"/>
    <row r="30" s="291" customFormat="1" ht="12.75"/>
    <row r="31" s="291" customFormat="1" ht="12.75"/>
    <row r="32" s="291" customFormat="1" ht="12.75"/>
    <row r="33" s="291" customFormat="1" ht="12.75"/>
    <row r="34" s="291" customFormat="1" ht="12.75"/>
    <row r="35" s="291" customFormat="1" ht="12.75"/>
    <row r="36" s="291" customFormat="1" ht="12.75"/>
    <row r="37" s="291" customFormat="1" ht="12.75"/>
    <row r="38" s="291" customFormat="1" ht="12.75"/>
    <row r="39" s="291" customFormat="1" ht="12.75"/>
    <row r="40" s="291" customFormat="1" ht="12.75"/>
    <row r="41" s="291" customFormat="1" ht="12.75"/>
    <row r="42" s="291" customFormat="1" ht="12.75"/>
    <row r="43" s="291" customFormat="1" ht="12.75"/>
    <row r="44" s="291" customFormat="1" ht="12.75"/>
    <row r="45" s="291" customFormat="1" ht="12.75"/>
    <row r="46" s="291" customFormat="1" ht="12.75"/>
    <row r="47" s="291" customFormat="1" ht="12.75"/>
    <row r="48" s="291" customFormat="1" ht="12.75"/>
    <row r="49" s="291" customFormat="1" ht="12.75"/>
    <row r="50" s="291" customFormat="1" ht="12.75"/>
    <row r="51" s="291" customFormat="1" ht="12.75"/>
    <row r="52" s="291" customFormat="1" ht="12.75"/>
    <row r="53" s="291" customFormat="1" ht="12.75"/>
    <row r="54" s="291" customFormat="1" ht="12.75"/>
    <row r="55" s="291" customFormat="1" ht="12.75"/>
    <row r="56" s="291" customFormat="1" ht="12.75"/>
    <row r="57" s="291" customFormat="1" ht="12.75"/>
    <row r="58" s="291" customFormat="1" ht="12.75"/>
    <row r="59" s="291" customFormat="1" ht="12.75"/>
    <row r="60" s="291" customFormat="1" ht="12.75"/>
    <row r="61" s="291" customFormat="1" ht="12.75"/>
    <row r="62" s="291" customFormat="1" ht="12.75"/>
    <row r="63" s="291" customFormat="1" ht="12.75"/>
    <row r="64" s="291" customFormat="1" ht="12.75"/>
    <row r="65" s="291" customFormat="1" ht="12.75"/>
    <row r="66" s="291" customFormat="1" ht="12.75"/>
    <row r="67" s="291" customFormat="1" ht="12.75"/>
    <row r="68" s="291" customFormat="1" ht="12.75"/>
    <row r="69" s="291" customFormat="1" ht="12.75"/>
    <row r="70" s="291" customFormat="1" ht="12.75"/>
    <row r="71" s="291" customFormat="1" ht="12.75"/>
    <row r="72" s="291" customFormat="1" ht="12.75"/>
    <row r="73" s="291" customFormat="1" ht="12.75"/>
    <row r="74" s="291" customFormat="1" ht="12.75"/>
    <row r="75" s="291" customFormat="1" ht="12.75"/>
    <row r="76" s="291" customFormat="1" ht="12.75"/>
    <row r="77" s="291" customFormat="1" ht="12.75"/>
    <row r="78" s="291" customFormat="1" ht="12.75"/>
    <row r="79" s="291" customFormat="1" ht="12.75"/>
    <row r="80" s="291" customFormat="1" ht="12.75"/>
    <row r="81" s="291" customFormat="1" ht="12.75"/>
    <row r="82" s="291" customFormat="1" ht="12.75"/>
    <row r="83" s="291" customFormat="1" ht="12.75"/>
    <row r="84" s="291" customFormat="1" ht="12.75"/>
    <row r="85" s="291" customFormat="1" ht="12.75"/>
    <row r="86" s="291" customFormat="1" ht="12.75"/>
    <row r="87" s="291" customFormat="1" ht="12.75"/>
    <row r="88" s="291" customFormat="1" ht="12.75"/>
    <row r="89" s="291" customFormat="1" ht="12.75"/>
    <row r="90" s="291" customFormat="1" ht="12.75"/>
    <row r="91" s="291" customFormat="1" ht="12.75"/>
    <row r="92" s="291" customFormat="1" ht="12.75"/>
    <row r="93" s="291" customFormat="1" ht="12.75"/>
    <row r="94" s="291" customFormat="1" ht="12.75"/>
    <row r="95" s="291" customFormat="1" ht="12.75"/>
    <row r="96" s="291" customFormat="1" ht="12.75"/>
    <row r="97" s="291" customFormat="1" ht="12.75"/>
    <row r="98" s="291" customFormat="1" ht="12.75"/>
    <row r="99" s="291" customFormat="1" ht="12.75"/>
    <row r="100" s="291" customFormat="1" ht="12.75"/>
    <row r="101" s="291" customFormat="1" ht="12.75"/>
    <row r="102" s="291" customFormat="1" ht="12.75"/>
    <row r="103" s="291" customFormat="1" ht="12.75"/>
    <row r="104" s="291" customFormat="1" ht="12.75"/>
    <row r="105" s="291" customFormat="1" ht="12.75"/>
    <row r="106" s="291" customFormat="1" ht="12.75"/>
    <row r="107" s="291" customFormat="1" ht="12.75"/>
    <row r="108" s="291" customFormat="1" ht="12.75"/>
    <row r="109" s="291" customFormat="1" ht="12.75"/>
    <row r="110" s="291" customFormat="1" ht="12.75"/>
    <row r="111" s="291" customFormat="1" ht="12.75"/>
    <row r="112" s="291" customFormat="1" ht="12.75"/>
    <row r="113" s="291" customFormat="1" ht="12.75"/>
    <row r="114" s="291" customFormat="1" ht="12.75"/>
    <row r="115" s="291" customFormat="1" ht="12.75"/>
    <row r="116" s="291" customFormat="1" ht="12.75"/>
    <row r="117" s="291" customFormat="1" ht="12.75"/>
    <row r="118" s="291" customFormat="1" ht="12.75"/>
    <row r="119" s="291" customFormat="1" ht="12.75"/>
    <row r="120" s="291" customFormat="1" ht="12.75"/>
    <row r="121" s="291" customFormat="1" ht="12.75"/>
    <row r="122" s="291" customFormat="1" ht="12.75"/>
    <row r="123" s="291" customFormat="1" ht="12.75"/>
    <row r="124" s="291" customFormat="1" ht="12.75"/>
    <row r="125" s="291" customFormat="1" ht="12.75"/>
    <row r="126" s="291" customFormat="1" ht="12.75"/>
    <row r="127" s="291" customFormat="1" ht="12.75"/>
    <row r="128" s="291" customFormat="1" ht="12.75"/>
    <row r="129" s="291" customFormat="1" ht="12.75"/>
    <row r="130" s="291" customFormat="1" ht="12.75"/>
    <row r="131" s="291" customFormat="1" ht="12.75"/>
    <row r="132" s="291" customFormat="1" ht="12.75"/>
    <row r="133" s="291" customFormat="1" ht="12.75"/>
    <row r="134" s="291" customFormat="1" ht="12.75"/>
    <row r="135" s="291" customFormat="1" ht="12.75"/>
    <row r="136" s="291" customFormat="1" ht="12.75"/>
    <row r="137" s="291" customFormat="1" ht="12.75"/>
    <row r="138" s="291" customFormat="1" ht="12.75"/>
    <row r="139" s="291" customFormat="1" ht="12.75"/>
    <row r="140" s="291" customFormat="1" ht="12.75"/>
    <row r="141" s="291" customFormat="1" ht="12.75"/>
    <row r="142" s="291" customFormat="1" ht="12.75"/>
    <row r="143" s="291" customFormat="1" ht="12.75"/>
    <row r="144" s="291" customFormat="1" ht="12.75"/>
    <row r="145" s="291" customFormat="1" ht="12.75"/>
    <row r="146" s="291" customFormat="1" ht="12.75"/>
    <row r="147" s="291" customFormat="1" ht="12.75"/>
    <row r="148" s="291" customFormat="1" ht="12.75"/>
    <row r="149" s="291" customFormat="1" ht="12.75"/>
    <row r="150" s="291" customFormat="1" ht="12.75"/>
    <row r="151" s="291" customFormat="1" ht="12.75"/>
    <row r="152" s="291" customFormat="1" ht="12.75"/>
    <row r="153" s="291" customFormat="1" ht="12.75"/>
    <row r="154" s="291" customFormat="1" ht="12.75"/>
    <row r="155" s="291" customFormat="1" ht="12.75"/>
    <row r="156" s="291" customFormat="1" ht="12.75"/>
    <row r="157" s="291" customFormat="1" ht="12.75"/>
    <row r="158" s="291" customFormat="1" ht="12.75"/>
    <row r="159" s="291" customFormat="1" ht="12.75"/>
    <row r="160" s="291" customFormat="1" ht="12.75"/>
    <row r="161" s="291" customFormat="1" ht="12.75"/>
    <row r="162" s="291" customFormat="1" ht="12.75"/>
    <row r="163" s="291" customFormat="1" ht="12.75"/>
    <row r="164" s="291" customFormat="1" ht="12.75"/>
    <row r="165" s="291" customFormat="1" ht="12.75"/>
    <row r="166" s="291" customFormat="1" ht="12.75"/>
    <row r="167" s="291" customFormat="1" ht="12.75"/>
    <row r="168" s="291" customFormat="1" ht="12.75"/>
    <row r="169" s="291" customFormat="1" ht="12.75"/>
    <row r="170" s="291" customFormat="1" ht="12.75"/>
    <row r="171" s="291" customFormat="1" ht="12.75"/>
    <row r="172" s="291" customFormat="1" ht="12.75"/>
    <row r="173" s="291" customFormat="1" ht="12.75"/>
    <row r="174" s="291" customFormat="1" ht="12.75"/>
    <row r="175" s="291" customFormat="1" ht="12.75"/>
    <row r="176" s="291" customFormat="1" ht="12.75"/>
    <row r="177" s="291" customFormat="1" ht="12.75"/>
    <row r="178" s="291" customFormat="1" ht="12.75"/>
    <row r="179" s="291" customFormat="1" ht="12.75"/>
    <row r="180" s="291" customFormat="1" ht="12.75"/>
    <row r="181" s="291" customFormat="1" ht="12.75"/>
    <row r="182" s="291" customFormat="1" ht="12.75"/>
    <row r="183" s="291" customFormat="1" ht="12.75"/>
    <row r="184" s="291" customFormat="1" ht="12.75"/>
    <row r="185" s="291" customFormat="1" ht="12.75"/>
    <row r="186" s="291" customFormat="1" ht="12.75"/>
    <row r="187" s="291" customFormat="1" ht="12.75"/>
    <row r="188" s="291" customFormat="1" ht="12.75"/>
    <row r="189" s="291" customFormat="1" ht="12.75"/>
    <row r="190" s="291" customFormat="1" ht="12.75"/>
    <row r="191" s="291" customFormat="1" ht="12.75"/>
    <row r="192" s="291" customFormat="1" ht="12.75"/>
    <row r="193" s="291" customFormat="1" ht="12.75"/>
    <row r="194" s="291" customFormat="1" ht="12.75"/>
    <row r="195" s="291" customFormat="1" ht="12.75"/>
    <row r="196" s="291" customFormat="1" ht="12.75"/>
    <row r="197" s="291" customFormat="1" ht="12.75"/>
    <row r="198" s="291" customFormat="1" ht="12.75"/>
    <row r="199" s="291" customFormat="1" ht="12.75"/>
    <row r="200" s="291" customFormat="1" ht="12.75"/>
    <row r="201" s="291" customFormat="1" ht="12.75"/>
    <row r="202" s="291" customFormat="1" ht="12.75"/>
    <row r="203" s="291" customFormat="1" ht="12.75"/>
    <row r="204" s="291" customFormat="1" ht="12.75"/>
    <row r="205" s="291" customFormat="1" ht="12.75"/>
    <row r="206" s="291" customFormat="1" ht="12.75"/>
    <row r="207" s="291" customFormat="1" ht="12.75"/>
    <row r="208" s="291" customFormat="1" ht="12.75"/>
    <row r="209" s="291" customFormat="1" ht="12.75"/>
    <row r="210" s="291" customFormat="1" ht="12.75"/>
    <row r="211" s="291" customFormat="1" ht="12.75"/>
    <row r="212" s="291" customFormat="1" ht="12.75"/>
    <row r="213" s="291" customFormat="1" ht="12.75"/>
    <row r="214" s="291" customFormat="1" ht="12.75"/>
    <row r="215" s="291" customFormat="1" ht="12.75"/>
    <row r="216" s="291" customFormat="1" ht="12.75"/>
    <row r="217" s="291" customFormat="1" ht="12.75"/>
    <row r="218" s="291" customFormat="1" ht="12.75"/>
    <row r="219" s="291" customFormat="1" ht="12.75"/>
    <row r="220" s="291" customFormat="1" ht="12.75"/>
    <row r="221" s="291" customFormat="1" ht="12.75"/>
    <row r="222" s="291" customFormat="1" ht="12.75"/>
    <row r="223" s="291" customFormat="1" ht="12.75"/>
    <row r="224" s="291" customFormat="1" ht="12.75"/>
    <row r="225" s="291" customFormat="1" ht="12.75"/>
    <row r="226" s="291" customFormat="1" ht="12.75"/>
    <row r="227" s="291" customFormat="1" ht="12.75"/>
    <row r="228" s="291" customFormat="1" ht="12.75"/>
    <row r="229" s="291" customFormat="1" ht="12.75"/>
    <row r="230" s="291" customFormat="1" ht="12.75"/>
    <row r="231" s="291" customFormat="1" ht="12.75"/>
    <row r="232" s="291" customFormat="1" ht="12.75"/>
    <row r="233" s="291" customFormat="1" ht="12.75"/>
    <row r="234" s="291" customFormat="1" ht="12.75"/>
    <row r="235" s="291" customFormat="1" ht="12.75"/>
  </sheetData>
  <sheetProtection/>
  <mergeCells count="25">
    <mergeCell ref="C5:I5"/>
    <mergeCell ref="I6:I8"/>
    <mergeCell ref="R4:R8"/>
    <mergeCell ref="M6:M8"/>
    <mergeCell ref="N6:N8"/>
    <mergeCell ref="U4:U8"/>
    <mergeCell ref="S4:S8"/>
    <mergeCell ref="T4:T8"/>
    <mergeCell ref="B4:O4"/>
    <mergeCell ref="O6:O8"/>
    <mergeCell ref="D6:D8"/>
    <mergeCell ref="E6:E8"/>
    <mergeCell ref="F6:F8"/>
    <mergeCell ref="G6:G8"/>
    <mergeCell ref="H6:H8"/>
    <mergeCell ref="A1:AA1"/>
    <mergeCell ref="K6:K8"/>
    <mergeCell ref="L6:L8"/>
    <mergeCell ref="A3:A8"/>
    <mergeCell ref="B3:R3"/>
    <mergeCell ref="S3:U3"/>
    <mergeCell ref="V3:V8"/>
    <mergeCell ref="P4:P8"/>
    <mergeCell ref="Q4:Q8"/>
    <mergeCell ref="J5:O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5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N19"/>
  <sheetViews>
    <sheetView showZeros="0" zoomScalePageLayoutView="0" workbookViewId="0" topLeftCell="A1">
      <selection activeCell="C23" sqref="C23"/>
    </sheetView>
  </sheetViews>
  <sheetFormatPr defaultColWidth="23.421875" defaultRowHeight="12.75"/>
  <cols>
    <col min="1" max="1" width="24.421875" style="296" customWidth="1"/>
    <col min="2" max="2" width="13.7109375" style="296" customWidth="1"/>
    <col min="3" max="3" width="11.8515625" style="296" customWidth="1"/>
    <col min="4" max="4" width="14.8515625" style="296" customWidth="1"/>
    <col min="5" max="5" width="14.7109375" style="296" customWidth="1"/>
    <col min="6" max="6" width="17.00390625" style="296" customWidth="1"/>
    <col min="7" max="7" width="16.421875" style="296" customWidth="1"/>
    <col min="8" max="8" width="15.140625" style="296" customWidth="1"/>
    <col min="9" max="9" width="16.28125" style="296" customWidth="1"/>
    <col min="10" max="12" width="9.57421875" style="296" customWidth="1"/>
    <col min="13" max="13" width="15.28125" style="296" customWidth="1"/>
    <col min="14" max="14" width="35.28125" style="296" customWidth="1"/>
    <col min="15" max="16384" width="23.421875" style="296" customWidth="1"/>
  </cols>
  <sheetData>
    <row r="1" spans="1:14" s="291" customFormat="1" ht="27" customHeight="1">
      <c r="A1" s="1020" t="s">
        <v>23</v>
      </c>
      <c r="B1" s="1020"/>
      <c r="C1" s="1020"/>
      <c r="D1" s="1020"/>
      <c r="E1" s="1020"/>
      <c r="F1" s="1020"/>
      <c r="G1" s="1020"/>
      <c r="H1" s="1020"/>
      <c r="I1" s="1020"/>
      <c r="J1" s="1020"/>
      <c r="K1" s="1020"/>
      <c r="L1" s="1020"/>
      <c r="M1" s="1020"/>
      <c r="N1" s="1020"/>
    </row>
    <row r="2" spans="1:14" s="291" customFormat="1" ht="15" customHeight="1">
      <c r="A2" s="298" t="s">
        <v>24</v>
      </c>
      <c r="B2" s="299" t="s">
        <v>79</v>
      </c>
      <c r="C2" s="293"/>
      <c r="D2" s="293"/>
      <c r="E2" s="293"/>
      <c r="F2" s="293"/>
      <c r="G2" s="293"/>
      <c r="H2" s="293"/>
      <c r="J2" s="293"/>
      <c r="K2" s="293"/>
      <c r="L2" s="293"/>
      <c r="M2" s="300"/>
      <c r="N2" s="300" t="s">
        <v>25</v>
      </c>
    </row>
    <row r="3" spans="1:14" s="291" customFormat="1" ht="29.25" customHeight="1">
      <c r="A3" s="301" t="s">
        <v>26</v>
      </c>
      <c r="B3" s="302" t="s">
        <v>27</v>
      </c>
      <c r="C3" s="302" t="s">
        <v>28</v>
      </c>
      <c r="D3" s="1034" t="s">
        <v>29</v>
      </c>
      <c r="E3" s="1035"/>
      <c r="F3" s="1036"/>
      <c r="G3" s="302" t="s">
        <v>30</v>
      </c>
      <c r="H3" s="302" t="s">
        <v>31</v>
      </c>
      <c r="I3" s="302" t="s">
        <v>32</v>
      </c>
      <c r="J3" s="1037" t="s">
        <v>780</v>
      </c>
      <c r="K3" s="1038"/>
      <c r="L3" s="1039"/>
      <c r="M3" s="302" t="s">
        <v>33</v>
      </c>
      <c r="N3" s="301" t="s">
        <v>80</v>
      </c>
    </row>
    <row r="4" spans="1:14" s="291" customFormat="1" ht="22.5" customHeight="1">
      <c r="A4" s="303"/>
      <c r="B4" s="304" t="s">
        <v>162</v>
      </c>
      <c r="C4" s="304"/>
      <c r="D4" s="302" t="s">
        <v>34</v>
      </c>
      <c r="E4" s="302" t="s">
        <v>35</v>
      </c>
      <c r="F4" s="302" t="s">
        <v>36</v>
      </c>
      <c r="G4" s="304" t="s">
        <v>37</v>
      </c>
      <c r="H4" s="304" t="s">
        <v>38</v>
      </c>
      <c r="I4" s="304" t="s">
        <v>39</v>
      </c>
      <c r="J4" s="304"/>
      <c r="K4" s="329" t="s">
        <v>163</v>
      </c>
      <c r="L4" s="329" t="s">
        <v>164</v>
      </c>
      <c r="M4" s="304"/>
      <c r="N4" s="303"/>
    </row>
    <row r="5" spans="1:14" s="291" customFormat="1" ht="39.75" customHeight="1">
      <c r="A5" s="305" t="s">
        <v>40</v>
      </c>
      <c r="B5" s="306" t="s">
        <v>305</v>
      </c>
      <c r="C5" s="306" t="s">
        <v>306</v>
      </c>
      <c r="D5" s="306" t="s">
        <v>41</v>
      </c>
      <c r="E5" s="306" t="s">
        <v>307</v>
      </c>
      <c r="F5" s="306" t="s">
        <v>501</v>
      </c>
      <c r="G5" s="307" t="s">
        <v>42</v>
      </c>
      <c r="H5" s="307" t="s">
        <v>43</v>
      </c>
      <c r="I5" s="306" t="s">
        <v>308</v>
      </c>
      <c r="J5" s="306"/>
      <c r="K5" s="440" t="s">
        <v>755</v>
      </c>
      <c r="L5" s="440" t="s">
        <v>754</v>
      </c>
      <c r="M5" s="306" t="s">
        <v>309</v>
      </c>
      <c r="N5" s="305" t="s">
        <v>44</v>
      </c>
    </row>
    <row r="6" spans="1:14" s="311" customFormat="1" ht="19.5" customHeight="1">
      <c r="A6" s="308" t="s">
        <v>836</v>
      </c>
      <c r="B6" s="309">
        <f aca="true" t="shared" si="0" ref="B6:I6">SUM(B7:B16)</f>
        <v>10</v>
      </c>
      <c r="C6" s="309">
        <f t="shared" si="0"/>
        <v>3940</v>
      </c>
      <c r="D6" s="309">
        <f t="shared" si="0"/>
        <v>1244623</v>
      </c>
      <c r="E6" s="309">
        <f t="shared" si="0"/>
        <v>75673</v>
      </c>
      <c r="F6" s="309">
        <f t="shared" si="0"/>
        <v>1510</v>
      </c>
      <c r="G6" s="309">
        <f t="shared" si="0"/>
        <v>2074259</v>
      </c>
      <c r="H6" s="309">
        <f t="shared" si="0"/>
        <v>1725552</v>
      </c>
      <c r="I6" s="309">
        <f t="shared" si="0"/>
        <v>1420373</v>
      </c>
      <c r="J6" s="309">
        <f>SUM(K6:L6)</f>
        <v>113</v>
      </c>
      <c r="K6" s="309">
        <f>SUM(K7:K16)</f>
        <v>52</v>
      </c>
      <c r="L6" s="309">
        <f>SUM(L7:L16)</f>
        <v>61</v>
      </c>
      <c r="M6" s="309">
        <f>SUM(M7:M16)</f>
        <v>5608300</v>
      </c>
      <c r="N6" s="310" t="s">
        <v>836</v>
      </c>
    </row>
    <row r="7" spans="1:14" s="291" customFormat="1" ht="19.5" customHeight="1">
      <c r="A7" s="312" t="s">
        <v>628</v>
      </c>
      <c r="B7" s="313">
        <v>1</v>
      </c>
      <c r="C7" s="314">
        <v>332</v>
      </c>
      <c r="D7" s="314">
        <v>193791</v>
      </c>
      <c r="E7" s="314">
        <v>10753</v>
      </c>
      <c r="F7" s="314">
        <v>368</v>
      </c>
      <c r="G7" s="314">
        <v>383735</v>
      </c>
      <c r="H7" s="314">
        <v>235415</v>
      </c>
      <c r="I7" s="314">
        <v>490447</v>
      </c>
      <c r="J7" s="314">
        <v>24</v>
      </c>
      <c r="K7" s="314">
        <v>8</v>
      </c>
      <c r="L7" s="314">
        <v>16</v>
      </c>
      <c r="M7" s="315">
        <v>1356098</v>
      </c>
      <c r="N7" s="316" t="s">
        <v>630</v>
      </c>
    </row>
    <row r="8" spans="1:14" s="291" customFormat="1" ht="19.5" customHeight="1">
      <c r="A8" s="312" t="s">
        <v>45</v>
      </c>
      <c r="B8" s="313">
        <v>1</v>
      </c>
      <c r="C8" s="314">
        <v>1305</v>
      </c>
      <c r="D8" s="314">
        <v>226685</v>
      </c>
      <c r="E8" s="314">
        <v>27780</v>
      </c>
      <c r="F8" s="314">
        <v>528</v>
      </c>
      <c r="G8" s="314">
        <v>377071</v>
      </c>
      <c r="H8" s="314">
        <v>260406</v>
      </c>
      <c r="I8" s="314">
        <v>172429</v>
      </c>
      <c r="J8" s="314">
        <v>21</v>
      </c>
      <c r="K8" s="314">
        <v>13</v>
      </c>
      <c r="L8" s="314">
        <v>8</v>
      </c>
      <c r="M8" s="315">
        <v>1430780</v>
      </c>
      <c r="N8" s="316" t="s">
        <v>631</v>
      </c>
    </row>
    <row r="9" spans="1:14" s="291" customFormat="1" ht="19.5" customHeight="1">
      <c r="A9" s="312" t="s">
        <v>629</v>
      </c>
      <c r="B9" s="313">
        <v>1</v>
      </c>
      <c r="C9" s="314">
        <v>150</v>
      </c>
      <c r="D9" s="314">
        <v>52109</v>
      </c>
      <c r="E9" s="314">
        <v>3440</v>
      </c>
      <c r="F9" s="314">
        <v>80</v>
      </c>
      <c r="G9" s="314">
        <v>243399</v>
      </c>
      <c r="H9" s="314">
        <v>404359</v>
      </c>
      <c r="I9" s="314">
        <v>136301</v>
      </c>
      <c r="J9" s="314">
        <v>5</v>
      </c>
      <c r="K9" s="314">
        <v>1</v>
      </c>
      <c r="L9" s="314">
        <v>4</v>
      </c>
      <c r="M9" s="315">
        <v>228810</v>
      </c>
      <c r="N9" s="316" t="s">
        <v>632</v>
      </c>
    </row>
    <row r="10" spans="1:14" s="291" customFormat="1" ht="19.5" customHeight="1">
      <c r="A10" s="312" t="s">
        <v>46</v>
      </c>
      <c r="B10" s="313">
        <v>1</v>
      </c>
      <c r="C10" s="314">
        <v>863</v>
      </c>
      <c r="D10" s="314">
        <v>178155</v>
      </c>
      <c r="E10" s="314">
        <v>3874</v>
      </c>
      <c r="F10" s="314">
        <v>306</v>
      </c>
      <c r="G10" s="314">
        <v>417727</v>
      </c>
      <c r="H10" s="314">
        <v>390324</v>
      </c>
      <c r="I10" s="314">
        <v>271952</v>
      </c>
      <c r="J10" s="314">
        <v>19</v>
      </c>
      <c r="K10" s="314">
        <v>10</v>
      </c>
      <c r="L10" s="314">
        <v>9</v>
      </c>
      <c r="M10" s="315">
        <v>959079</v>
      </c>
      <c r="N10" s="316" t="s">
        <v>633</v>
      </c>
    </row>
    <row r="11" spans="1:14" s="291" customFormat="1" ht="19.5" customHeight="1">
      <c r="A11" s="312" t="s">
        <v>47</v>
      </c>
      <c r="B11" s="313">
        <v>1</v>
      </c>
      <c r="C11" s="314">
        <v>155</v>
      </c>
      <c r="D11" s="314">
        <v>66017</v>
      </c>
      <c r="E11" s="314">
        <v>2537</v>
      </c>
      <c r="F11" s="314">
        <v>20</v>
      </c>
      <c r="G11" s="314">
        <v>64130</v>
      </c>
      <c r="H11" s="314">
        <v>74030</v>
      </c>
      <c r="I11" s="314">
        <v>48720</v>
      </c>
      <c r="J11" s="314">
        <v>4</v>
      </c>
      <c r="K11" s="314">
        <v>2</v>
      </c>
      <c r="L11" s="314">
        <v>2</v>
      </c>
      <c r="M11" s="315">
        <v>239733</v>
      </c>
      <c r="N11" s="316" t="s">
        <v>634</v>
      </c>
    </row>
    <row r="12" spans="1:14" s="291" customFormat="1" ht="19.5" customHeight="1">
      <c r="A12" s="312" t="s">
        <v>48</v>
      </c>
      <c r="B12" s="313">
        <v>1</v>
      </c>
      <c r="C12" s="314">
        <v>160</v>
      </c>
      <c r="D12" s="314">
        <v>54207</v>
      </c>
      <c r="E12" s="314">
        <v>2492</v>
      </c>
      <c r="F12" s="314">
        <v>51</v>
      </c>
      <c r="G12" s="314">
        <v>76267</v>
      </c>
      <c r="H12" s="314">
        <v>98260</v>
      </c>
      <c r="I12" s="314">
        <v>53102</v>
      </c>
      <c r="J12" s="314">
        <v>5</v>
      </c>
      <c r="K12" s="314">
        <v>2</v>
      </c>
      <c r="L12" s="314">
        <v>3</v>
      </c>
      <c r="M12" s="315">
        <v>209676</v>
      </c>
      <c r="N12" s="316" t="s">
        <v>635</v>
      </c>
    </row>
    <row r="13" spans="1:14" s="291" customFormat="1" ht="19.5" customHeight="1">
      <c r="A13" s="312" t="s">
        <v>49</v>
      </c>
      <c r="B13" s="313">
        <v>1</v>
      </c>
      <c r="C13" s="314">
        <v>124</v>
      </c>
      <c r="D13" s="314">
        <v>53658</v>
      </c>
      <c r="E13" s="314">
        <v>1215</v>
      </c>
      <c r="F13" s="314">
        <v>19</v>
      </c>
      <c r="G13" s="314">
        <v>42563</v>
      </c>
      <c r="H13" s="314">
        <v>40194</v>
      </c>
      <c r="I13" s="314">
        <v>49210</v>
      </c>
      <c r="J13" s="314">
        <v>4</v>
      </c>
      <c r="K13" s="314">
        <v>2</v>
      </c>
      <c r="L13" s="314">
        <v>2</v>
      </c>
      <c r="M13" s="315">
        <v>216390</v>
      </c>
      <c r="N13" s="316" t="s">
        <v>636</v>
      </c>
    </row>
    <row r="14" spans="1:14" s="291" customFormat="1" ht="19.5" customHeight="1">
      <c r="A14" s="312" t="s">
        <v>50</v>
      </c>
      <c r="B14" s="313">
        <v>1</v>
      </c>
      <c r="C14" s="314">
        <v>513</v>
      </c>
      <c r="D14" s="314">
        <v>235076</v>
      </c>
      <c r="E14" s="314">
        <v>18824</v>
      </c>
      <c r="F14" s="314">
        <v>77</v>
      </c>
      <c r="G14" s="314">
        <v>380850</v>
      </c>
      <c r="H14" s="314">
        <v>180752</v>
      </c>
      <c r="I14" s="314">
        <v>166545</v>
      </c>
      <c r="J14" s="314">
        <v>19</v>
      </c>
      <c r="K14" s="314">
        <v>6</v>
      </c>
      <c r="L14" s="314">
        <v>13</v>
      </c>
      <c r="M14" s="315">
        <v>451018</v>
      </c>
      <c r="N14" s="316" t="s">
        <v>637</v>
      </c>
    </row>
    <row r="15" spans="1:14" s="291" customFormat="1" ht="19.5" customHeight="1">
      <c r="A15" s="312" t="s">
        <v>51</v>
      </c>
      <c r="B15" s="313">
        <v>1</v>
      </c>
      <c r="C15" s="317">
        <v>181</v>
      </c>
      <c r="D15" s="314">
        <v>101747</v>
      </c>
      <c r="E15" s="314">
        <v>1364</v>
      </c>
      <c r="F15" s="314">
        <v>27</v>
      </c>
      <c r="G15" s="314">
        <v>41023</v>
      </c>
      <c r="H15" s="314">
        <v>15326</v>
      </c>
      <c r="I15" s="314">
        <v>10174</v>
      </c>
      <c r="J15" s="314">
        <v>6</v>
      </c>
      <c r="K15" s="314">
        <v>4</v>
      </c>
      <c r="L15" s="314">
        <v>2</v>
      </c>
      <c r="M15" s="315">
        <v>256080</v>
      </c>
      <c r="N15" s="316" t="s">
        <v>638</v>
      </c>
    </row>
    <row r="16" spans="1:14" s="291" customFormat="1" ht="19.5" customHeight="1">
      <c r="A16" s="318" t="s">
        <v>52</v>
      </c>
      <c r="B16" s="319">
        <v>1</v>
      </c>
      <c r="C16" s="320">
        <v>157</v>
      </c>
      <c r="D16" s="320">
        <v>83178</v>
      </c>
      <c r="E16" s="320">
        <v>3394</v>
      </c>
      <c r="F16" s="320">
        <v>34</v>
      </c>
      <c r="G16" s="320">
        <v>47494</v>
      </c>
      <c r="H16" s="320">
        <v>26486</v>
      </c>
      <c r="I16" s="320">
        <v>21493</v>
      </c>
      <c r="J16" s="320">
        <v>6</v>
      </c>
      <c r="K16" s="320">
        <v>4</v>
      </c>
      <c r="L16" s="320">
        <v>2</v>
      </c>
      <c r="M16" s="321">
        <v>260636</v>
      </c>
      <c r="N16" s="322" t="s">
        <v>639</v>
      </c>
    </row>
    <row r="17" spans="1:14" s="3" customFormat="1" ht="17.25" customHeight="1">
      <c r="A17" s="3" t="s">
        <v>538</v>
      </c>
      <c r="B17" s="186"/>
      <c r="C17" s="186"/>
      <c r="D17" s="186"/>
      <c r="E17" s="186"/>
      <c r="H17" s="42" t="s">
        <v>649</v>
      </c>
      <c r="I17" s="243"/>
      <c r="J17" s="243"/>
      <c r="K17" s="243"/>
      <c r="L17" s="243"/>
      <c r="M17" s="243"/>
      <c r="N17" s="243"/>
    </row>
    <row r="18" s="297" customFormat="1" ht="17.25" customHeight="1">
      <c r="A18" s="297" t="s">
        <v>781</v>
      </c>
    </row>
    <row r="19" s="297" customFormat="1" ht="12">
      <c r="A19" s="60" t="s">
        <v>782</v>
      </c>
    </row>
    <row r="20" s="297" customFormat="1" ht="12"/>
    <row r="21" s="291" customFormat="1" ht="12.75"/>
    <row r="22" s="291" customFormat="1" ht="12.75"/>
    <row r="23" s="291" customFormat="1" ht="12.75"/>
    <row r="24" s="291" customFormat="1" ht="12.75"/>
    <row r="25" s="291" customFormat="1" ht="12.75"/>
    <row r="26" s="291" customFormat="1" ht="12.75"/>
    <row r="27" s="291" customFormat="1" ht="12.75"/>
    <row r="28" s="291" customFormat="1" ht="12.75"/>
    <row r="29" s="291" customFormat="1" ht="12.75"/>
    <row r="30" s="291" customFormat="1" ht="12.75"/>
    <row r="31" s="291" customFormat="1" ht="12.75"/>
    <row r="32" s="291" customFormat="1" ht="12.75"/>
    <row r="33" s="291" customFormat="1" ht="12.75"/>
    <row r="34" s="291" customFormat="1" ht="12.75"/>
    <row r="35" s="291" customFormat="1" ht="12.75"/>
    <row r="36" s="291" customFormat="1" ht="12.75"/>
    <row r="37" s="291" customFormat="1" ht="12.75"/>
    <row r="38" s="291" customFormat="1" ht="12.75"/>
    <row r="39" s="291" customFormat="1" ht="12.75"/>
    <row r="40" s="291" customFormat="1" ht="12.75"/>
    <row r="41" s="291" customFormat="1" ht="12.75"/>
    <row r="42" s="291" customFormat="1" ht="12.75"/>
    <row r="43" s="291" customFormat="1" ht="12.75"/>
    <row r="44" s="291" customFormat="1" ht="12.75"/>
    <row r="45" s="291" customFormat="1" ht="12.75"/>
    <row r="46" s="291" customFormat="1" ht="12.75"/>
    <row r="47" s="291" customFormat="1" ht="12.75"/>
    <row r="48" s="291" customFormat="1" ht="12.75"/>
    <row r="49" s="291" customFormat="1" ht="12.75"/>
    <row r="50" s="291" customFormat="1" ht="12.75"/>
    <row r="51" s="291" customFormat="1" ht="12.75"/>
    <row r="52" s="291" customFormat="1" ht="12.75"/>
    <row r="53" s="291" customFormat="1" ht="12.75"/>
    <row r="54" s="291" customFormat="1" ht="12.75"/>
    <row r="55" s="291" customFormat="1" ht="12.75"/>
    <row r="56" s="291" customFormat="1" ht="12.75"/>
    <row r="57" s="291" customFormat="1" ht="12.75"/>
    <row r="58" s="291" customFormat="1" ht="12.75"/>
    <row r="59" s="291" customFormat="1" ht="12.75"/>
    <row r="60" s="291" customFormat="1" ht="12.75"/>
    <row r="61" s="291" customFormat="1" ht="12.75"/>
    <row r="62" s="291" customFormat="1" ht="12.75"/>
  </sheetData>
  <sheetProtection/>
  <mergeCells count="3">
    <mergeCell ref="A1:N1"/>
    <mergeCell ref="D3:F3"/>
    <mergeCell ref="J3:L3"/>
  </mergeCells>
  <printOptions horizontalCentered="1" verticalCentered="1"/>
  <pageMargins left="0.35433070866141736" right="0.35433070866141736" top="0.3937007874015748" bottom="0.3937007874015748" header="0.35" footer="0.5118110236220472"/>
  <pageSetup horizontalDpi="600" verticalDpi="6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Q25"/>
  <sheetViews>
    <sheetView showZeros="0" zoomScalePageLayoutView="0" workbookViewId="0" topLeftCell="A1">
      <pane xSplit="1" ySplit="6" topLeftCell="B10" activePane="bottomRight" state="frozen"/>
      <selection pane="topLeft" activeCell="A1" sqref="A1:AT1"/>
      <selection pane="topRight" activeCell="A1" sqref="A1:AT1"/>
      <selection pane="bottomLeft" activeCell="A1" sqref="A1:AT1"/>
      <selection pane="bottomRight" activeCell="D13" sqref="D13"/>
    </sheetView>
  </sheetViews>
  <sheetFormatPr defaultColWidth="11.421875" defaultRowHeight="12.75"/>
  <cols>
    <col min="1" max="1" width="20.8515625" style="467" customWidth="1"/>
    <col min="2" max="2" width="14.00390625" style="467" customWidth="1"/>
    <col min="3" max="3" width="8.00390625" style="467" customWidth="1"/>
    <col min="4" max="4" width="7.421875" style="467" customWidth="1"/>
    <col min="5" max="5" width="8.28125" style="467" customWidth="1"/>
    <col min="6" max="6" width="9.140625" style="467" customWidth="1"/>
    <col min="7" max="7" width="7.421875" style="467" customWidth="1"/>
    <col min="8" max="8" width="9.421875" style="467" customWidth="1"/>
    <col min="9" max="9" width="8.00390625" style="467" customWidth="1"/>
    <col min="10" max="10" width="10.28125" style="467" customWidth="1"/>
    <col min="11" max="11" width="9.00390625" style="467" customWidth="1"/>
    <col min="12" max="12" width="8.8515625" style="467" customWidth="1"/>
    <col min="13" max="14" width="11.00390625" style="467" customWidth="1"/>
    <col min="15" max="15" width="10.28125" style="467" customWidth="1"/>
    <col min="16" max="16" width="9.00390625" style="467" customWidth="1"/>
    <col min="17" max="17" width="42.28125" style="467" customWidth="1"/>
    <col min="18" max="16384" width="11.421875" style="467" customWidth="1"/>
  </cols>
  <sheetData>
    <row r="1" spans="1:17" ht="38.25" customHeight="1">
      <c r="A1" s="1040" t="s">
        <v>86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  <c r="M1" s="1040"/>
      <c r="N1" s="1040"/>
      <c r="O1" s="1040"/>
      <c r="P1" s="1040"/>
      <c r="Q1" s="1040"/>
    </row>
    <row r="2" spans="1:17" ht="18" customHeight="1">
      <c r="A2" s="467" t="s">
        <v>118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Q2" s="469" t="s">
        <v>119</v>
      </c>
    </row>
    <row r="3" spans="1:17" ht="28.5" customHeight="1">
      <c r="A3" s="470"/>
      <c r="B3" s="471" t="s">
        <v>120</v>
      </c>
      <c r="C3" s="1041" t="s">
        <v>121</v>
      </c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3"/>
      <c r="Q3" s="472"/>
    </row>
    <row r="4" spans="1:17" ht="28.5" customHeight="1">
      <c r="A4" s="473" t="s">
        <v>122</v>
      </c>
      <c r="B4" s="474"/>
      <c r="C4" s="475"/>
      <c r="D4" s="471" t="s">
        <v>640</v>
      </c>
      <c r="E4" s="471" t="s">
        <v>641</v>
      </c>
      <c r="F4" s="471" t="s">
        <v>123</v>
      </c>
      <c r="G4" s="471" t="s">
        <v>124</v>
      </c>
      <c r="H4" s="471" t="s">
        <v>125</v>
      </c>
      <c r="I4" s="471" t="s">
        <v>642</v>
      </c>
      <c r="J4" s="471" t="s">
        <v>643</v>
      </c>
      <c r="K4" s="471" t="s">
        <v>126</v>
      </c>
      <c r="L4" s="471" t="s">
        <v>127</v>
      </c>
      <c r="M4" s="471" t="s">
        <v>644</v>
      </c>
      <c r="N4" s="471" t="s">
        <v>645</v>
      </c>
      <c r="O4" s="471" t="s">
        <v>646</v>
      </c>
      <c r="P4" s="471" t="s">
        <v>647</v>
      </c>
      <c r="Q4" s="476" t="s">
        <v>491</v>
      </c>
    </row>
    <row r="5" spans="1:17" ht="28.5" customHeight="1">
      <c r="A5" s="473" t="s">
        <v>128</v>
      </c>
      <c r="B5" s="474"/>
      <c r="C5" s="474"/>
      <c r="D5" s="474"/>
      <c r="E5" s="474"/>
      <c r="F5" s="474" t="s">
        <v>129</v>
      </c>
      <c r="G5" s="474"/>
      <c r="H5" s="474"/>
      <c r="I5" s="474" t="s">
        <v>130</v>
      </c>
      <c r="J5" s="474"/>
      <c r="K5" s="474"/>
      <c r="L5" s="474"/>
      <c r="M5" s="474" t="s">
        <v>131</v>
      </c>
      <c r="N5" s="474" t="s">
        <v>132</v>
      </c>
      <c r="O5" s="474"/>
      <c r="P5" s="474"/>
      <c r="Q5" s="476" t="s">
        <v>133</v>
      </c>
    </row>
    <row r="6" spans="1:17" ht="28.5" customHeight="1">
      <c r="A6" s="477"/>
      <c r="B6" s="478" t="s">
        <v>242</v>
      </c>
      <c r="C6" s="479" t="s">
        <v>241</v>
      </c>
      <c r="D6" s="479" t="s">
        <v>134</v>
      </c>
      <c r="E6" s="479" t="s">
        <v>135</v>
      </c>
      <c r="F6" s="479" t="s">
        <v>136</v>
      </c>
      <c r="G6" s="479" t="s">
        <v>137</v>
      </c>
      <c r="H6" s="479" t="s">
        <v>138</v>
      </c>
      <c r="I6" s="479" t="s">
        <v>139</v>
      </c>
      <c r="J6" s="479" t="s">
        <v>140</v>
      </c>
      <c r="K6" s="479" t="s">
        <v>141</v>
      </c>
      <c r="L6" s="479" t="s">
        <v>142</v>
      </c>
      <c r="M6" s="479" t="s">
        <v>143</v>
      </c>
      <c r="N6" s="479" t="s">
        <v>144</v>
      </c>
      <c r="O6" s="479" t="s">
        <v>145</v>
      </c>
      <c r="P6" s="478" t="s">
        <v>146</v>
      </c>
      <c r="Q6" s="480"/>
    </row>
    <row r="7" spans="1:17" ht="49.5" customHeight="1">
      <c r="A7" s="482" t="s">
        <v>445</v>
      </c>
      <c r="B7" s="481">
        <v>1380188</v>
      </c>
      <c r="C7" s="481">
        <v>81399</v>
      </c>
      <c r="D7" s="481">
        <v>3355</v>
      </c>
      <c r="E7" s="481">
        <v>11414</v>
      </c>
      <c r="F7" s="481">
        <v>1069</v>
      </c>
      <c r="G7" s="481">
        <v>3074</v>
      </c>
      <c r="H7" s="481">
        <v>209</v>
      </c>
      <c r="I7" s="481">
        <v>2134</v>
      </c>
      <c r="J7" s="481">
        <v>1663</v>
      </c>
      <c r="K7" s="481">
        <v>437</v>
      </c>
      <c r="L7" s="481">
        <v>5416</v>
      </c>
      <c r="M7" s="481">
        <v>77</v>
      </c>
      <c r="N7" s="481">
        <v>1615</v>
      </c>
      <c r="O7" s="481">
        <v>3</v>
      </c>
      <c r="P7" s="481">
        <v>50933</v>
      </c>
      <c r="Q7" s="483" t="s">
        <v>648</v>
      </c>
    </row>
    <row r="8" spans="1:17" ht="49.5" customHeight="1">
      <c r="A8" s="482" t="s">
        <v>165</v>
      </c>
      <c r="B8" s="481">
        <v>2291257</v>
      </c>
      <c r="C8" s="481">
        <v>148450</v>
      </c>
      <c r="D8" s="481">
        <v>3933</v>
      </c>
      <c r="E8" s="481">
        <v>11833</v>
      </c>
      <c r="F8" s="481">
        <v>2908</v>
      </c>
      <c r="G8" s="481">
        <v>4068</v>
      </c>
      <c r="H8" s="481">
        <v>334</v>
      </c>
      <c r="I8" s="481">
        <v>1026</v>
      </c>
      <c r="J8" s="481">
        <v>4832</v>
      </c>
      <c r="K8" s="481">
        <v>569</v>
      </c>
      <c r="L8" s="481">
        <v>30053</v>
      </c>
      <c r="M8" s="481">
        <v>2424</v>
      </c>
      <c r="N8" s="481">
        <v>3498</v>
      </c>
      <c r="O8" s="481">
        <v>3</v>
      </c>
      <c r="P8" s="481">
        <v>82969</v>
      </c>
      <c r="Q8" s="483" t="s">
        <v>53</v>
      </c>
    </row>
    <row r="9" spans="1:17" ht="49.5" customHeight="1">
      <c r="A9" s="482" t="s">
        <v>5</v>
      </c>
      <c r="B9" s="481">
        <v>2172852</v>
      </c>
      <c r="C9" s="481">
        <v>152126</v>
      </c>
      <c r="D9" s="481">
        <v>4081</v>
      </c>
      <c r="E9" s="481">
        <v>13443</v>
      </c>
      <c r="F9" s="481">
        <v>3000</v>
      </c>
      <c r="G9" s="481">
        <v>4813</v>
      </c>
      <c r="H9" s="481">
        <v>339</v>
      </c>
      <c r="I9" s="481">
        <v>1036</v>
      </c>
      <c r="J9" s="481">
        <v>4924</v>
      </c>
      <c r="K9" s="481">
        <v>577</v>
      </c>
      <c r="L9" s="481">
        <v>30427</v>
      </c>
      <c r="M9" s="481">
        <v>2433</v>
      </c>
      <c r="N9" s="481">
        <v>3619</v>
      </c>
      <c r="O9" s="481">
        <v>4</v>
      </c>
      <c r="P9" s="481">
        <v>83430</v>
      </c>
      <c r="Q9" s="483" t="s">
        <v>5</v>
      </c>
    </row>
    <row r="10" spans="1:17" ht="49.5" customHeight="1">
      <c r="A10" s="482" t="s">
        <v>752</v>
      </c>
      <c r="B10" s="481">
        <v>2056737</v>
      </c>
      <c r="C10" s="481">
        <v>136021</v>
      </c>
      <c r="D10" s="481">
        <v>3308</v>
      </c>
      <c r="E10" s="481">
        <v>15262</v>
      </c>
      <c r="F10" s="481">
        <v>3844</v>
      </c>
      <c r="G10" s="481">
        <v>15493</v>
      </c>
      <c r="H10" s="481">
        <v>345</v>
      </c>
      <c r="I10" s="481">
        <v>2797</v>
      </c>
      <c r="J10" s="481">
        <v>3164</v>
      </c>
      <c r="K10" s="481">
        <v>715</v>
      </c>
      <c r="L10" s="481">
        <v>29683</v>
      </c>
      <c r="M10" s="481">
        <v>2183</v>
      </c>
      <c r="N10" s="481">
        <v>2010</v>
      </c>
      <c r="O10" s="481">
        <v>4</v>
      </c>
      <c r="P10" s="481">
        <v>57213</v>
      </c>
      <c r="Q10" s="483" t="s">
        <v>752</v>
      </c>
    </row>
    <row r="11" spans="1:17" s="487" customFormat="1" ht="49.5" customHeight="1">
      <c r="A11" s="484" t="s">
        <v>753</v>
      </c>
      <c r="B11" s="485">
        <f>SUM(B12:B19)</f>
        <v>1699110</v>
      </c>
      <c r="C11" s="485">
        <f aca="true" t="shared" si="0" ref="C11:P11">SUM(C12:C19)</f>
        <v>136566</v>
      </c>
      <c r="D11" s="485">
        <f t="shared" si="0"/>
        <v>5230</v>
      </c>
      <c r="E11" s="485">
        <f t="shared" si="0"/>
        <v>21861</v>
      </c>
      <c r="F11" s="485">
        <f t="shared" si="0"/>
        <v>4730</v>
      </c>
      <c r="G11" s="485">
        <f t="shared" si="0"/>
        <v>16750</v>
      </c>
      <c r="H11" s="485">
        <f t="shared" si="0"/>
        <v>386</v>
      </c>
      <c r="I11" s="485">
        <f t="shared" si="0"/>
        <v>3569</v>
      </c>
      <c r="J11" s="485">
        <f t="shared" si="0"/>
        <v>5994</v>
      </c>
      <c r="K11" s="485">
        <f t="shared" si="0"/>
        <v>769</v>
      </c>
      <c r="L11" s="485">
        <f t="shared" si="0"/>
        <v>31967</v>
      </c>
      <c r="M11" s="485">
        <f t="shared" si="0"/>
        <v>2598</v>
      </c>
      <c r="N11" s="485">
        <f t="shared" si="0"/>
        <v>2811</v>
      </c>
      <c r="O11" s="485">
        <f t="shared" si="0"/>
        <v>4</v>
      </c>
      <c r="P11" s="485">
        <f t="shared" si="0"/>
        <v>39897</v>
      </c>
      <c r="Q11" s="486" t="s">
        <v>834</v>
      </c>
    </row>
    <row r="12" spans="1:17" s="487" customFormat="1" ht="33" customHeight="1">
      <c r="A12" s="346" t="s">
        <v>650</v>
      </c>
      <c r="B12" s="488">
        <v>345600</v>
      </c>
      <c r="C12" s="481">
        <v>22752</v>
      </c>
      <c r="D12" s="489">
        <v>572</v>
      </c>
      <c r="E12" s="489">
        <v>12709</v>
      </c>
      <c r="F12" s="489">
        <v>1303</v>
      </c>
      <c r="G12" s="489">
        <v>3420</v>
      </c>
      <c r="H12" s="489">
        <v>241</v>
      </c>
      <c r="I12" s="489">
        <v>49</v>
      </c>
      <c r="J12" s="489">
        <v>320</v>
      </c>
      <c r="K12" s="489">
        <v>554</v>
      </c>
      <c r="L12" s="489">
        <v>1821</v>
      </c>
      <c r="M12" s="489">
        <v>61</v>
      </c>
      <c r="N12" s="489">
        <v>1615</v>
      </c>
      <c r="O12" s="489">
        <v>4</v>
      </c>
      <c r="P12" s="490">
        <v>83</v>
      </c>
      <c r="Q12" s="436" t="s">
        <v>657</v>
      </c>
    </row>
    <row r="13" spans="1:17" ht="33" customHeight="1">
      <c r="A13" s="346" t="s">
        <v>651</v>
      </c>
      <c r="B13" s="488">
        <v>11327</v>
      </c>
      <c r="C13" s="481">
        <v>8195</v>
      </c>
      <c r="D13" s="489">
        <v>1543</v>
      </c>
      <c r="E13" s="489">
        <v>2003</v>
      </c>
      <c r="F13" s="489"/>
      <c r="G13" s="489">
        <v>581</v>
      </c>
      <c r="H13" s="283"/>
      <c r="I13" s="489">
        <v>1968</v>
      </c>
      <c r="J13" s="489"/>
      <c r="K13" s="489">
        <v>153</v>
      </c>
      <c r="L13" s="489">
        <v>1879</v>
      </c>
      <c r="M13" s="489"/>
      <c r="N13" s="489"/>
      <c r="O13" s="283"/>
      <c r="P13" s="490">
        <v>68</v>
      </c>
      <c r="Q13" s="436" t="s">
        <v>117</v>
      </c>
    </row>
    <row r="14" spans="1:17" s="495" customFormat="1" ht="33" customHeight="1">
      <c r="A14" s="491" t="s">
        <v>663</v>
      </c>
      <c r="B14" s="488">
        <v>796707</v>
      </c>
      <c r="C14" s="492">
        <v>39045</v>
      </c>
      <c r="D14" s="283">
        <v>1625</v>
      </c>
      <c r="E14" s="283">
        <v>1770</v>
      </c>
      <c r="F14" s="283">
        <v>5</v>
      </c>
      <c r="G14" s="283">
        <v>982</v>
      </c>
      <c r="H14" s="283">
        <v>41</v>
      </c>
      <c r="I14" s="283">
        <v>276</v>
      </c>
      <c r="J14" s="283">
        <v>2144</v>
      </c>
      <c r="K14" s="283">
        <v>53</v>
      </c>
      <c r="L14" s="283">
        <v>2266</v>
      </c>
      <c r="M14" s="283">
        <v>414</v>
      </c>
      <c r="N14" s="283">
        <v>785</v>
      </c>
      <c r="O14" s="283"/>
      <c r="P14" s="490">
        <v>28684</v>
      </c>
      <c r="Q14" s="494" t="s">
        <v>310</v>
      </c>
    </row>
    <row r="15" spans="1:17" ht="33" customHeight="1">
      <c r="A15" s="346" t="s">
        <v>652</v>
      </c>
      <c r="B15" s="496">
        <v>44873</v>
      </c>
      <c r="C15" s="481">
        <v>31154</v>
      </c>
      <c r="D15" s="489">
        <v>15</v>
      </c>
      <c r="E15" s="489">
        <v>43</v>
      </c>
      <c r="F15" s="489">
        <v>46</v>
      </c>
      <c r="G15" s="489">
        <v>545</v>
      </c>
      <c r="H15" s="283"/>
      <c r="I15" s="489">
        <v>542</v>
      </c>
      <c r="J15" s="489">
        <v>625</v>
      </c>
      <c r="K15" s="489">
        <v>2</v>
      </c>
      <c r="L15" s="489">
        <v>22826</v>
      </c>
      <c r="M15" s="489">
        <v>2094</v>
      </c>
      <c r="N15" s="283"/>
      <c r="O15" s="283"/>
      <c r="P15" s="490">
        <v>4416</v>
      </c>
      <c r="Q15" s="436" t="s">
        <v>658</v>
      </c>
    </row>
    <row r="16" spans="1:17" ht="33" customHeight="1">
      <c r="A16" s="346" t="s">
        <v>653</v>
      </c>
      <c r="B16" s="488">
        <v>172390</v>
      </c>
      <c r="C16" s="481">
        <v>26997</v>
      </c>
      <c r="D16" s="283">
        <v>781</v>
      </c>
      <c r="E16" s="283">
        <v>5059</v>
      </c>
      <c r="F16" s="283">
        <v>3141</v>
      </c>
      <c r="G16" s="283">
        <v>11132</v>
      </c>
      <c r="H16" s="283"/>
      <c r="I16" s="283">
        <v>699</v>
      </c>
      <c r="J16" s="283">
        <v>1942</v>
      </c>
      <c r="K16" s="283">
        <v>4</v>
      </c>
      <c r="L16" s="283">
        <v>72</v>
      </c>
      <c r="M16" s="283">
        <v>16</v>
      </c>
      <c r="N16" s="283">
        <v>7</v>
      </c>
      <c r="O16" s="283"/>
      <c r="P16" s="490">
        <v>4144</v>
      </c>
      <c r="Q16" s="436" t="s">
        <v>659</v>
      </c>
    </row>
    <row r="17" spans="1:17" ht="33" customHeight="1">
      <c r="A17" s="346" t="s">
        <v>654</v>
      </c>
      <c r="B17" s="488">
        <v>163802</v>
      </c>
      <c r="C17" s="481">
        <v>2506</v>
      </c>
      <c r="D17" s="489">
        <v>551</v>
      </c>
      <c r="E17" s="489">
        <v>174</v>
      </c>
      <c r="F17" s="489">
        <v>224</v>
      </c>
      <c r="G17" s="489">
        <v>85</v>
      </c>
      <c r="H17" s="489">
        <v>101</v>
      </c>
      <c r="I17" s="489">
        <v>26</v>
      </c>
      <c r="J17" s="489">
        <v>863</v>
      </c>
      <c r="K17" s="493">
        <v>1</v>
      </c>
      <c r="L17" s="489">
        <v>54</v>
      </c>
      <c r="M17" s="489">
        <v>11</v>
      </c>
      <c r="N17" s="489">
        <v>316</v>
      </c>
      <c r="O17" s="283"/>
      <c r="P17" s="490">
        <v>100</v>
      </c>
      <c r="Q17" s="436" t="s">
        <v>660</v>
      </c>
    </row>
    <row r="18" spans="1:17" ht="33" customHeight="1">
      <c r="A18" s="346" t="s">
        <v>655</v>
      </c>
      <c r="B18" s="488">
        <v>140719</v>
      </c>
      <c r="C18" s="481">
        <v>5456</v>
      </c>
      <c r="D18" s="489">
        <v>61</v>
      </c>
      <c r="E18" s="489">
        <v>87</v>
      </c>
      <c r="F18" s="283"/>
      <c r="G18" s="489">
        <v>1</v>
      </c>
      <c r="H18" s="489">
        <v>3</v>
      </c>
      <c r="I18" s="283"/>
      <c r="J18" s="489">
        <v>3</v>
      </c>
      <c r="K18" s="283"/>
      <c r="L18" s="489">
        <v>2955</v>
      </c>
      <c r="M18" s="283"/>
      <c r="N18" s="283"/>
      <c r="O18" s="283"/>
      <c r="P18" s="490">
        <v>2346</v>
      </c>
      <c r="Q18" s="436" t="s">
        <v>661</v>
      </c>
    </row>
    <row r="19" spans="1:17" ht="33" customHeight="1">
      <c r="A19" s="442" t="s">
        <v>656</v>
      </c>
      <c r="B19" s="497">
        <v>23692</v>
      </c>
      <c r="C19" s="498">
        <v>461</v>
      </c>
      <c r="D19" s="499">
        <v>82</v>
      </c>
      <c r="E19" s="499">
        <v>16</v>
      </c>
      <c r="F19" s="499">
        <v>11</v>
      </c>
      <c r="G19" s="499">
        <v>4</v>
      </c>
      <c r="H19" s="282"/>
      <c r="I19" s="499">
        <v>9</v>
      </c>
      <c r="J19" s="499">
        <v>97</v>
      </c>
      <c r="K19" s="499">
        <v>2</v>
      </c>
      <c r="L19" s="499">
        <v>94</v>
      </c>
      <c r="M19" s="499">
        <v>2</v>
      </c>
      <c r="N19" s="499">
        <v>88</v>
      </c>
      <c r="O19" s="282"/>
      <c r="P19" s="500">
        <v>56</v>
      </c>
      <c r="Q19" s="501" t="s">
        <v>662</v>
      </c>
    </row>
    <row r="20" spans="1:13" s="60" customFormat="1" ht="18.75" customHeight="1">
      <c r="A20" s="60" t="s">
        <v>538</v>
      </c>
      <c r="B20" s="353"/>
      <c r="C20" s="353"/>
      <c r="D20" s="353"/>
      <c r="E20" s="353"/>
      <c r="H20" s="338"/>
      <c r="I20" s="354"/>
      <c r="J20" s="354"/>
      <c r="K20" s="354"/>
      <c r="L20" s="354"/>
      <c r="M20" s="338" t="s">
        <v>649</v>
      </c>
    </row>
    <row r="21" spans="1:17" s="60" customFormat="1" ht="18.75" customHeight="1">
      <c r="A21" s="502" t="s">
        <v>664</v>
      </c>
      <c r="B21" s="502"/>
      <c r="C21" s="502"/>
      <c r="D21" s="502"/>
      <c r="E21" s="502"/>
      <c r="F21" s="502"/>
      <c r="G21" s="502"/>
      <c r="H21" s="502"/>
      <c r="I21" s="502"/>
      <c r="J21" s="503"/>
      <c r="K21" s="502"/>
      <c r="L21" s="502"/>
      <c r="M21" s="502"/>
      <c r="N21" s="502"/>
      <c r="O21" s="502"/>
      <c r="P21" s="502"/>
      <c r="Q21" s="502"/>
    </row>
    <row r="25" ht="12.75">
      <c r="A25" s="504"/>
    </row>
  </sheetData>
  <sheetProtection/>
  <mergeCells count="2">
    <mergeCell ref="A1:Q1"/>
    <mergeCell ref="C3:P3"/>
  </mergeCells>
  <printOptions horizontalCentered="1" verticalCentered="1"/>
  <pageMargins left="0.17" right="0.16" top="0.3937007874015748" bottom="0.3937007874015748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24"/>
  <sheetViews>
    <sheetView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17.140625" style="0" customWidth="1"/>
    <col min="2" max="9" width="12.8515625" style="0" customWidth="1"/>
    <col min="10" max="10" width="14.421875" style="0" customWidth="1"/>
    <col min="11" max="12" width="12.8515625" style="0" customWidth="1"/>
    <col min="13" max="13" width="8.28125" style="0" customWidth="1"/>
    <col min="14" max="14" width="11.7109375" style="0" customWidth="1"/>
    <col min="15" max="15" width="6.57421875" style="0" customWidth="1"/>
    <col min="16" max="18" width="7.00390625" style="0" customWidth="1"/>
    <col min="19" max="19" width="8.421875" style="0" customWidth="1"/>
    <col min="20" max="20" width="8.140625" style="0" customWidth="1"/>
    <col min="21" max="21" width="8.7109375" style="0" customWidth="1"/>
    <col min="22" max="22" width="20.421875" style="0" customWidth="1"/>
  </cols>
  <sheetData>
    <row r="1" spans="1:22" s="8" customFormat="1" ht="32.25" customHeight="1">
      <c r="A1" s="819" t="s">
        <v>216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9"/>
      <c r="O1" s="52"/>
      <c r="P1" s="52"/>
      <c r="Q1" s="52"/>
      <c r="R1" s="52"/>
      <c r="S1" s="52"/>
      <c r="T1" s="52"/>
      <c r="U1" s="52"/>
      <c r="V1" s="52"/>
    </row>
    <row r="2" spans="1:14" s="1" customFormat="1" ht="13.5" customHeight="1">
      <c r="A2" s="1" t="s">
        <v>203</v>
      </c>
      <c r="L2" s="820" t="s">
        <v>204</v>
      </c>
      <c r="M2" s="820"/>
      <c r="N2" s="820"/>
    </row>
    <row r="3" spans="1:14" s="29" customFormat="1" ht="19.5" customHeight="1">
      <c r="A3" s="794" t="s">
        <v>236</v>
      </c>
      <c r="B3" s="812" t="s">
        <v>217</v>
      </c>
      <c r="C3" s="812" t="s">
        <v>218</v>
      </c>
      <c r="D3" s="797" t="s">
        <v>219</v>
      </c>
      <c r="E3" s="798"/>
      <c r="F3" s="799"/>
      <c r="G3" s="797" t="s">
        <v>220</v>
      </c>
      <c r="H3" s="798"/>
      <c r="I3" s="799"/>
      <c r="J3" s="797" t="s">
        <v>791</v>
      </c>
      <c r="K3" s="798"/>
      <c r="L3" s="799"/>
      <c r="M3" s="804" t="s">
        <v>277</v>
      </c>
      <c r="N3" s="805"/>
    </row>
    <row r="4" spans="1:14" s="75" customFormat="1" ht="19.5" customHeight="1">
      <c r="A4" s="795"/>
      <c r="B4" s="813"/>
      <c r="C4" s="813"/>
      <c r="D4" s="800"/>
      <c r="E4" s="801"/>
      <c r="F4" s="802"/>
      <c r="G4" s="800"/>
      <c r="H4" s="801"/>
      <c r="I4" s="802"/>
      <c r="J4" s="800"/>
      <c r="K4" s="801"/>
      <c r="L4" s="802"/>
      <c r="M4" s="806"/>
      <c r="N4" s="807"/>
    </row>
    <row r="5" spans="1:14" s="75" customFormat="1" ht="19.5" customHeight="1">
      <c r="A5" s="795"/>
      <c r="B5" s="77"/>
      <c r="C5" s="77"/>
      <c r="D5" s="783" t="s">
        <v>223</v>
      </c>
      <c r="E5" s="811" t="s">
        <v>224</v>
      </c>
      <c r="F5" s="811" t="s">
        <v>225</v>
      </c>
      <c r="G5" s="783" t="s">
        <v>223</v>
      </c>
      <c r="H5" s="811" t="s">
        <v>224</v>
      </c>
      <c r="I5" s="811" t="s">
        <v>225</v>
      </c>
      <c r="J5" s="783" t="s">
        <v>223</v>
      </c>
      <c r="K5" s="811" t="s">
        <v>224</v>
      </c>
      <c r="L5" s="811" t="s">
        <v>225</v>
      </c>
      <c r="M5" s="806"/>
      <c r="N5" s="807"/>
    </row>
    <row r="6" spans="1:14" s="75" customFormat="1" ht="19.5" customHeight="1">
      <c r="A6" s="796"/>
      <c r="B6" s="66" t="s">
        <v>226</v>
      </c>
      <c r="C6" s="67" t="s">
        <v>227</v>
      </c>
      <c r="D6" s="810"/>
      <c r="E6" s="810"/>
      <c r="F6" s="810"/>
      <c r="G6" s="810"/>
      <c r="H6" s="810"/>
      <c r="I6" s="810"/>
      <c r="J6" s="810"/>
      <c r="K6" s="810"/>
      <c r="L6" s="810"/>
      <c r="M6" s="808"/>
      <c r="N6" s="809"/>
    </row>
    <row r="7" spans="1:14" s="134" customFormat="1" ht="28.5" customHeight="1">
      <c r="A7" s="97" t="s">
        <v>553</v>
      </c>
      <c r="B7" s="138">
        <v>67</v>
      </c>
      <c r="C7" s="138">
        <v>181</v>
      </c>
      <c r="D7" s="139">
        <v>4058</v>
      </c>
      <c r="E7" s="138">
        <v>2108</v>
      </c>
      <c r="F7" s="138">
        <v>1950</v>
      </c>
      <c r="G7" s="139">
        <v>253</v>
      </c>
      <c r="H7" s="138">
        <v>4</v>
      </c>
      <c r="I7" s="138">
        <v>249</v>
      </c>
      <c r="J7" s="139">
        <v>62</v>
      </c>
      <c r="K7" s="138">
        <v>28</v>
      </c>
      <c r="L7" s="140">
        <v>34</v>
      </c>
      <c r="M7" s="814" t="s">
        <v>539</v>
      </c>
      <c r="N7" s="815"/>
    </row>
    <row r="8" spans="1:14" s="134" customFormat="1" ht="28.5" customHeight="1">
      <c r="A8" s="97" t="s">
        <v>702</v>
      </c>
      <c r="B8" s="138">
        <v>68</v>
      </c>
      <c r="C8" s="138">
        <v>187</v>
      </c>
      <c r="D8" s="139">
        <v>4249</v>
      </c>
      <c r="E8" s="138">
        <v>2197</v>
      </c>
      <c r="F8" s="138">
        <v>2052</v>
      </c>
      <c r="G8" s="139">
        <v>279</v>
      </c>
      <c r="H8" s="138">
        <v>4</v>
      </c>
      <c r="I8" s="138">
        <v>275</v>
      </c>
      <c r="J8" s="139">
        <v>66</v>
      </c>
      <c r="K8" s="138">
        <v>38</v>
      </c>
      <c r="L8" s="140">
        <v>28</v>
      </c>
      <c r="M8" s="814" t="s">
        <v>702</v>
      </c>
      <c r="N8" s="815"/>
    </row>
    <row r="9" spans="1:14" s="134" customFormat="1" ht="28.5" customHeight="1">
      <c r="A9" s="97" t="s">
        <v>752</v>
      </c>
      <c r="B9" s="138">
        <v>70</v>
      </c>
      <c r="C9" s="138">
        <v>191</v>
      </c>
      <c r="D9" s="139">
        <v>4449</v>
      </c>
      <c r="E9" s="138">
        <v>2348</v>
      </c>
      <c r="F9" s="138">
        <v>2101</v>
      </c>
      <c r="G9" s="139">
        <v>348</v>
      </c>
      <c r="H9" s="138">
        <v>3</v>
      </c>
      <c r="I9" s="138">
        <v>345</v>
      </c>
      <c r="J9" s="139">
        <v>63</v>
      </c>
      <c r="K9" s="138">
        <v>28</v>
      </c>
      <c r="L9" s="140">
        <v>35</v>
      </c>
      <c r="M9" s="814" t="s">
        <v>752</v>
      </c>
      <c r="N9" s="815"/>
    </row>
    <row r="10" spans="1:14" s="134" customFormat="1" ht="28.5" customHeight="1">
      <c r="A10" s="97" t="s">
        <v>832</v>
      </c>
      <c r="B10" s="138">
        <v>72</v>
      </c>
      <c r="C10" s="138">
        <v>196</v>
      </c>
      <c r="D10" s="139">
        <v>4421</v>
      </c>
      <c r="E10" s="138">
        <v>2291</v>
      </c>
      <c r="F10" s="138">
        <v>2130</v>
      </c>
      <c r="G10" s="139">
        <v>372</v>
      </c>
      <c r="H10" s="138">
        <v>6</v>
      </c>
      <c r="I10" s="138">
        <v>366</v>
      </c>
      <c r="J10" s="139">
        <v>25</v>
      </c>
      <c r="K10" s="138">
        <v>12</v>
      </c>
      <c r="L10" s="140">
        <v>13</v>
      </c>
      <c r="M10" s="814" t="s">
        <v>836</v>
      </c>
      <c r="N10" s="815"/>
    </row>
    <row r="11" spans="1:14" s="136" customFormat="1" ht="28.5" customHeight="1">
      <c r="A11" s="133" t="s">
        <v>837</v>
      </c>
      <c r="B11" s="141">
        <v>73</v>
      </c>
      <c r="C11" s="142">
        <v>191</v>
      </c>
      <c r="D11" s="143">
        <v>4550</v>
      </c>
      <c r="E11" s="142">
        <v>2386</v>
      </c>
      <c r="F11" s="142">
        <v>2164</v>
      </c>
      <c r="G11" s="143">
        <v>364</v>
      </c>
      <c r="H11" s="142">
        <v>5</v>
      </c>
      <c r="I11" s="142">
        <v>359</v>
      </c>
      <c r="J11" s="143">
        <v>13</v>
      </c>
      <c r="K11" s="142">
        <v>5</v>
      </c>
      <c r="L11" s="144">
        <v>8</v>
      </c>
      <c r="M11" s="816" t="s">
        <v>837</v>
      </c>
      <c r="N11" s="817"/>
    </row>
    <row r="13" spans="1:10" ht="23.25" customHeight="1">
      <c r="A13" s="794" t="s">
        <v>187</v>
      </c>
      <c r="B13" s="797" t="s">
        <v>221</v>
      </c>
      <c r="C13" s="798"/>
      <c r="D13" s="799"/>
      <c r="E13" s="803" t="s">
        <v>222</v>
      </c>
      <c r="F13" s="798"/>
      <c r="G13" s="799"/>
      <c r="H13" s="818" t="s">
        <v>838</v>
      </c>
      <c r="I13" s="804" t="s">
        <v>80</v>
      </c>
      <c r="J13" s="805"/>
    </row>
    <row r="14" spans="1:10" ht="23.25" customHeight="1">
      <c r="A14" s="795"/>
      <c r="B14" s="800"/>
      <c r="C14" s="801"/>
      <c r="D14" s="802"/>
      <c r="E14" s="800"/>
      <c r="F14" s="801"/>
      <c r="G14" s="802"/>
      <c r="H14" s="818"/>
      <c r="I14" s="806"/>
      <c r="J14" s="807"/>
    </row>
    <row r="15" spans="1:10" ht="23.25" customHeight="1">
      <c r="A15" s="795"/>
      <c r="B15" s="783" t="s">
        <v>188</v>
      </c>
      <c r="C15" s="811" t="s">
        <v>211</v>
      </c>
      <c r="D15" s="811" t="s">
        <v>212</v>
      </c>
      <c r="E15" s="783" t="s">
        <v>188</v>
      </c>
      <c r="F15" s="811" t="s">
        <v>211</v>
      </c>
      <c r="G15" s="811" t="s">
        <v>212</v>
      </c>
      <c r="H15" s="818"/>
      <c r="I15" s="806"/>
      <c r="J15" s="807"/>
    </row>
    <row r="16" spans="1:10" ht="30" customHeight="1">
      <c r="A16" s="796"/>
      <c r="B16" s="810"/>
      <c r="C16" s="810"/>
      <c r="D16" s="810"/>
      <c r="E16" s="810"/>
      <c r="F16" s="810"/>
      <c r="G16" s="810"/>
      <c r="H16" s="818"/>
      <c r="I16" s="808"/>
      <c r="J16" s="809"/>
    </row>
    <row r="17" spans="1:10" ht="23.25" customHeight="1">
      <c r="A17" s="23" t="s">
        <v>7</v>
      </c>
      <c r="B17" s="115">
        <v>4057</v>
      </c>
      <c r="C17" s="116">
        <v>2108</v>
      </c>
      <c r="D17" s="116">
        <v>1949</v>
      </c>
      <c r="E17" s="55">
        <v>3873</v>
      </c>
      <c r="F17" s="54">
        <v>2014</v>
      </c>
      <c r="G17" s="54">
        <v>1859</v>
      </c>
      <c r="H17" s="114">
        <v>158</v>
      </c>
      <c r="I17" s="790" t="s">
        <v>539</v>
      </c>
      <c r="J17" s="791"/>
    </row>
    <row r="18" spans="1:10" ht="23.25" customHeight="1">
      <c r="A18" s="23" t="s">
        <v>6</v>
      </c>
      <c r="B18" s="115">
        <v>1152</v>
      </c>
      <c r="C18" s="116">
        <v>568</v>
      </c>
      <c r="D18" s="116">
        <v>584</v>
      </c>
      <c r="E18" s="55">
        <v>4060</v>
      </c>
      <c r="F18" s="54">
        <v>2086</v>
      </c>
      <c r="G18" s="54">
        <v>1974</v>
      </c>
      <c r="H18" s="114">
        <v>160</v>
      </c>
      <c r="I18" s="790" t="s">
        <v>6</v>
      </c>
      <c r="J18" s="791"/>
    </row>
    <row r="19" spans="1:10" ht="23.25" customHeight="1">
      <c r="A19" s="23" t="s">
        <v>752</v>
      </c>
      <c r="B19" s="115">
        <v>1394</v>
      </c>
      <c r="C19" s="116">
        <v>736</v>
      </c>
      <c r="D19" s="116">
        <v>658</v>
      </c>
      <c r="E19" s="55">
        <v>4229</v>
      </c>
      <c r="F19" s="54">
        <v>2193</v>
      </c>
      <c r="G19" s="54">
        <v>2036</v>
      </c>
      <c r="H19" s="114">
        <v>107</v>
      </c>
      <c r="I19" s="790" t="s">
        <v>752</v>
      </c>
      <c r="J19" s="791"/>
    </row>
    <row r="20" spans="1:10" ht="23.25" customHeight="1">
      <c r="A20" s="23" t="s">
        <v>832</v>
      </c>
      <c r="B20" s="115">
        <v>1396</v>
      </c>
      <c r="C20" s="116">
        <v>730</v>
      </c>
      <c r="D20" s="116">
        <v>666</v>
      </c>
      <c r="E20" s="55">
        <v>4400</v>
      </c>
      <c r="F20" s="54">
        <v>2317</v>
      </c>
      <c r="G20" s="54">
        <v>2083</v>
      </c>
      <c r="H20" s="114">
        <v>165</v>
      </c>
      <c r="I20" s="790" t="s">
        <v>836</v>
      </c>
      <c r="J20" s="791"/>
    </row>
    <row r="21" spans="1:12" ht="23.25" customHeight="1">
      <c r="A21" s="145" t="s">
        <v>837</v>
      </c>
      <c r="B21" s="147">
        <v>1395</v>
      </c>
      <c r="C21" s="146">
        <v>721</v>
      </c>
      <c r="D21" s="146">
        <v>674</v>
      </c>
      <c r="E21" s="148">
        <v>2904</v>
      </c>
      <c r="F21" s="137">
        <v>1507</v>
      </c>
      <c r="G21" s="137">
        <v>1397</v>
      </c>
      <c r="H21" s="149">
        <v>178</v>
      </c>
      <c r="I21" s="792" t="s">
        <v>837</v>
      </c>
      <c r="J21" s="793"/>
      <c r="K21" s="686"/>
      <c r="L21" s="686"/>
    </row>
    <row r="22" spans="1:12" ht="12.75">
      <c r="A22" s="3" t="s">
        <v>166</v>
      </c>
      <c r="B22" s="130"/>
      <c r="C22" s="130"/>
      <c r="D22" s="130"/>
      <c r="E22" s="191" t="s">
        <v>552</v>
      </c>
      <c r="F22" s="191"/>
      <c r="G22" s="191"/>
      <c r="H22" s="191"/>
      <c r="I22" s="192"/>
      <c r="J22" s="192"/>
      <c r="K22" s="193"/>
      <c r="L22" s="193"/>
    </row>
    <row r="23" s="58" customFormat="1" ht="19.5" customHeight="1">
      <c r="A23" s="273" t="s">
        <v>839</v>
      </c>
    </row>
    <row r="24" s="58" customFormat="1" ht="19.5" customHeight="1">
      <c r="A24" s="273" t="s">
        <v>840</v>
      </c>
    </row>
    <row r="25" s="20" customFormat="1" ht="12.75"/>
    <row r="26" s="20" customFormat="1" ht="12.75"/>
    <row r="27" s="20" customFormat="1" ht="12.75"/>
    <row r="28" s="20" customFormat="1" ht="12.75"/>
    <row r="29" s="20" customFormat="1" ht="12.75"/>
    <row r="30" s="20" customFormat="1" ht="12.75"/>
    <row r="31" s="20" customFormat="1" ht="12.75"/>
    <row r="32" s="20" customFormat="1" ht="12.75"/>
    <row r="33" s="20" customFormat="1" ht="12.75"/>
    <row r="34" s="20" customFormat="1" ht="12.75"/>
    <row r="35" s="20" customFormat="1" ht="12.75"/>
    <row r="36" s="20" customFormat="1" ht="12.75"/>
    <row r="37" s="20" customFormat="1" ht="12.75"/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</sheetData>
  <sheetProtection/>
  <mergeCells count="39">
    <mergeCell ref="I20:J20"/>
    <mergeCell ref="H13:H16"/>
    <mergeCell ref="A1:N1"/>
    <mergeCell ref="A3:A6"/>
    <mergeCell ref="L5:L6"/>
    <mergeCell ref="H5:H6"/>
    <mergeCell ref="I5:I6"/>
    <mergeCell ref="M3:N6"/>
    <mergeCell ref="L2:N2"/>
    <mergeCell ref="J3:L4"/>
    <mergeCell ref="E5:E6"/>
    <mergeCell ref="F5:F6"/>
    <mergeCell ref="G5:G6"/>
    <mergeCell ref="M10:N10"/>
    <mergeCell ref="M11:N11"/>
    <mergeCell ref="M7:N7"/>
    <mergeCell ref="M8:N8"/>
    <mergeCell ref="M9:N9"/>
    <mergeCell ref="J5:J6"/>
    <mergeCell ref="K5:K6"/>
    <mergeCell ref="D15:D16"/>
    <mergeCell ref="E15:E16"/>
    <mergeCell ref="F15:F16"/>
    <mergeCell ref="G15:G16"/>
    <mergeCell ref="B3:B4"/>
    <mergeCell ref="C3:C4"/>
    <mergeCell ref="D3:F4"/>
    <mergeCell ref="G3:I4"/>
    <mergeCell ref="D5:D6"/>
    <mergeCell ref="I17:J17"/>
    <mergeCell ref="I18:J18"/>
    <mergeCell ref="I19:J19"/>
    <mergeCell ref="I21:J21"/>
    <mergeCell ref="A13:A16"/>
    <mergeCell ref="B13:D14"/>
    <mergeCell ref="E13:G14"/>
    <mergeCell ref="I13:J16"/>
    <mergeCell ref="B15:B16"/>
    <mergeCell ref="C15:C16"/>
  </mergeCells>
  <printOptions/>
  <pageMargins left="0.29" right="0.26" top="0.984251968503937" bottom="0.7874015748031497" header="0.5118110236220472" footer="0.5118110236220472"/>
  <pageSetup horizontalDpi="600" verticalDpi="600" orientation="landscape" paperSize="9" scale="81" r:id="rId1"/>
  <colBreaks count="1" manualBreakCount="1">
    <brk id="14" max="1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Q15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5.421875" style="339" customWidth="1"/>
    <col min="2" max="2" width="8.28125" style="339" customWidth="1"/>
    <col min="3" max="3" width="7.00390625" style="339" customWidth="1"/>
    <col min="4" max="4" width="8.57421875" style="339" customWidth="1"/>
    <col min="5" max="5" width="8.7109375" style="339" customWidth="1"/>
    <col min="6" max="6" width="8.421875" style="339" customWidth="1"/>
    <col min="7" max="7" width="8.57421875" style="339" customWidth="1"/>
    <col min="8" max="8" width="8.421875" style="339" customWidth="1"/>
    <col min="9" max="9" width="8.8515625" style="339" customWidth="1"/>
    <col min="10" max="10" width="7.57421875" style="339" customWidth="1"/>
    <col min="11" max="11" width="9.7109375" style="339" customWidth="1"/>
    <col min="12" max="12" width="9.140625" style="339" customWidth="1"/>
    <col min="13" max="13" width="8.8515625" style="339" customWidth="1"/>
    <col min="14" max="14" width="9.421875" style="339" customWidth="1"/>
    <col min="15" max="15" width="9.140625" style="339" customWidth="1"/>
    <col min="16" max="16" width="8.57421875" style="339" customWidth="1"/>
    <col min="17" max="17" width="12.7109375" style="339" customWidth="1"/>
    <col min="18" max="16384" width="9.140625" style="339" customWidth="1"/>
  </cols>
  <sheetData>
    <row r="1" spans="1:17" s="326" customFormat="1" ht="32.25" customHeight="1">
      <c r="A1" s="861" t="s">
        <v>87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</row>
    <row r="2" spans="1:17" s="58" customFormat="1" ht="18" customHeight="1">
      <c r="A2" s="348" t="s">
        <v>313</v>
      </c>
      <c r="B2" s="5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Q2" s="350" t="s">
        <v>314</v>
      </c>
    </row>
    <row r="3" spans="1:17" s="330" customFormat="1" ht="27" customHeight="1">
      <c r="A3" s="1011" t="s">
        <v>315</v>
      </c>
      <c r="B3" s="1053" t="s">
        <v>316</v>
      </c>
      <c r="C3" s="1050" t="s">
        <v>323</v>
      </c>
      <c r="D3" s="1051"/>
      <c r="E3" s="1051"/>
      <c r="F3" s="1051"/>
      <c r="G3" s="1051"/>
      <c r="H3" s="1051"/>
      <c r="I3" s="1052"/>
      <c r="J3" s="1050" t="s">
        <v>324</v>
      </c>
      <c r="K3" s="1051"/>
      <c r="L3" s="1051"/>
      <c r="M3" s="1051"/>
      <c r="N3" s="1052"/>
      <c r="O3" s="1055" t="s">
        <v>783</v>
      </c>
      <c r="P3" s="1055" t="s">
        <v>496</v>
      </c>
      <c r="Q3" s="1044" t="s">
        <v>325</v>
      </c>
    </row>
    <row r="4" spans="1:17" s="330" customFormat="1" ht="27" customHeight="1">
      <c r="A4" s="1049"/>
      <c r="B4" s="1054"/>
      <c r="C4" s="1045" t="s">
        <v>232</v>
      </c>
      <c r="D4" s="1047"/>
      <c r="E4" s="1047"/>
      <c r="F4" s="1047"/>
      <c r="G4" s="1047"/>
      <c r="H4" s="1047"/>
      <c r="I4" s="1048"/>
      <c r="J4" s="1045" t="s">
        <v>233</v>
      </c>
      <c r="K4" s="1047"/>
      <c r="L4" s="1047"/>
      <c r="M4" s="1047"/>
      <c r="N4" s="1048"/>
      <c r="O4" s="1056"/>
      <c r="P4" s="1056"/>
      <c r="Q4" s="1045"/>
    </row>
    <row r="5" spans="1:17" s="330" customFormat="1" ht="33.75" customHeight="1">
      <c r="A5" s="1049"/>
      <c r="B5" s="1054"/>
      <c r="C5" s="333" t="s">
        <v>326</v>
      </c>
      <c r="D5" s="329" t="s">
        <v>327</v>
      </c>
      <c r="E5" s="329" t="s">
        <v>328</v>
      </c>
      <c r="F5" s="351" t="s">
        <v>494</v>
      </c>
      <c r="G5" s="351" t="s">
        <v>493</v>
      </c>
      <c r="H5" s="351" t="s">
        <v>495</v>
      </c>
      <c r="I5" s="351" t="s">
        <v>497</v>
      </c>
      <c r="J5" s="333" t="s">
        <v>326</v>
      </c>
      <c r="K5" s="329" t="s">
        <v>329</v>
      </c>
      <c r="L5" s="329" t="s">
        <v>330</v>
      </c>
      <c r="M5" s="329" t="s">
        <v>744</v>
      </c>
      <c r="N5" s="329" t="s">
        <v>331</v>
      </c>
      <c r="O5" s="1056"/>
      <c r="P5" s="1056"/>
      <c r="Q5" s="1045"/>
    </row>
    <row r="6" spans="1:17" s="330" customFormat="1" ht="27" customHeight="1">
      <c r="A6" s="1049"/>
      <c r="B6" s="331"/>
      <c r="C6" s="343"/>
      <c r="D6" s="331"/>
      <c r="E6" s="331"/>
      <c r="F6" s="337"/>
      <c r="G6" s="331"/>
      <c r="H6" s="333"/>
      <c r="I6" s="331" t="s">
        <v>332</v>
      </c>
      <c r="J6" s="343"/>
      <c r="K6" s="331" t="s">
        <v>333</v>
      </c>
      <c r="L6" s="331"/>
      <c r="M6" s="331"/>
      <c r="N6" s="331" t="s">
        <v>332</v>
      </c>
      <c r="O6" s="331" t="s">
        <v>334</v>
      </c>
      <c r="P6" s="249" t="s">
        <v>350</v>
      </c>
      <c r="Q6" s="1045"/>
    </row>
    <row r="7" spans="1:17" s="330" customFormat="1" ht="27" customHeight="1">
      <c r="A7" s="1049"/>
      <c r="B7" s="331" t="s">
        <v>335</v>
      </c>
      <c r="C7" s="343"/>
      <c r="D7" s="331" t="s">
        <v>336</v>
      </c>
      <c r="E7" s="331"/>
      <c r="F7" s="331" t="s">
        <v>337</v>
      </c>
      <c r="G7" s="331" t="s">
        <v>338</v>
      </c>
      <c r="H7" s="331" t="s">
        <v>339</v>
      </c>
      <c r="I7" s="331" t="s">
        <v>340</v>
      </c>
      <c r="J7" s="343"/>
      <c r="K7" s="331" t="s">
        <v>340</v>
      </c>
      <c r="L7" s="331"/>
      <c r="M7" s="346" t="s">
        <v>745</v>
      </c>
      <c r="N7" s="331" t="s">
        <v>340</v>
      </c>
      <c r="O7" s="331" t="s">
        <v>341</v>
      </c>
      <c r="P7" s="249" t="s">
        <v>311</v>
      </c>
      <c r="Q7" s="1045"/>
    </row>
    <row r="8" spans="1:17" s="330" customFormat="1" ht="27" customHeight="1">
      <c r="A8" s="1048"/>
      <c r="B8" s="334" t="s">
        <v>342</v>
      </c>
      <c r="C8" s="341" t="s">
        <v>342</v>
      </c>
      <c r="D8" s="334" t="s">
        <v>343</v>
      </c>
      <c r="E8" s="334" t="s">
        <v>344</v>
      </c>
      <c r="F8" s="335" t="s">
        <v>345</v>
      </c>
      <c r="G8" s="334" t="s">
        <v>346</v>
      </c>
      <c r="H8" s="334" t="s">
        <v>347</v>
      </c>
      <c r="I8" s="334" t="s">
        <v>348</v>
      </c>
      <c r="J8" s="341" t="s">
        <v>342</v>
      </c>
      <c r="K8" s="334" t="s">
        <v>348</v>
      </c>
      <c r="L8" s="334" t="s">
        <v>349</v>
      </c>
      <c r="M8" s="347" t="s">
        <v>746</v>
      </c>
      <c r="N8" s="334" t="s">
        <v>348</v>
      </c>
      <c r="O8" s="334" t="s">
        <v>347</v>
      </c>
      <c r="P8" s="352" t="s">
        <v>312</v>
      </c>
      <c r="Q8" s="1046"/>
    </row>
    <row r="9" spans="1:17" s="57" customFormat="1" ht="18.75" customHeight="1">
      <c r="A9" s="97" t="s">
        <v>621</v>
      </c>
      <c r="B9" s="188">
        <v>213</v>
      </c>
      <c r="C9" s="32">
        <v>40</v>
      </c>
      <c r="D9" s="187">
        <v>0</v>
      </c>
      <c r="E9" s="32">
        <v>5</v>
      </c>
      <c r="F9" s="32">
        <v>5</v>
      </c>
      <c r="G9" s="32">
        <v>23</v>
      </c>
      <c r="H9" s="32">
        <v>3</v>
      </c>
      <c r="I9" s="32">
        <v>4</v>
      </c>
      <c r="J9" s="32">
        <v>159</v>
      </c>
      <c r="K9" s="32">
        <v>20</v>
      </c>
      <c r="L9" s="32">
        <v>79</v>
      </c>
      <c r="M9" s="32">
        <v>47</v>
      </c>
      <c r="N9" s="32">
        <v>13</v>
      </c>
      <c r="O9" s="32">
        <v>7</v>
      </c>
      <c r="P9" s="32">
        <v>7</v>
      </c>
      <c r="Q9" s="98" t="s">
        <v>621</v>
      </c>
    </row>
    <row r="10" spans="1:17" s="57" customFormat="1" ht="18.75" customHeight="1">
      <c r="A10" s="97" t="s">
        <v>7</v>
      </c>
      <c r="B10" s="188">
        <v>218</v>
      </c>
      <c r="C10" s="32">
        <v>41</v>
      </c>
      <c r="D10" s="187">
        <v>0</v>
      </c>
      <c r="E10" s="32">
        <v>5</v>
      </c>
      <c r="F10" s="32">
        <v>6</v>
      </c>
      <c r="G10" s="32">
        <v>23</v>
      </c>
      <c r="H10" s="32">
        <v>3</v>
      </c>
      <c r="I10" s="32">
        <v>4</v>
      </c>
      <c r="J10" s="32">
        <v>163</v>
      </c>
      <c r="K10" s="32">
        <v>20</v>
      </c>
      <c r="L10" s="32">
        <v>81</v>
      </c>
      <c r="M10" s="32">
        <v>49</v>
      </c>
      <c r="N10" s="32">
        <v>13</v>
      </c>
      <c r="O10" s="32">
        <v>7</v>
      </c>
      <c r="P10" s="32">
        <v>7</v>
      </c>
      <c r="Q10" s="98" t="s">
        <v>7</v>
      </c>
    </row>
    <row r="11" spans="1:17" s="57" customFormat="1" ht="18.75" customHeight="1">
      <c r="A11" s="97" t="s">
        <v>5</v>
      </c>
      <c r="B11" s="188">
        <v>221</v>
      </c>
      <c r="C11" s="32">
        <v>42</v>
      </c>
      <c r="D11" s="187">
        <v>0</v>
      </c>
      <c r="E11" s="32">
        <v>5</v>
      </c>
      <c r="F11" s="32">
        <v>7</v>
      </c>
      <c r="G11" s="32">
        <v>23</v>
      </c>
      <c r="H11" s="32">
        <v>3</v>
      </c>
      <c r="I11" s="32">
        <v>4</v>
      </c>
      <c r="J11" s="32">
        <v>165</v>
      </c>
      <c r="K11" s="32">
        <v>20</v>
      </c>
      <c r="L11" s="32">
        <v>83</v>
      </c>
      <c r="M11" s="32">
        <v>49</v>
      </c>
      <c r="N11" s="32">
        <v>13</v>
      </c>
      <c r="O11" s="32">
        <v>7</v>
      </c>
      <c r="P11" s="32">
        <v>7</v>
      </c>
      <c r="Q11" s="98" t="s">
        <v>5</v>
      </c>
    </row>
    <row r="12" spans="1:17" s="57" customFormat="1" ht="18.75" customHeight="1">
      <c r="A12" s="97" t="s">
        <v>752</v>
      </c>
      <c r="B12" s="188">
        <v>225</v>
      </c>
      <c r="C12" s="32">
        <v>42</v>
      </c>
      <c r="D12" s="187">
        <v>0</v>
      </c>
      <c r="E12" s="32">
        <v>5</v>
      </c>
      <c r="F12" s="32">
        <v>7</v>
      </c>
      <c r="G12" s="32">
        <v>23</v>
      </c>
      <c r="H12" s="32">
        <v>3</v>
      </c>
      <c r="I12" s="32">
        <v>4</v>
      </c>
      <c r="J12" s="32">
        <v>167</v>
      </c>
      <c r="K12" s="32">
        <v>22</v>
      </c>
      <c r="L12" s="32">
        <v>83</v>
      </c>
      <c r="M12" s="32">
        <v>49</v>
      </c>
      <c r="N12" s="32">
        <v>13</v>
      </c>
      <c r="O12" s="32">
        <v>9</v>
      </c>
      <c r="P12" s="32">
        <v>7</v>
      </c>
      <c r="Q12" s="98" t="s">
        <v>752</v>
      </c>
    </row>
    <row r="13" spans="1:17" s="168" customFormat="1" ht="18.75" customHeight="1">
      <c r="A13" s="133" t="s">
        <v>833</v>
      </c>
      <c r="B13" s="505">
        <v>243</v>
      </c>
      <c r="C13" s="506">
        <v>43</v>
      </c>
      <c r="D13" s="678">
        <v>0</v>
      </c>
      <c r="E13" s="679">
        <v>5</v>
      </c>
      <c r="F13" s="679">
        <v>7</v>
      </c>
      <c r="G13" s="679">
        <v>24</v>
      </c>
      <c r="H13" s="679">
        <v>3</v>
      </c>
      <c r="I13" s="679">
        <v>4</v>
      </c>
      <c r="J13" s="122">
        <v>183</v>
      </c>
      <c r="K13" s="679">
        <v>22</v>
      </c>
      <c r="L13" s="679">
        <v>82</v>
      </c>
      <c r="M13" s="679">
        <v>49</v>
      </c>
      <c r="N13" s="679">
        <v>13</v>
      </c>
      <c r="O13" s="679">
        <v>9</v>
      </c>
      <c r="P13" s="680">
        <v>8</v>
      </c>
      <c r="Q13" s="161" t="s">
        <v>833</v>
      </c>
    </row>
    <row r="14" spans="1:13" s="60" customFormat="1" ht="20.25" customHeight="1">
      <c r="A14" s="60" t="s">
        <v>538</v>
      </c>
      <c r="B14" s="353"/>
      <c r="C14" s="353"/>
      <c r="D14" s="353"/>
      <c r="E14" s="353"/>
      <c r="H14" s="338"/>
      <c r="I14" s="354"/>
      <c r="J14" s="354"/>
      <c r="K14" s="338" t="s">
        <v>649</v>
      </c>
      <c r="L14" s="354"/>
      <c r="M14" s="338"/>
    </row>
    <row r="15" spans="1:16" ht="12.75">
      <c r="A15" s="273" t="s">
        <v>784</v>
      </c>
      <c r="H15" s="355"/>
      <c r="I15" s="355"/>
      <c r="J15" s="356"/>
      <c r="K15" s="355"/>
      <c r="L15" s="355"/>
      <c r="M15" s="355"/>
      <c r="N15" s="355"/>
      <c r="O15" s="355"/>
      <c r="P15" s="355"/>
    </row>
  </sheetData>
  <sheetProtection/>
  <mergeCells count="10">
    <mergeCell ref="A1:Q1"/>
    <mergeCell ref="Q3:Q8"/>
    <mergeCell ref="C4:I4"/>
    <mergeCell ref="J4:N4"/>
    <mergeCell ref="A3:A8"/>
    <mergeCell ref="C3:I3"/>
    <mergeCell ref="J3:N3"/>
    <mergeCell ref="B3:B5"/>
    <mergeCell ref="O3:O5"/>
    <mergeCell ref="P3:P5"/>
  </mergeCells>
  <printOptions/>
  <pageMargins left="0.45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Y59"/>
  <sheetViews>
    <sheetView zoomScalePageLayoutView="0" workbookViewId="0" topLeftCell="A1">
      <selection activeCell="I31" sqref="I31"/>
    </sheetView>
  </sheetViews>
  <sheetFormatPr defaultColWidth="11.28125" defaultRowHeight="12.75"/>
  <cols>
    <col min="1" max="1" width="12.28125" style="368" customWidth="1"/>
    <col min="2" max="2" width="13.421875" style="368" customWidth="1"/>
    <col min="3" max="13" width="9.8515625" style="368" customWidth="1"/>
    <col min="14" max="14" width="13.28125" style="368" customWidth="1"/>
    <col min="15" max="25" width="8.7109375" style="368" customWidth="1"/>
    <col min="26" max="16384" width="11.28125" style="368" customWidth="1"/>
  </cols>
  <sheetData>
    <row r="1" spans="1:14" s="330" customFormat="1" ht="30.75" customHeight="1">
      <c r="A1" s="861" t="s">
        <v>88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</row>
    <row r="2" spans="1:14" s="58" customFormat="1" ht="17.25" customHeight="1">
      <c r="A2" s="58" t="s">
        <v>352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28" t="s">
        <v>353</v>
      </c>
    </row>
    <row r="3" spans="1:14" s="330" customFormat="1" ht="18" customHeight="1">
      <c r="A3" s="1011" t="s">
        <v>354</v>
      </c>
      <c r="B3" s="1050" t="s">
        <v>355</v>
      </c>
      <c r="C3" s="1051"/>
      <c r="D3" s="1051"/>
      <c r="E3" s="1051"/>
      <c r="F3" s="1050" t="s">
        <v>356</v>
      </c>
      <c r="G3" s="1051"/>
      <c r="H3" s="1051"/>
      <c r="I3" s="1052"/>
      <c r="J3" s="1061" t="s">
        <v>417</v>
      </c>
      <c r="K3" s="1062"/>
      <c r="L3" s="1062"/>
      <c r="M3" s="1063"/>
      <c r="N3" s="1044" t="s">
        <v>325</v>
      </c>
    </row>
    <row r="4" spans="1:14" s="330" customFormat="1" ht="18" customHeight="1">
      <c r="A4" s="1049"/>
      <c r="B4" s="1057" t="s">
        <v>357</v>
      </c>
      <c r="C4" s="1047"/>
      <c r="D4" s="1047"/>
      <c r="E4" s="1047"/>
      <c r="F4" s="1057" t="s">
        <v>358</v>
      </c>
      <c r="G4" s="1047"/>
      <c r="H4" s="1047"/>
      <c r="I4" s="1048"/>
      <c r="J4" s="1064" t="s">
        <v>418</v>
      </c>
      <c r="K4" s="1065"/>
      <c r="L4" s="1065"/>
      <c r="M4" s="1066"/>
      <c r="N4" s="1045"/>
    </row>
    <row r="5" spans="1:14" s="330" customFormat="1" ht="18" customHeight="1">
      <c r="A5" s="1049"/>
      <c r="B5" s="333" t="s">
        <v>359</v>
      </c>
      <c r="C5" s="1058" t="s">
        <v>360</v>
      </c>
      <c r="D5" s="1059"/>
      <c r="E5" s="1049"/>
      <c r="F5" s="333" t="s">
        <v>359</v>
      </c>
      <c r="G5" s="1058" t="s">
        <v>360</v>
      </c>
      <c r="H5" s="1059"/>
      <c r="I5" s="1049"/>
      <c r="J5" s="333" t="s">
        <v>359</v>
      </c>
      <c r="K5" s="1058" t="s">
        <v>360</v>
      </c>
      <c r="L5" s="1059"/>
      <c r="M5" s="1049"/>
      <c r="N5" s="1045"/>
    </row>
    <row r="6" spans="1:14" s="330" customFormat="1" ht="18" customHeight="1">
      <c r="A6" s="1049"/>
      <c r="B6" s="331"/>
      <c r="C6" s="1060" t="s">
        <v>361</v>
      </c>
      <c r="D6" s="1059"/>
      <c r="E6" s="1059"/>
      <c r="F6" s="331"/>
      <c r="G6" s="1045" t="s">
        <v>361</v>
      </c>
      <c r="H6" s="1059"/>
      <c r="I6" s="1059"/>
      <c r="J6" s="331"/>
      <c r="K6" s="1060" t="s">
        <v>361</v>
      </c>
      <c r="L6" s="1059"/>
      <c r="M6" s="1049"/>
      <c r="N6" s="1045"/>
    </row>
    <row r="7" spans="1:14" s="330" customFormat="1" ht="18" customHeight="1">
      <c r="A7" s="1049"/>
      <c r="B7" s="331" t="s">
        <v>362</v>
      </c>
      <c r="C7" s="333" t="s">
        <v>326</v>
      </c>
      <c r="D7" s="329" t="s">
        <v>363</v>
      </c>
      <c r="E7" s="329" t="s">
        <v>364</v>
      </c>
      <c r="F7" s="331" t="s">
        <v>362</v>
      </c>
      <c r="G7" s="333" t="s">
        <v>326</v>
      </c>
      <c r="H7" s="329" t="s">
        <v>363</v>
      </c>
      <c r="I7" s="329" t="s">
        <v>364</v>
      </c>
      <c r="J7" s="331" t="s">
        <v>362</v>
      </c>
      <c r="K7" s="333" t="s">
        <v>326</v>
      </c>
      <c r="L7" s="329" t="s">
        <v>363</v>
      </c>
      <c r="M7" s="329" t="s">
        <v>364</v>
      </c>
      <c r="N7" s="1045"/>
    </row>
    <row r="8" spans="1:14" s="330" customFormat="1" ht="18" customHeight="1">
      <c r="A8" s="1048"/>
      <c r="B8" s="334" t="s">
        <v>365</v>
      </c>
      <c r="C8" s="342" t="s">
        <v>342</v>
      </c>
      <c r="D8" s="334" t="s">
        <v>366</v>
      </c>
      <c r="E8" s="334" t="s">
        <v>367</v>
      </c>
      <c r="F8" s="334" t="s">
        <v>365</v>
      </c>
      <c r="G8" s="342" t="s">
        <v>342</v>
      </c>
      <c r="H8" s="334" t="s">
        <v>366</v>
      </c>
      <c r="I8" s="334" t="s">
        <v>367</v>
      </c>
      <c r="J8" s="334" t="s">
        <v>368</v>
      </c>
      <c r="K8" s="342" t="s">
        <v>342</v>
      </c>
      <c r="L8" s="334" t="s">
        <v>366</v>
      </c>
      <c r="M8" s="334" t="s">
        <v>367</v>
      </c>
      <c r="N8" s="1046"/>
    </row>
    <row r="9" spans="1:14" s="362" customFormat="1" ht="18" customHeight="1">
      <c r="A9" s="363" t="s">
        <v>621</v>
      </c>
      <c r="B9" s="357" t="s">
        <v>351</v>
      </c>
      <c r="C9" s="96">
        <v>62</v>
      </c>
      <c r="D9" s="358">
        <v>62</v>
      </c>
      <c r="E9" s="359">
        <v>0</v>
      </c>
      <c r="F9" s="360" t="s">
        <v>200</v>
      </c>
      <c r="G9" s="359">
        <v>0</v>
      </c>
      <c r="H9" s="359">
        <v>0</v>
      </c>
      <c r="I9" s="359">
        <v>0</v>
      </c>
      <c r="J9" s="361" t="s">
        <v>200</v>
      </c>
      <c r="K9" s="96">
        <v>0</v>
      </c>
      <c r="L9" s="96">
        <v>0</v>
      </c>
      <c r="M9" s="96">
        <v>0</v>
      </c>
      <c r="N9" s="364" t="s">
        <v>621</v>
      </c>
    </row>
    <row r="10" spans="1:14" s="362" customFormat="1" ht="18" customHeight="1">
      <c r="A10" s="363" t="s">
        <v>53</v>
      </c>
      <c r="B10" s="357" t="s">
        <v>351</v>
      </c>
      <c r="C10" s="96">
        <v>70</v>
      </c>
      <c r="D10" s="358">
        <v>70</v>
      </c>
      <c r="E10" s="359">
        <v>0</v>
      </c>
      <c r="F10" s="360" t="s">
        <v>200</v>
      </c>
      <c r="G10" s="359">
        <v>0</v>
      </c>
      <c r="H10" s="359">
        <v>0</v>
      </c>
      <c r="I10" s="359">
        <v>0</v>
      </c>
      <c r="J10" s="361" t="s">
        <v>200</v>
      </c>
      <c r="K10" s="96">
        <v>0</v>
      </c>
      <c r="L10" s="96">
        <v>0</v>
      </c>
      <c r="M10" s="96">
        <v>0</v>
      </c>
      <c r="N10" s="364" t="s">
        <v>7</v>
      </c>
    </row>
    <row r="11" spans="1:14" s="362" customFormat="1" ht="18" customHeight="1">
      <c r="A11" s="363" t="s">
        <v>5</v>
      </c>
      <c r="B11" s="357" t="s">
        <v>351</v>
      </c>
      <c r="C11" s="96">
        <v>70</v>
      </c>
      <c r="D11" s="358">
        <v>70</v>
      </c>
      <c r="E11" s="359">
        <v>0</v>
      </c>
      <c r="F11" s="360" t="s">
        <v>200</v>
      </c>
      <c r="G11" s="359">
        <v>0</v>
      </c>
      <c r="H11" s="359">
        <v>0</v>
      </c>
      <c r="I11" s="359">
        <v>0</v>
      </c>
      <c r="J11" s="361" t="s">
        <v>200</v>
      </c>
      <c r="K11" s="96">
        <v>0</v>
      </c>
      <c r="L11" s="96">
        <v>0</v>
      </c>
      <c r="M11" s="96">
        <v>0</v>
      </c>
      <c r="N11" s="364" t="s">
        <v>5</v>
      </c>
    </row>
    <row r="12" spans="1:14" s="362" customFormat="1" ht="18" customHeight="1">
      <c r="A12" s="363" t="s">
        <v>752</v>
      </c>
      <c r="B12" s="357" t="s">
        <v>351</v>
      </c>
      <c r="C12" s="96">
        <v>73</v>
      </c>
      <c r="D12" s="358">
        <v>73</v>
      </c>
      <c r="E12" s="359">
        <v>0</v>
      </c>
      <c r="F12" s="360" t="s">
        <v>200</v>
      </c>
      <c r="G12" s="359">
        <v>0</v>
      </c>
      <c r="H12" s="359">
        <v>0</v>
      </c>
      <c r="I12" s="359">
        <v>0</v>
      </c>
      <c r="J12" s="361" t="s">
        <v>200</v>
      </c>
      <c r="K12" s="96">
        <v>0</v>
      </c>
      <c r="L12" s="96">
        <v>0</v>
      </c>
      <c r="M12" s="96">
        <v>0</v>
      </c>
      <c r="N12" s="364" t="s">
        <v>752</v>
      </c>
    </row>
    <row r="13" spans="1:14" s="184" customFormat="1" ht="18" customHeight="1">
      <c r="A13" s="133" t="s">
        <v>833</v>
      </c>
      <c r="B13" s="746" t="s">
        <v>930</v>
      </c>
      <c r="C13" s="122">
        <v>65</v>
      </c>
      <c r="D13" s="506">
        <v>65</v>
      </c>
      <c r="E13" s="507">
        <v>0</v>
      </c>
      <c r="F13" s="685" t="s">
        <v>200</v>
      </c>
      <c r="G13" s="507">
        <v>0</v>
      </c>
      <c r="H13" s="507">
        <v>0</v>
      </c>
      <c r="I13" s="507">
        <v>0</v>
      </c>
      <c r="J13" s="744" t="s">
        <v>200</v>
      </c>
      <c r="K13" s="507">
        <v>0</v>
      </c>
      <c r="L13" s="507">
        <v>0</v>
      </c>
      <c r="M13" s="122">
        <v>0</v>
      </c>
      <c r="N13" s="161" t="s">
        <v>833</v>
      </c>
    </row>
    <row r="14" s="365" customFormat="1" ht="12.75" customHeight="1">
      <c r="F14" s="366"/>
    </row>
    <row r="15" spans="1:14" s="330" customFormat="1" ht="18" customHeight="1">
      <c r="A15" s="1011" t="s">
        <v>354</v>
      </c>
      <c r="B15" s="1050" t="s">
        <v>369</v>
      </c>
      <c r="C15" s="1051"/>
      <c r="D15" s="1051"/>
      <c r="E15" s="1052"/>
      <c r="F15" s="1050" t="s">
        <v>370</v>
      </c>
      <c r="G15" s="1051"/>
      <c r="H15" s="1051"/>
      <c r="I15" s="1052"/>
      <c r="J15" s="1050" t="s">
        <v>371</v>
      </c>
      <c r="K15" s="1051"/>
      <c r="L15" s="1051"/>
      <c r="M15" s="1052"/>
      <c r="N15" s="1044" t="s">
        <v>325</v>
      </c>
    </row>
    <row r="16" spans="1:14" s="330" customFormat="1" ht="18" customHeight="1">
      <c r="A16" s="1049"/>
      <c r="B16" s="1057" t="s">
        <v>372</v>
      </c>
      <c r="C16" s="1047"/>
      <c r="D16" s="1047"/>
      <c r="E16" s="1048"/>
      <c r="F16" s="1057" t="s">
        <v>373</v>
      </c>
      <c r="G16" s="1047"/>
      <c r="H16" s="1047"/>
      <c r="I16" s="1048"/>
      <c r="J16" s="1057" t="s">
        <v>374</v>
      </c>
      <c r="K16" s="1047"/>
      <c r="L16" s="1047"/>
      <c r="M16" s="1048"/>
      <c r="N16" s="1045"/>
    </row>
    <row r="17" spans="1:14" s="330" customFormat="1" ht="18" customHeight="1">
      <c r="A17" s="1049"/>
      <c r="B17" s="333" t="s">
        <v>359</v>
      </c>
      <c r="C17" s="1058" t="s">
        <v>360</v>
      </c>
      <c r="D17" s="1059"/>
      <c r="E17" s="1049"/>
      <c r="F17" s="333" t="s">
        <v>359</v>
      </c>
      <c r="G17" s="1058" t="s">
        <v>360</v>
      </c>
      <c r="H17" s="1059"/>
      <c r="I17" s="1049"/>
      <c r="J17" s="333" t="s">
        <v>359</v>
      </c>
      <c r="K17" s="1058" t="s">
        <v>360</v>
      </c>
      <c r="L17" s="1059"/>
      <c r="M17" s="1049"/>
      <c r="N17" s="1045"/>
    </row>
    <row r="18" spans="1:14" s="330" customFormat="1" ht="18" customHeight="1">
      <c r="A18" s="1049"/>
      <c r="B18" s="331"/>
      <c r="C18" s="1045" t="s">
        <v>361</v>
      </c>
      <c r="D18" s="1059"/>
      <c r="E18" s="1059"/>
      <c r="F18" s="331"/>
      <c r="G18" s="1045" t="s">
        <v>361</v>
      </c>
      <c r="H18" s="1059"/>
      <c r="I18" s="1059"/>
      <c r="J18" s="331"/>
      <c r="K18" s="1045" t="s">
        <v>361</v>
      </c>
      <c r="L18" s="1059"/>
      <c r="M18" s="1049"/>
      <c r="N18" s="1045"/>
    </row>
    <row r="19" spans="1:14" s="330" customFormat="1" ht="18" customHeight="1">
      <c r="A19" s="1049"/>
      <c r="B19" s="331" t="s">
        <v>362</v>
      </c>
      <c r="C19" s="333" t="s">
        <v>326</v>
      </c>
      <c r="D19" s="329" t="s">
        <v>363</v>
      </c>
      <c r="E19" s="329" t="s">
        <v>364</v>
      </c>
      <c r="F19" s="331" t="s">
        <v>362</v>
      </c>
      <c r="G19" s="333" t="s">
        <v>326</v>
      </c>
      <c r="H19" s="329" t="s">
        <v>363</v>
      </c>
      <c r="I19" s="329" t="s">
        <v>364</v>
      </c>
      <c r="J19" s="331" t="s">
        <v>362</v>
      </c>
      <c r="K19" s="333" t="s">
        <v>326</v>
      </c>
      <c r="L19" s="329" t="s">
        <v>363</v>
      </c>
      <c r="M19" s="329" t="s">
        <v>364</v>
      </c>
      <c r="N19" s="1045"/>
    </row>
    <row r="20" spans="1:14" s="330" customFormat="1" ht="18" customHeight="1">
      <c r="A20" s="1048"/>
      <c r="B20" s="334" t="s">
        <v>365</v>
      </c>
      <c r="C20" s="342" t="s">
        <v>342</v>
      </c>
      <c r="D20" s="334" t="s">
        <v>366</v>
      </c>
      <c r="E20" s="334" t="s">
        <v>367</v>
      </c>
      <c r="F20" s="334" t="s">
        <v>365</v>
      </c>
      <c r="G20" s="342" t="s">
        <v>342</v>
      </c>
      <c r="H20" s="334" t="s">
        <v>366</v>
      </c>
      <c r="I20" s="334" t="s">
        <v>367</v>
      </c>
      <c r="J20" s="334" t="s">
        <v>365</v>
      </c>
      <c r="K20" s="342" t="s">
        <v>342</v>
      </c>
      <c r="L20" s="334" t="s">
        <v>366</v>
      </c>
      <c r="M20" s="334" t="s">
        <v>367</v>
      </c>
      <c r="N20" s="1046"/>
    </row>
    <row r="21" spans="1:14" s="362" customFormat="1" ht="18" customHeight="1">
      <c r="A21" s="363" t="s">
        <v>621</v>
      </c>
      <c r="B21" s="357" t="s">
        <v>149</v>
      </c>
      <c r="C21" s="358">
        <v>37</v>
      </c>
      <c r="D21" s="358">
        <v>37</v>
      </c>
      <c r="E21" s="359">
        <v>0</v>
      </c>
      <c r="F21" s="367" t="s">
        <v>153</v>
      </c>
      <c r="G21" s="367" t="s">
        <v>153</v>
      </c>
      <c r="H21" s="367" t="s">
        <v>153</v>
      </c>
      <c r="I21" s="367" t="s">
        <v>153</v>
      </c>
      <c r="J21" s="367" t="s">
        <v>153</v>
      </c>
      <c r="K21" s="367" t="s">
        <v>153</v>
      </c>
      <c r="L21" s="367" t="s">
        <v>153</v>
      </c>
      <c r="M21" s="367" t="s">
        <v>153</v>
      </c>
      <c r="N21" s="364" t="s">
        <v>621</v>
      </c>
    </row>
    <row r="22" spans="1:14" s="362" customFormat="1" ht="18" customHeight="1">
      <c r="A22" s="363" t="s">
        <v>7</v>
      </c>
      <c r="B22" s="357" t="s">
        <v>351</v>
      </c>
      <c r="C22" s="358">
        <v>48</v>
      </c>
      <c r="D22" s="358">
        <v>48</v>
      </c>
      <c r="E22" s="367" t="s">
        <v>200</v>
      </c>
      <c r="F22" s="367" t="s">
        <v>200</v>
      </c>
      <c r="G22" s="367" t="s">
        <v>200</v>
      </c>
      <c r="H22" s="367" t="s">
        <v>200</v>
      </c>
      <c r="I22" s="367" t="s">
        <v>200</v>
      </c>
      <c r="J22" s="367" t="s">
        <v>200</v>
      </c>
      <c r="K22" s="367" t="s">
        <v>200</v>
      </c>
      <c r="L22" s="367" t="s">
        <v>200</v>
      </c>
      <c r="M22" s="747" t="s">
        <v>200</v>
      </c>
      <c r="N22" s="364" t="s">
        <v>7</v>
      </c>
    </row>
    <row r="23" spans="1:14" s="362" customFormat="1" ht="18" customHeight="1">
      <c r="A23" s="363" t="s">
        <v>5</v>
      </c>
      <c r="B23" s="357" t="s">
        <v>351</v>
      </c>
      <c r="C23" s="358">
        <v>47</v>
      </c>
      <c r="D23" s="358">
        <v>47</v>
      </c>
      <c r="E23" s="367" t="s">
        <v>200</v>
      </c>
      <c r="F23" s="367" t="s">
        <v>200</v>
      </c>
      <c r="G23" s="367" t="s">
        <v>200</v>
      </c>
      <c r="H23" s="367" t="s">
        <v>200</v>
      </c>
      <c r="I23" s="367" t="s">
        <v>200</v>
      </c>
      <c r="J23" s="367" t="s">
        <v>200</v>
      </c>
      <c r="K23" s="367" t="s">
        <v>200</v>
      </c>
      <c r="L23" s="367" t="s">
        <v>200</v>
      </c>
      <c r="M23" s="747" t="s">
        <v>200</v>
      </c>
      <c r="N23" s="364" t="s">
        <v>5</v>
      </c>
    </row>
    <row r="24" spans="1:14" s="362" customFormat="1" ht="18" customHeight="1">
      <c r="A24" s="363" t="s">
        <v>752</v>
      </c>
      <c r="B24" s="357" t="s">
        <v>351</v>
      </c>
      <c r="C24" s="358">
        <v>50</v>
      </c>
      <c r="D24" s="358">
        <v>50</v>
      </c>
      <c r="E24" s="367" t="s">
        <v>200</v>
      </c>
      <c r="F24" s="367" t="s">
        <v>200</v>
      </c>
      <c r="G24" s="367" t="s">
        <v>200</v>
      </c>
      <c r="H24" s="367" t="s">
        <v>200</v>
      </c>
      <c r="I24" s="367" t="s">
        <v>200</v>
      </c>
      <c r="J24" s="367" t="s">
        <v>200</v>
      </c>
      <c r="K24" s="367" t="s">
        <v>200</v>
      </c>
      <c r="L24" s="367" t="s">
        <v>200</v>
      </c>
      <c r="M24" s="747" t="s">
        <v>200</v>
      </c>
      <c r="N24" s="364" t="s">
        <v>752</v>
      </c>
    </row>
    <row r="25" spans="1:14" s="184" customFormat="1" ht="18" customHeight="1">
      <c r="A25" s="133" t="s">
        <v>833</v>
      </c>
      <c r="B25" s="745" t="s">
        <v>929</v>
      </c>
      <c r="C25" s="506">
        <v>46</v>
      </c>
      <c r="D25" s="506">
        <v>46</v>
      </c>
      <c r="E25" s="748" t="s">
        <v>200</v>
      </c>
      <c r="F25" s="748" t="s">
        <v>200</v>
      </c>
      <c r="G25" s="748" t="s">
        <v>200</v>
      </c>
      <c r="H25" s="748" t="s">
        <v>200</v>
      </c>
      <c r="I25" s="748" t="s">
        <v>200</v>
      </c>
      <c r="J25" s="748" t="s">
        <v>200</v>
      </c>
      <c r="K25" s="748" t="s">
        <v>200</v>
      </c>
      <c r="L25" s="748" t="s">
        <v>200</v>
      </c>
      <c r="M25" s="749" t="s">
        <v>200</v>
      </c>
      <c r="N25" s="161" t="s">
        <v>833</v>
      </c>
    </row>
    <row r="26" spans="1:14" s="60" customFormat="1" ht="15" customHeight="1">
      <c r="A26" s="338" t="s">
        <v>147</v>
      </c>
      <c r="J26" s="189"/>
      <c r="K26" s="189" t="s">
        <v>148</v>
      </c>
      <c r="N26" s="189"/>
    </row>
    <row r="27" s="60" customFormat="1" ht="12">
      <c r="A27" s="60" t="s">
        <v>665</v>
      </c>
    </row>
    <row r="28" s="273" customFormat="1" ht="12.75"/>
    <row r="29" s="273" customFormat="1" ht="12.75"/>
    <row r="30" s="273" customFormat="1" ht="12.75"/>
    <row r="31" s="273" customFormat="1" ht="12.75"/>
    <row r="32" s="273" customFormat="1" ht="12.75"/>
    <row r="33" s="273" customFormat="1" ht="12.75"/>
    <row r="34" s="273" customFormat="1" ht="12.75"/>
    <row r="35" s="273" customFormat="1" ht="12.75"/>
    <row r="36" s="273" customFormat="1" ht="12.75"/>
    <row r="37" s="273" customFormat="1" ht="12.75"/>
    <row r="38" s="273" customFormat="1" ht="12.75"/>
    <row r="39" s="273" customFormat="1" ht="12.75"/>
    <row r="40" s="273" customFormat="1" ht="12.75"/>
    <row r="41" s="273" customFormat="1" ht="12.75"/>
    <row r="42" s="273" customFormat="1" ht="12.75"/>
    <row r="43" s="273" customFormat="1" ht="12.75"/>
    <row r="44" s="273" customFormat="1" ht="12.75"/>
    <row r="45" s="273" customFormat="1" ht="12.75"/>
    <row r="46" s="273" customFormat="1" ht="12.75"/>
    <row r="47" s="273" customFormat="1" ht="12.75"/>
    <row r="48" s="273" customFormat="1" ht="12.75"/>
    <row r="49" s="273" customFormat="1" ht="12.75"/>
    <row r="50" s="273" customFormat="1" ht="12.75"/>
    <row r="51" s="273" customFormat="1" ht="12.75"/>
    <row r="52" s="273" customFormat="1" ht="12.75"/>
    <row r="53" s="273" customFormat="1" ht="12.75"/>
    <row r="54" s="273" customFormat="1" ht="12.75"/>
    <row r="55" s="273" customFormat="1" ht="12.75"/>
    <row r="56" s="273" customFormat="1" ht="12.75"/>
    <row r="57" s="273" customFormat="1" ht="12.75"/>
    <row r="58" spans="1:25" ht="12.75">
      <c r="A58" s="273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</row>
    <row r="59" ht="12.75">
      <c r="A59" s="273"/>
    </row>
  </sheetData>
  <sheetProtection/>
  <mergeCells count="29">
    <mergeCell ref="J3:M3"/>
    <mergeCell ref="A15:A20"/>
    <mergeCell ref="B15:E15"/>
    <mergeCell ref="F15:I15"/>
    <mergeCell ref="J15:M15"/>
    <mergeCell ref="C5:E5"/>
    <mergeCell ref="B4:E4"/>
    <mergeCell ref="F4:I4"/>
    <mergeCell ref="J4:M4"/>
    <mergeCell ref="A1:N1"/>
    <mergeCell ref="G5:I5"/>
    <mergeCell ref="K5:M5"/>
    <mergeCell ref="C6:E6"/>
    <mergeCell ref="G6:I6"/>
    <mergeCell ref="K6:M6"/>
    <mergeCell ref="A3:A8"/>
    <mergeCell ref="B3:E3"/>
    <mergeCell ref="F3:I3"/>
    <mergeCell ref="N3:N8"/>
    <mergeCell ref="N15:N20"/>
    <mergeCell ref="B16:E16"/>
    <mergeCell ref="F16:I16"/>
    <mergeCell ref="J16:M16"/>
    <mergeCell ref="C17:E17"/>
    <mergeCell ref="G17:I17"/>
    <mergeCell ref="K17:M17"/>
    <mergeCell ref="C18:E18"/>
    <mergeCell ref="G18:I18"/>
    <mergeCell ref="K18:M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Z62"/>
  <sheetViews>
    <sheetView zoomScaleSheetLayoutView="100" zoomScalePageLayoutView="0" workbookViewId="0" topLeftCell="A1">
      <selection activeCell="J25" sqref="J25"/>
    </sheetView>
  </sheetViews>
  <sheetFormatPr defaultColWidth="11.28125" defaultRowHeight="12.75"/>
  <cols>
    <col min="1" max="1" width="17.140625" style="368" customWidth="1"/>
    <col min="2" max="7" width="10.8515625" style="368" customWidth="1"/>
    <col min="8" max="8" width="9.57421875" style="368" customWidth="1"/>
    <col min="9" max="9" width="13.140625" style="368" customWidth="1"/>
    <col min="10" max="10" width="10.28125" style="368" customWidth="1"/>
    <col min="11" max="13" width="9.7109375" style="368" customWidth="1"/>
    <col min="14" max="14" width="16.8515625" style="368" customWidth="1"/>
    <col min="15" max="16384" width="11.28125" style="368" customWidth="1"/>
  </cols>
  <sheetData>
    <row r="1" spans="1:15" s="326" customFormat="1" ht="32.25" customHeight="1">
      <c r="A1" s="861" t="s">
        <v>89</v>
      </c>
      <c r="B1" s="1068"/>
      <c r="C1" s="1068"/>
      <c r="D1" s="1068"/>
      <c r="E1" s="1068"/>
      <c r="F1" s="1068"/>
      <c r="G1" s="1068"/>
      <c r="H1" s="1068"/>
      <c r="I1" s="1068"/>
      <c r="J1" s="1068"/>
      <c r="K1" s="1068"/>
      <c r="L1" s="1068"/>
      <c r="M1" s="1068"/>
      <c r="N1" s="1068"/>
      <c r="O1" s="369"/>
    </row>
    <row r="2" spans="1:14" s="58" customFormat="1" ht="18" customHeight="1">
      <c r="A2" s="59" t="s">
        <v>375</v>
      </c>
      <c r="B2" s="5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50" t="s">
        <v>376</v>
      </c>
    </row>
    <row r="3" spans="1:14" s="330" customFormat="1" ht="21.75" customHeight="1">
      <c r="A3" s="1011" t="s">
        <v>399</v>
      </c>
      <c r="B3" s="1050" t="s">
        <v>400</v>
      </c>
      <c r="C3" s="1019"/>
      <c r="D3" s="1019"/>
      <c r="E3" s="1011"/>
      <c r="F3" s="1067" t="s">
        <v>401</v>
      </c>
      <c r="G3" s="1051"/>
      <c r="H3" s="1050" t="s">
        <v>402</v>
      </c>
      <c r="I3" s="1051"/>
      <c r="J3" s="1052"/>
      <c r="K3" s="1019" t="s">
        <v>403</v>
      </c>
      <c r="L3" s="1051"/>
      <c r="M3" s="1052"/>
      <c r="N3" s="1044" t="s">
        <v>325</v>
      </c>
    </row>
    <row r="4" spans="1:14" s="330" customFormat="1" ht="21.75" customHeight="1">
      <c r="A4" s="1049"/>
      <c r="B4" s="1046" t="s">
        <v>377</v>
      </c>
      <c r="C4" s="1047"/>
      <c r="D4" s="1047"/>
      <c r="E4" s="1048"/>
      <c r="F4" s="1046" t="s">
        <v>378</v>
      </c>
      <c r="G4" s="1047"/>
      <c r="H4" s="1046" t="s">
        <v>379</v>
      </c>
      <c r="I4" s="1047"/>
      <c r="J4" s="1048"/>
      <c r="K4" s="1047" t="s">
        <v>380</v>
      </c>
      <c r="L4" s="1047"/>
      <c r="M4" s="1048"/>
      <c r="N4" s="1045"/>
    </row>
    <row r="5" spans="1:14" s="330" customFormat="1" ht="18.75" customHeight="1">
      <c r="A5" s="1049"/>
      <c r="B5" s="329" t="s">
        <v>381</v>
      </c>
      <c r="C5" s="329" t="s">
        <v>382</v>
      </c>
      <c r="D5" s="1050" t="s">
        <v>666</v>
      </c>
      <c r="E5" s="1011"/>
      <c r="F5" s="329" t="s">
        <v>404</v>
      </c>
      <c r="G5" s="329" t="s">
        <v>405</v>
      </c>
      <c r="H5" s="333" t="s">
        <v>383</v>
      </c>
      <c r="I5" s="329" t="s">
        <v>96</v>
      </c>
      <c r="J5" s="333" t="s">
        <v>747</v>
      </c>
      <c r="K5" s="329" t="s">
        <v>406</v>
      </c>
      <c r="L5" s="329" t="s">
        <v>407</v>
      </c>
      <c r="M5" s="329" t="s">
        <v>384</v>
      </c>
      <c r="N5" s="1045"/>
    </row>
    <row r="6" spans="1:14" s="330" customFormat="1" ht="18.75" customHeight="1">
      <c r="A6" s="1049"/>
      <c r="B6" s="331"/>
      <c r="C6" s="331"/>
      <c r="D6" s="343"/>
      <c r="E6" s="344"/>
      <c r="F6" s="331"/>
      <c r="G6" s="331"/>
      <c r="H6" s="331"/>
      <c r="I6" s="331"/>
      <c r="J6" s="333"/>
      <c r="K6" s="331"/>
      <c r="L6" s="331"/>
      <c r="M6" s="331"/>
      <c r="N6" s="1045"/>
    </row>
    <row r="7" spans="1:14" s="330" customFormat="1" ht="20.25" customHeight="1">
      <c r="A7" s="1049"/>
      <c r="B7" s="331"/>
      <c r="C7" s="331"/>
      <c r="D7" s="331"/>
      <c r="E7" s="329" t="s">
        <v>502</v>
      </c>
      <c r="F7" s="331"/>
      <c r="G7" s="331"/>
      <c r="H7" s="370" t="s">
        <v>385</v>
      </c>
      <c r="I7" s="371" t="s">
        <v>93</v>
      </c>
      <c r="J7" s="331" t="s">
        <v>528</v>
      </c>
      <c r="K7" s="331"/>
      <c r="L7" s="331" t="s">
        <v>386</v>
      </c>
      <c r="M7" s="331"/>
      <c r="N7" s="1045"/>
    </row>
    <row r="8" spans="1:14" s="330" customFormat="1" ht="20.25" customHeight="1">
      <c r="A8" s="1049"/>
      <c r="B8" s="331" t="s">
        <v>387</v>
      </c>
      <c r="C8" s="331" t="s">
        <v>388</v>
      </c>
      <c r="D8" s="331" t="s">
        <v>389</v>
      </c>
      <c r="E8" s="331"/>
      <c r="F8" s="331"/>
      <c r="G8" s="331"/>
      <c r="H8" s="370" t="s">
        <v>390</v>
      </c>
      <c r="I8" s="371" t="s">
        <v>94</v>
      </c>
      <c r="J8" s="331" t="s">
        <v>391</v>
      </c>
      <c r="K8" s="331" t="s">
        <v>334</v>
      </c>
      <c r="L8" s="331" t="s">
        <v>392</v>
      </c>
      <c r="M8" s="331" t="s">
        <v>393</v>
      </c>
      <c r="N8" s="1045"/>
    </row>
    <row r="9" spans="1:14" s="330" customFormat="1" ht="20.25" customHeight="1">
      <c r="A9" s="1048"/>
      <c r="B9" s="334"/>
      <c r="C9" s="334"/>
      <c r="D9" s="334" t="s">
        <v>394</v>
      </c>
      <c r="E9" s="334" t="s">
        <v>503</v>
      </c>
      <c r="F9" s="335" t="s">
        <v>395</v>
      </c>
      <c r="G9" s="334" t="s">
        <v>396</v>
      </c>
      <c r="H9" s="334" t="s">
        <v>397</v>
      </c>
      <c r="I9" s="372" t="s">
        <v>95</v>
      </c>
      <c r="J9" s="334" t="s">
        <v>239</v>
      </c>
      <c r="K9" s="334" t="s">
        <v>397</v>
      </c>
      <c r="L9" s="334" t="s">
        <v>398</v>
      </c>
      <c r="M9" s="334" t="s">
        <v>397</v>
      </c>
      <c r="N9" s="1046"/>
    </row>
    <row r="10" spans="1:14" s="57" customFormat="1" ht="30" customHeight="1">
      <c r="A10" s="97" t="s">
        <v>541</v>
      </c>
      <c r="B10" s="44">
        <v>5</v>
      </c>
      <c r="C10" s="44">
        <v>8</v>
      </c>
      <c r="D10" s="44">
        <v>30</v>
      </c>
      <c r="E10" s="44" t="s">
        <v>304</v>
      </c>
      <c r="F10" s="44">
        <v>4</v>
      </c>
      <c r="G10" s="44">
        <v>3</v>
      </c>
      <c r="H10" s="44" t="s">
        <v>304</v>
      </c>
      <c r="I10" s="121" t="s">
        <v>304</v>
      </c>
      <c r="J10" s="44" t="s">
        <v>304</v>
      </c>
      <c r="K10" s="44">
        <v>1</v>
      </c>
      <c r="L10" s="121" t="s">
        <v>304</v>
      </c>
      <c r="M10" s="121" t="s">
        <v>304</v>
      </c>
      <c r="N10" s="98" t="s">
        <v>541</v>
      </c>
    </row>
    <row r="11" spans="1:14" s="57" customFormat="1" ht="30" customHeight="1">
      <c r="A11" s="97" t="s">
        <v>7</v>
      </c>
      <c r="B11" s="44">
        <v>2</v>
      </c>
      <c r="C11" s="44">
        <v>9</v>
      </c>
      <c r="D11" s="44">
        <v>5</v>
      </c>
      <c r="E11" s="44">
        <v>29</v>
      </c>
      <c r="F11" s="44">
        <v>6</v>
      </c>
      <c r="G11" s="44">
        <v>3</v>
      </c>
      <c r="H11" s="44">
        <v>1</v>
      </c>
      <c r="I11" s="121">
        <v>6</v>
      </c>
      <c r="J11" s="44">
        <v>20</v>
      </c>
      <c r="K11" s="44">
        <v>1</v>
      </c>
      <c r="L11" s="121" t="s">
        <v>153</v>
      </c>
      <c r="M11" s="121">
        <v>1</v>
      </c>
      <c r="N11" s="98" t="s">
        <v>7</v>
      </c>
    </row>
    <row r="12" spans="1:14" s="57" customFormat="1" ht="30" customHeight="1">
      <c r="A12" s="97" t="s">
        <v>5</v>
      </c>
      <c r="B12" s="44">
        <v>2</v>
      </c>
      <c r="C12" s="44">
        <v>10</v>
      </c>
      <c r="D12" s="44">
        <v>4</v>
      </c>
      <c r="E12" s="44">
        <v>19</v>
      </c>
      <c r="F12" s="44">
        <v>7</v>
      </c>
      <c r="G12" s="44" t="s">
        <v>200</v>
      </c>
      <c r="H12" s="44">
        <v>1</v>
      </c>
      <c r="I12" s="121">
        <v>7</v>
      </c>
      <c r="J12" s="44">
        <v>20</v>
      </c>
      <c r="K12" s="44">
        <v>1</v>
      </c>
      <c r="L12" s="121" t="s">
        <v>58</v>
      </c>
      <c r="M12" s="121">
        <v>1</v>
      </c>
      <c r="N12" s="98" t="s">
        <v>5</v>
      </c>
    </row>
    <row r="13" spans="1:14" s="57" customFormat="1" ht="30" customHeight="1">
      <c r="A13" s="97" t="s">
        <v>752</v>
      </c>
      <c r="B13" s="44">
        <v>8</v>
      </c>
      <c r="C13" s="44">
        <v>10</v>
      </c>
      <c r="D13" s="44">
        <v>5</v>
      </c>
      <c r="E13" s="44">
        <v>25</v>
      </c>
      <c r="F13" s="44">
        <v>7</v>
      </c>
      <c r="G13" s="44" t="s">
        <v>200</v>
      </c>
      <c r="H13" s="44">
        <v>1</v>
      </c>
      <c r="I13" s="121">
        <v>7</v>
      </c>
      <c r="J13" s="44">
        <v>21</v>
      </c>
      <c r="K13" s="44">
        <v>1</v>
      </c>
      <c r="L13" s="121" t="s">
        <v>58</v>
      </c>
      <c r="M13" s="121">
        <v>1</v>
      </c>
      <c r="N13" s="98" t="s">
        <v>752</v>
      </c>
    </row>
    <row r="14" spans="1:14" s="184" customFormat="1" ht="30" customHeight="1">
      <c r="A14" s="133" t="s">
        <v>833</v>
      </c>
      <c r="B14" s="508">
        <v>8</v>
      </c>
      <c r="C14" s="508">
        <v>11</v>
      </c>
      <c r="D14" s="122">
        <v>5</v>
      </c>
      <c r="E14" s="122">
        <v>26</v>
      </c>
      <c r="F14" s="508">
        <v>8</v>
      </c>
      <c r="G14" s="509"/>
      <c r="H14" s="122">
        <v>1</v>
      </c>
      <c r="I14" s="122"/>
      <c r="J14" s="122"/>
      <c r="K14" s="508">
        <v>1</v>
      </c>
      <c r="L14" s="122">
        <v>0</v>
      </c>
      <c r="M14" s="122">
        <v>1</v>
      </c>
      <c r="N14" s="161" t="s">
        <v>833</v>
      </c>
    </row>
    <row r="15" spans="1:16" s="60" customFormat="1" ht="13.5" customHeight="1">
      <c r="A15" s="338" t="s">
        <v>97</v>
      </c>
      <c r="B15" s="338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73" t="s">
        <v>98</v>
      </c>
      <c r="O15" s="340"/>
      <c r="P15" s="340"/>
    </row>
    <row r="16" s="60" customFormat="1" ht="13.5" customHeight="1">
      <c r="A16" s="60" t="s">
        <v>785</v>
      </c>
    </row>
    <row r="17" s="60" customFormat="1" ht="13.5" customHeight="1">
      <c r="A17" s="60" t="s">
        <v>786</v>
      </c>
    </row>
    <row r="18" s="374" customFormat="1" ht="13.5"/>
    <row r="19" s="374" customFormat="1" ht="13.5"/>
    <row r="20" s="374" customFormat="1" ht="13.5"/>
    <row r="21" s="374" customFormat="1" ht="13.5"/>
    <row r="22" s="374" customFormat="1" ht="13.5"/>
    <row r="23" s="374" customFormat="1" ht="13.5"/>
    <row r="24" s="374" customFormat="1" ht="13.5"/>
    <row r="25" s="374" customFormat="1" ht="13.5"/>
    <row r="26" s="374" customFormat="1" ht="13.5"/>
    <row r="27" s="374" customFormat="1" ht="13.5"/>
    <row r="28" s="374" customFormat="1" ht="13.5"/>
    <row r="29" s="374" customFormat="1" ht="13.5"/>
    <row r="30" s="374" customFormat="1" ht="13.5"/>
    <row r="31" s="374" customFormat="1" ht="13.5"/>
    <row r="32" s="374" customFormat="1" ht="13.5"/>
    <row r="33" s="374" customFormat="1" ht="13.5"/>
    <row r="34" s="374" customFormat="1" ht="13.5"/>
    <row r="35" s="273" customFormat="1" ht="12.75"/>
    <row r="36" s="273" customFormat="1" ht="12.75"/>
    <row r="37" s="273" customFormat="1" ht="12.75"/>
    <row r="38" s="273" customFormat="1" ht="12.75"/>
    <row r="39" s="273" customFormat="1" ht="12.75"/>
    <row r="40" s="273" customFormat="1" ht="12.75"/>
    <row r="41" s="273" customFormat="1" ht="12.75"/>
    <row r="42" s="273" customFormat="1" ht="12.75"/>
    <row r="43" s="273" customFormat="1" ht="12.75"/>
    <row r="44" s="273" customFormat="1" ht="12.75"/>
    <row r="45" s="273" customFormat="1" ht="12.75"/>
    <row r="46" s="273" customFormat="1" ht="12.75"/>
    <row r="47" s="273" customFormat="1" ht="12.75"/>
    <row r="48" s="273" customFormat="1" ht="12.75"/>
    <row r="49" s="273" customFormat="1" ht="12.75"/>
    <row r="50" s="273" customFormat="1" ht="12.75"/>
    <row r="51" s="273" customFormat="1" ht="12.75"/>
    <row r="52" s="273" customFormat="1" ht="12.75"/>
    <row r="53" s="273" customFormat="1" ht="12.75"/>
    <row r="54" s="273" customFormat="1" ht="12.75"/>
    <row r="55" s="273" customFormat="1" ht="12.75"/>
    <row r="56" s="273" customFormat="1" ht="12.75"/>
    <row r="57" s="273" customFormat="1" ht="12.75"/>
    <row r="58" s="273" customFormat="1" ht="12.75"/>
    <row r="59" s="273" customFormat="1" ht="12.75"/>
    <row r="60" s="273" customFormat="1" ht="12.75"/>
    <row r="61" spans="1:26" ht="12.75">
      <c r="A61" s="273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</row>
    <row r="62" ht="12.75">
      <c r="A62" s="273"/>
    </row>
  </sheetData>
  <sheetProtection/>
  <mergeCells count="12">
    <mergeCell ref="B3:E3"/>
    <mergeCell ref="B4:E4"/>
    <mergeCell ref="D5:E5"/>
    <mergeCell ref="A3:A9"/>
    <mergeCell ref="F3:G3"/>
    <mergeCell ref="H3:J3"/>
    <mergeCell ref="A1:N1"/>
    <mergeCell ref="K3:M3"/>
    <mergeCell ref="N3:N9"/>
    <mergeCell ref="F4:G4"/>
    <mergeCell ref="H4:J4"/>
    <mergeCell ref="K4:M4"/>
  </mergeCells>
  <printOptions/>
  <pageMargins left="0.26" right="0.33" top="1" bottom="1" header="0.5" footer="0.5"/>
  <pageSetup horizontalDpi="600" verticalDpi="600" orientation="landscape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W28"/>
  <sheetViews>
    <sheetView zoomScaleSheetLayoutView="85" zoomScalePageLayoutView="0" workbookViewId="0" topLeftCell="A4">
      <selection activeCell="I33" sqref="I33"/>
    </sheetView>
  </sheetViews>
  <sheetFormatPr defaultColWidth="9.140625" defaultRowHeight="12.75"/>
  <cols>
    <col min="1" max="2" width="11.7109375" style="339" customWidth="1"/>
    <col min="3" max="4" width="8.00390625" style="339" customWidth="1"/>
    <col min="5" max="5" width="9.140625" style="339" customWidth="1"/>
    <col min="6" max="6" width="7.8515625" style="339" customWidth="1"/>
    <col min="7" max="7" width="8.00390625" style="339" customWidth="1"/>
    <col min="8" max="8" width="8.140625" style="339" customWidth="1"/>
    <col min="9" max="9" width="9.28125" style="339" customWidth="1"/>
    <col min="10" max="10" width="9.00390625" style="339" customWidth="1"/>
    <col min="11" max="11" width="9.7109375" style="339" customWidth="1"/>
    <col min="12" max="12" width="9.421875" style="339" customWidth="1"/>
    <col min="13" max="13" width="10.28125" style="339" customWidth="1"/>
    <col min="14" max="14" width="9.421875" style="339" customWidth="1"/>
    <col min="15" max="15" width="8.8515625" style="339" customWidth="1"/>
    <col min="16" max="17" width="8.421875" style="339" customWidth="1"/>
    <col min="18" max="18" width="10.00390625" style="339" customWidth="1"/>
    <col min="19" max="19" width="8.7109375" style="339" customWidth="1"/>
    <col min="20" max="20" width="8.8515625" style="339" customWidth="1"/>
    <col min="21" max="21" width="7.57421875" style="339" customWidth="1"/>
    <col min="22" max="22" width="11.7109375" style="339" customWidth="1"/>
    <col min="23" max="16384" width="9.140625" style="339" customWidth="1"/>
  </cols>
  <sheetData>
    <row r="1" spans="1:23" s="326" customFormat="1" ht="32.25" customHeight="1">
      <c r="A1" s="1075" t="s">
        <v>90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  <c r="N1" s="1075"/>
      <c r="O1" s="1075"/>
      <c r="P1" s="1075"/>
      <c r="Q1" s="1075"/>
      <c r="R1" s="1075"/>
      <c r="S1" s="1075"/>
      <c r="T1" s="1075"/>
      <c r="U1" s="1075"/>
      <c r="V1" s="1075"/>
      <c r="W1" s="376"/>
    </row>
    <row r="2" spans="1:23" s="326" customFormat="1" ht="32.25" customHeight="1">
      <c r="A2" s="1085" t="s">
        <v>419</v>
      </c>
      <c r="B2" s="1085"/>
      <c r="C2" s="1085"/>
      <c r="D2" s="1085"/>
      <c r="E2" s="1085"/>
      <c r="F2" s="1085"/>
      <c r="G2" s="1085"/>
      <c r="H2" s="1085"/>
      <c r="I2" s="1085"/>
      <c r="J2" s="1085"/>
      <c r="K2" s="1085"/>
      <c r="L2" s="1085"/>
      <c r="M2" s="1085"/>
      <c r="N2" s="1085"/>
      <c r="O2" s="1085"/>
      <c r="P2" s="1085"/>
      <c r="Q2" s="1085"/>
      <c r="R2" s="1085"/>
      <c r="S2" s="1085"/>
      <c r="T2" s="1085"/>
      <c r="U2" s="1085"/>
      <c r="V2" s="1085"/>
      <c r="W2" s="376"/>
    </row>
    <row r="3" spans="1:23" s="58" customFormat="1" ht="15.75" customHeight="1">
      <c r="A3" s="377" t="s">
        <v>472</v>
      </c>
      <c r="B3" s="362"/>
      <c r="C3" s="362"/>
      <c r="D3" s="378" t="s">
        <v>489</v>
      </c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80"/>
      <c r="S3" s="376"/>
      <c r="T3" s="381"/>
      <c r="U3" s="376"/>
      <c r="V3" s="380" t="s">
        <v>527</v>
      </c>
      <c r="W3" s="376"/>
    </row>
    <row r="4" spans="1:23" s="330" customFormat="1" ht="23.25" customHeight="1">
      <c r="A4" s="1078" t="s">
        <v>435</v>
      </c>
      <c r="B4" s="1069" t="s">
        <v>534</v>
      </c>
      <c r="C4" s="1070"/>
      <c r="D4" s="1070"/>
      <c r="E4" s="1070"/>
      <c r="F4" s="1070"/>
      <c r="G4" s="1070"/>
      <c r="H4" s="1070"/>
      <c r="I4" s="1070"/>
      <c r="J4" s="1070"/>
      <c r="K4" s="1070"/>
      <c r="L4" s="1070"/>
      <c r="M4" s="1070"/>
      <c r="N4" s="1070"/>
      <c r="O4" s="1070"/>
      <c r="P4" s="1070"/>
      <c r="Q4" s="1070"/>
      <c r="R4" s="1070"/>
      <c r="S4" s="1070"/>
      <c r="T4" s="1070"/>
      <c r="U4" s="1071"/>
      <c r="V4" s="1076" t="s">
        <v>454</v>
      </c>
      <c r="W4" s="376"/>
    </row>
    <row r="5" spans="1:23" s="330" customFormat="1" ht="32.25" customHeight="1">
      <c r="A5" s="1093"/>
      <c r="B5" s="1086" t="s">
        <v>748</v>
      </c>
      <c r="C5" s="1083" t="s">
        <v>436</v>
      </c>
      <c r="D5" s="1083" t="s">
        <v>437</v>
      </c>
      <c r="E5" s="1083" t="s">
        <v>438</v>
      </c>
      <c r="F5" s="1083" t="s">
        <v>439</v>
      </c>
      <c r="G5" s="1083" t="s">
        <v>440</v>
      </c>
      <c r="H5" s="1083" t="s">
        <v>441</v>
      </c>
      <c r="I5" s="1083" t="s">
        <v>442</v>
      </c>
      <c r="J5" s="1080" t="s">
        <v>443</v>
      </c>
      <c r="K5" s="1089" t="s">
        <v>444</v>
      </c>
      <c r="L5" s="1090"/>
      <c r="M5" s="1091"/>
      <c r="N5" s="1080" t="s">
        <v>446</v>
      </c>
      <c r="O5" s="1080" t="s">
        <v>447</v>
      </c>
      <c r="P5" s="1080" t="s">
        <v>448</v>
      </c>
      <c r="Q5" s="1080" t="s">
        <v>449</v>
      </c>
      <c r="R5" s="1080" t="s">
        <v>450</v>
      </c>
      <c r="S5" s="1080" t="s">
        <v>451</v>
      </c>
      <c r="T5" s="1080" t="s">
        <v>452</v>
      </c>
      <c r="U5" s="1080" t="s">
        <v>453</v>
      </c>
      <c r="V5" s="1077"/>
      <c r="W5" s="383"/>
    </row>
    <row r="6" spans="1:23" s="330" customFormat="1" ht="21" customHeight="1">
      <c r="A6" s="1093"/>
      <c r="B6" s="1087"/>
      <c r="C6" s="1083"/>
      <c r="D6" s="1083"/>
      <c r="E6" s="1083"/>
      <c r="F6" s="1083"/>
      <c r="G6" s="1083"/>
      <c r="H6" s="1083"/>
      <c r="I6" s="1083"/>
      <c r="J6" s="1081"/>
      <c r="K6" s="1080" t="s">
        <v>455</v>
      </c>
      <c r="L6" s="1083" t="s">
        <v>456</v>
      </c>
      <c r="M6" s="1083" t="s">
        <v>457</v>
      </c>
      <c r="N6" s="1081"/>
      <c r="O6" s="1081"/>
      <c r="P6" s="1081"/>
      <c r="Q6" s="1081"/>
      <c r="R6" s="1081"/>
      <c r="S6" s="1081"/>
      <c r="T6" s="1081"/>
      <c r="U6" s="1081"/>
      <c r="V6" s="1077"/>
      <c r="W6" s="383"/>
    </row>
    <row r="7" spans="1:23" s="330" customFormat="1" ht="27" customHeight="1">
      <c r="A7" s="1079"/>
      <c r="B7" s="1088"/>
      <c r="C7" s="1083"/>
      <c r="D7" s="1083"/>
      <c r="E7" s="1083"/>
      <c r="F7" s="1083"/>
      <c r="G7" s="1083"/>
      <c r="H7" s="1083"/>
      <c r="I7" s="1083"/>
      <c r="J7" s="1082"/>
      <c r="K7" s="1092"/>
      <c r="L7" s="1084"/>
      <c r="M7" s="1084"/>
      <c r="N7" s="1082"/>
      <c r="O7" s="1082"/>
      <c r="P7" s="1082"/>
      <c r="Q7" s="1082"/>
      <c r="R7" s="1082"/>
      <c r="S7" s="1082"/>
      <c r="T7" s="1082"/>
      <c r="U7" s="1082"/>
      <c r="V7" s="1002"/>
      <c r="W7" s="383"/>
    </row>
    <row r="8" spans="1:23" s="387" customFormat="1" ht="21" customHeight="1">
      <c r="A8" s="390" t="s">
        <v>55</v>
      </c>
      <c r="B8" s="389">
        <f>SUM(C8:U8)</f>
        <v>112</v>
      </c>
      <c r="C8" s="388">
        <v>4</v>
      </c>
      <c r="D8" s="388">
        <v>8</v>
      </c>
      <c r="E8" s="388">
        <v>0</v>
      </c>
      <c r="F8" s="388">
        <v>1</v>
      </c>
      <c r="G8" s="388">
        <v>0</v>
      </c>
      <c r="H8" s="388">
        <v>3</v>
      </c>
      <c r="I8" s="388">
        <v>1</v>
      </c>
      <c r="J8" s="388">
        <v>78</v>
      </c>
      <c r="K8" s="388">
        <v>10</v>
      </c>
      <c r="L8" s="388">
        <v>1</v>
      </c>
      <c r="M8" s="388">
        <v>2</v>
      </c>
      <c r="N8" s="388">
        <v>2</v>
      </c>
      <c r="O8" s="388">
        <v>1</v>
      </c>
      <c r="P8" s="388">
        <v>0</v>
      </c>
      <c r="Q8" s="388">
        <v>0</v>
      </c>
      <c r="R8" s="389">
        <v>1</v>
      </c>
      <c r="S8" s="388">
        <v>0</v>
      </c>
      <c r="T8" s="388">
        <v>0</v>
      </c>
      <c r="U8" s="388">
        <v>0</v>
      </c>
      <c r="V8" s="345" t="s">
        <v>57</v>
      </c>
      <c r="W8" s="386"/>
    </row>
    <row r="9" spans="1:23" s="387" customFormat="1" ht="21" customHeight="1">
      <c r="A9" s="390" t="s">
        <v>56</v>
      </c>
      <c r="B9" s="389">
        <f>SUM(C9:U9)</f>
        <v>113</v>
      </c>
      <c r="C9" s="388">
        <v>4</v>
      </c>
      <c r="D9" s="388">
        <v>9</v>
      </c>
      <c r="E9" s="388">
        <v>0</v>
      </c>
      <c r="F9" s="388">
        <v>1</v>
      </c>
      <c r="G9" s="388">
        <v>0</v>
      </c>
      <c r="H9" s="388">
        <v>3</v>
      </c>
      <c r="I9" s="388">
        <v>1</v>
      </c>
      <c r="J9" s="388">
        <v>78</v>
      </c>
      <c r="K9" s="388">
        <v>10</v>
      </c>
      <c r="L9" s="388">
        <v>1</v>
      </c>
      <c r="M9" s="388">
        <v>2</v>
      </c>
      <c r="N9" s="388">
        <v>2</v>
      </c>
      <c r="O9" s="388">
        <v>1</v>
      </c>
      <c r="P9" s="388">
        <v>0</v>
      </c>
      <c r="Q9" s="388">
        <v>0</v>
      </c>
      <c r="R9" s="389">
        <v>1</v>
      </c>
      <c r="S9" s="388">
        <v>0</v>
      </c>
      <c r="T9" s="388">
        <v>0</v>
      </c>
      <c r="U9" s="388">
        <v>0</v>
      </c>
      <c r="V9" s="345" t="s">
        <v>56</v>
      </c>
      <c r="W9" s="386"/>
    </row>
    <row r="10" spans="1:23" s="387" customFormat="1" ht="21" customHeight="1">
      <c r="A10" s="390" t="s">
        <v>5</v>
      </c>
      <c r="B10" s="389">
        <f>SUM(C10:U10)</f>
        <v>114</v>
      </c>
      <c r="C10" s="388">
        <v>4</v>
      </c>
      <c r="D10" s="388">
        <v>9</v>
      </c>
      <c r="E10" s="388">
        <v>0</v>
      </c>
      <c r="F10" s="388">
        <v>1</v>
      </c>
      <c r="G10" s="388">
        <v>0</v>
      </c>
      <c r="H10" s="388">
        <v>4</v>
      </c>
      <c r="I10" s="388">
        <v>1</v>
      </c>
      <c r="J10" s="388">
        <v>78</v>
      </c>
      <c r="K10" s="388">
        <v>10</v>
      </c>
      <c r="L10" s="388">
        <v>1</v>
      </c>
      <c r="M10" s="388">
        <v>2</v>
      </c>
      <c r="N10" s="388">
        <v>2</v>
      </c>
      <c r="O10" s="388">
        <v>1</v>
      </c>
      <c r="P10" s="388">
        <v>0</v>
      </c>
      <c r="Q10" s="388">
        <v>0</v>
      </c>
      <c r="R10" s="389">
        <v>1</v>
      </c>
      <c r="S10" s="388">
        <v>0</v>
      </c>
      <c r="T10" s="388">
        <v>0</v>
      </c>
      <c r="U10" s="388">
        <v>0</v>
      </c>
      <c r="V10" s="345" t="s">
        <v>5</v>
      </c>
      <c r="W10" s="386"/>
    </row>
    <row r="11" spans="1:23" s="387" customFormat="1" ht="21" customHeight="1">
      <c r="A11" s="390" t="s">
        <v>752</v>
      </c>
      <c r="B11" s="389">
        <v>122</v>
      </c>
      <c r="C11" s="388">
        <v>4</v>
      </c>
      <c r="D11" s="388">
        <v>9</v>
      </c>
      <c r="E11" s="388">
        <v>0</v>
      </c>
      <c r="F11" s="388">
        <v>1</v>
      </c>
      <c r="G11" s="388">
        <v>0</v>
      </c>
      <c r="H11" s="388">
        <v>4</v>
      </c>
      <c r="I11" s="388">
        <v>1</v>
      </c>
      <c r="J11" s="388">
        <v>86</v>
      </c>
      <c r="K11" s="388">
        <v>10</v>
      </c>
      <c r="L11" s="388">
        <v>1</v>
      </c>
      <c r="M11" s="388">
        <v>2</v>
      </c>
      <c r="N11" s="388">
        <v>2</v>
      </c>
      <c r="O11" s="388">
        <v>1</v>
      </c>
      <c r="P11" s="388">
        <v>0</v>
      </c>
      <c r="Q11" s="388">
        <v>0</v>
      </c>
      <c r="R11" s="389">
        <v>1</v>
      </c>
      <c r="S11" s="388">
        <v>0</v>
      </c>
      <c r="T11" s="388">
        <v>0</v>
      </c>
      <c r="U11" s="388">
        <v>0</v>
      </c>
      <c r="V11" s="345" t="s">
        <v>752</v>
      </c>
      <c r="W11" s="386"/>
    </row>
    <row r="12" spans="1:23" s="513" customFormat="1" ht="21" customHeight="1">
      <c r="A12" s="510" t="s">
        <v>833</v>
      </c>
      <c r="B12" s="511">
        <v>123</v>
      </c>
      <c r="C12" s="122">
        <v>4</v>
      </c>
      <c r="D12" s="122">
        <v>9</v>
      </c>
      <c r="E12" s="122">
        <v>0</v>
      </c>
      <c r="F12" s="122">
        <v>1</v>
      </c>
      <c r="G12" s="122">
        <v>0</v>
      </c>
      <c r="H12" s="122">
        <v>4</v>
      </c>
      <c r="I12" s="122">
        <v>1</v>
      </c>
      <c r="J12" s="122">
        <v>86</v>
      </c>
      <c r="K12" s="122">
        <v>10</v>
      </c>
      <c r="L12" s="122">
        <v>1</v>
      </c>
      <c r="M12" s="122">
        <v>3</v>
      </c>
      <c r="N12" s="122">
        <v>2</v>
      </c>
      <c r="O12" s="122">
        <v>1</v>
      </c>
      <c r="P12" s="122">
        <v>0</v>
      </c>
      <c r="Q12" s="122">
        <v>0</v>
      </c>
      <c r="R12" s="122">
        <v>1</v>
      </c>
      <c r="S12" s="122">
        <v>0</v>
      </c>
      <c r="T12" s="122">
        <v>0</v>
      </c>
      <c r="U12" s="122">
        <v>0</v>
      </c>
      <c r="V12" s="512" t="s">
        <v>833</v>
      </c>
      <c r="W12" s="168"/>
    </row>
    <row r="13" spans="1:23" s="397" customFormat="1" ht="13.5" customHeight="1">
      <c r="A13" s="391"/>
      <c r="B13" s="391"/>
      <c r="C13" s="392"/>
      <c r="D13" s="392"/>
      <c r="E13" s="393"/>
      <c r="F13" s="392"/>
      <c r="G13" s="393"/>
      <c r="H13" s="392"/>
      <c r="I13" s="394"/>
      <c r="J13" s="395"/>
      <c r="K13" s="395"/>
      <c r="L13" s="394"/>
      <c r="M13" s="395"/>
      <c r="N13" s="394"/>
      <c r="O13" s="395"/>
      <c r="P13" s="393"/>
      <c r="Q13" s="393"/>
      <c r="R13" s="394"/>
      <c r="S13" s="393"/>
      <c r="T13" s="393"/>
      <c r="U13" s="393"/>
      <c r="V13" s="396"/>
      <c r="W13" s="383"/>
    </row>
    <row r="14" spans="1:23" s="330" customFormat="1" ht="24" customHeight="1">
      <c r="A14" s="1085" t="s">
        <v>420</v>
      </c>
      <c r="B14" s="1085"/>
      <c r="C14" s="1085"/>
      <c r="D14" s="1085"/>
      <c r="E14" s="1085"/>
      <c r="F14" s="1085"/>
      <c r="G14" s="1085"/>
      <c r="H14" s="1085"/>
      <c r="I14" s="1085"/>
      <c r="J14" s="1085"/>
      <c r="K14" s="1085"/>
      <c r="L14" s="1085"/>
      <c r="M14" s="1085"/>
      <c r="N14" s="1085"/>
      <c r="O14" s="1085"/>
      <c r="P14" s="1085"/>
      <c r="Q14" s="1085"/>
      <c r="R14" s="1085"/>
      <c r="S14" s="1085"/>
      <c r="T14" s="1085"/>
      <c r="U14" s="1085"/>
      <c r="V14" s="1085"/>
      <c r="W14" s="383"/>
    </row>
    <row r="15" ht="11.25" customHeight="1"/>
    <row r="16" spans="1:23" s="330" customFormat="1" ht="28.5" customHeight="1">
      <c r="A16" s="1078" t="s">
        <v>435</v>
      </c>
      <c r="B16" s="1072" t="s">
        <v>536</v>
      </c>
      <c r="C16" s="1073"/>
      <c r="D16" s="1073"/>
      <c r="E16" s="1073"/>
      <c r="F16" s="1073"/>
      <c r="G16" s="1073"/>
      <c r="H16" s="1073"/>
      <c r="I16" s="1073"/>
      <c r="J16" s="1073"/>
      <c r="K16" s="1073"/>
      <c r="L16" s="1073"/>
      <c r="M16" s="1073"/>
      <c r="N16" s="1073"/>
      <c r="O16" s="1073"/>
      <c r="P16" s="1074"/>
      <c r="Q16" s="398" t="s">
        <v>535</v>
      </c>
      <c r="R16" s="399"/>
      <c r="S16" s="400"/>
      <c r="T16" s="1076" t="s">
        <v>454</v>
      </c>
      <c r="U16" s="376"/>
      <c r="V16" s="376"/>
      <c r="W16" s="376"/>
    </row>
    <row r="17" spans="1:23" s="387" customFormat="1" ht="58.5" customHeight="1">
      <c r="A17" s="1079"/>
      <c r="B17" s="375" t="s">
        <v>748</v>
      </c>
      <c r="C17" s="384" t="s">
        <v>410</v>
      </c>
      <c r="D17" s="384" t="s">
        <v>411</v>
      </c>
      <c r="E17" s="384" t="s">
        <v>458</v>
      </c>
      <c r="F17" s="384" t="s">
        <v>459</v>
      </c>
      <c r="G17" s="384" t="s">
        <v>460</v>
      </c>
      <c r="H17" s="384" t="s">
        <v>461</v>
      </c>
      <c r="I17" s="385" t="s">
        <v>462</v>
      </c>
      <c r="J17" s="384" t="s">
        <v>463</v>
      </c>
      <c r="K17" s="401" t="s">
        <v>464</v>
      </c>
      <c r="L17" s="384" t="s">
        <v>465</v>
      </c>
      <c r="M17" s="384" t="s">
        <v>466</v>
      </c>
      <c r="N17" s="402" t="s">
        <v>467</v>
      </c>
      <c r="O17" s="384" t="s">
        <v>468</v>
      </c>
      <c r="P17" s="384" t="s">
        <v>469</v>
      </c>
      <c r="Q17" s="382" t="s">
        <v>470</v>
      </c>
      <c r="R17" s="382" t="s">
        <v>471</v>
      </c>
      <c r="S17" s="382" t="s">
        <v>409</v>
      </c>
      <c r="T17" s="1002"/>
      <c r="U17" s="376"/>
      <c r="V17" s="376"/>
      <c r="W17" s="376"/>
    </row>
    <row r="18" spans="1:23" s="403" customFormat="1" ht="18" customHeight="1">
      <c r="A18" s="390" t="s">
        <v>57</v>
      </c>
      <c r="B18" s="514">
        <f>SUM(C18:S18)</f>
        <v>686</v>
      </c>
      <c r="C18" s="388">
        <v>1</v>
      </c>
      <c r="D18" s="404">
        <v>0</v>
      </c>
      <c r="E18" s="388">
        <v>0</v>
      </c>
      <c r="F18" s="388">
        <v>2</v>
      </c>
      <c r="G18" s="388">
        <v>15</v>
      </c>
      <c r="H18" s="388">
        <v>1</v>
      </c>
      <c r="I18" s="388">
        <v>10</v>
      </c>
      <c r="J18" s="388">
        <v>137</v>
      </c>
      <c r="K18" s="388">
        <v>121</v>
      </c>
      <c r="L18" s="388">
        <v>63</v>
      </c>
      <c r="M18" s="388">
        <v>268</v>
      </c>
      <c r="N18" s="388">
        <v>1</v>
      </c>
      <c r="O18" s="388">
        <v>2</v>
      </c>
      <c r="P18" s="389">
        <v>50</v>
      </c>
      <c r="Q18" s="389">
        <v>15</v>
      </c>
      <c r="R18" s="61">
        <v>0</v>
      </c>
      <c r="S18" s="405">
        <v>0</v>
      </c>
      <c r="T18" s="345" t="s">
        <v>57</v>
      </c>
      <c r="U18" s="386"/>
      <c r="V18" s="386"/>
      <c r="W18" s="386"/>
    </row>
    <row r="19" spans="1:23" s="403" customFormat="1" ht="18" customHeight="1">
      <c r="A19" s="390" t="s">
        <v>56</v>
      </c>
      <c r="B19" s="514">
        <f>SUM(C19:S19)</f>
        <v>713</v>
      </c>
      <c r="C19" s="388">
        <v>1</v>
      </c>
      <c r="D19" s="404">
        <v>0</v>
      </c>
      <c r="E19" s="388">
        <v>0</v>
      </c>
      <c r="F19" s="388">
        <v>2</v>
      </c>
      <c r="G19" s="388">
        <v>17</v>
      </c>
      <c r="H19" s="388">
        <v>1</v>
      </c>
      <c r="I19" s="388">
        <v>10</v>
      </c>
      <c r="J19" s="388">
        <v>143</v>
      </c>
      <c r="K19" s="388">
        <v>132</v>
      </c>
      <c r="L19" s="388">
        <v>69</v>
      </c>
      <c r="M19" s="388">
        <v>282</v>
      </c>
      <c r="N19" s="388">
        <v>0</v>
      </c>
      <c r="O19" s="388">
        <v>0</v>
      </c>
      <c r="P19" s="389">
        <v>56</v>
      </c>
      <c r="Q19" s="389">
        <v>0</v>
      </c>
      <c r="R19" s="61">
        <v>0</v>
      </c>
      <c r="S19" s="405">
        <v>0</v>
      </c>
      <c r="T19" s="345" t="s">
        <v>56</v>
      </c>
      <c r="U19" s="386"/>
      <c r="V19" s="386"/>
      <c r="W19" s="386"/>
    </row>
    <row r="20" spans="1:23" s="403" customFormat="1" ht="18" customHeight="1">
      <c r="A20" s="390" t="s">
        <v>5</v>
      </c>
      <c r="B20" s="514">
        <f>SUM(C20:S20)</f>
        <v>647</v>
      </c>
      <c r="C20" s="388">
        <v>1</v>
      </c>
      <c r="D20" s="404">
        <v>0</v>
      </c>
      <c r="E20" s="388">
        <v>0</v>
      </c>
      <c r="F20" s="388">
        <v>2</v>
      </c>
      <c r="G20" s="388">
        <v>18</v>
      </c>
      <c r="H20" s="388">
        <v>1</v>
      </c>
      <c r="I20" s="388">
        <v>9</v>
      </c>
      <c r="J20" s="388">
        <v>127</v>
      </c>
      <c r="K20" s="388">
        <v>131</v>
      </c>
      <c r="L20" s="388">
        <v>65</v>
      </c>
      <c r="M20" s="388">
        <v>231</v>
      </c>
      <c r="N20" s="388">
        <v>0</v>
      </c>
      <c r="O20" s="388">
        <v>2</v>
      </c>
      <c r="P20" s="389">
        <v>45</v>
      </c>
      <c r="Q20" s="389">
        <v>15</v>
      </c>
      <c r="R20" s="61">
        <v>0</v>
      </c>
      <c r="S20" s="405">
        <v>0</v>
      </c>
      <c r="T20" s="345" t="s">
        <v>5</v>
      </c>
      <c r="U20" s="386"/>
      <c r="V20" s="386"/>
      <c r="W20" s="386"/>
    </row>
    <row r="21" spans="1:23" s="403" customFormat="1" ht="18" customHeight="1">
      <c r="A21" s="390" t="s">
        <v>752</v>
      </c>
      <c r="B21" s="514">
        <v>658</v>
      </c>
      <c r="C21" s="388">
        <v>1</v>
      </c>
      <c r="D21" s="404">
        <v>0</v>
      </c>
      <c r="E21" s="388">
        <v>0</v>
      </c>
      <c r="F21" s="388">
        <v>1</v>
      </c>
      <c r="G21" s="388">
        <v>18</v>
      </c>
      <c r="H21" s="388">
        <v>1</v>
      </c>
      <c r="I21" s="388">
        <v>10</v>
      </c>
      <c r="J21" s="388">
        <v>134</v>
      </c>
      <c r="K21" s="388">
        <v>126</v>
      </c>
      <c r="L21" s="388">
        <v>70</v>
      </c>
      <c r="M21" s="388">
        <v>233</v>
      </c>
      <c r="N21" s="388">
        <v>2</v>
      </c>
      <c r="O21" s="388">
        <v>2</v>
      </c>
      <c r="P21" s="389">
        <v>39</v>
      </c>
      <c r="Q21" s="389">
        <v>21</v>
      </c>
      <c r="R21" s="61">
        <v>0</v>
      </c>
      <c r="S21" s="405">
        <v>0</v>
      </c>
      <c r="T21" s="345" t="s">
        <v>752</v>
      </c>
      <c r="U21" s="386"/>
      <c r="V21" s="386"/>
      <c r="W21" s="386"/>
    </row>
    <row r="22" spans="1:20" s="168" customFormat="1" ht="18" customHeight="1">
      <c r="A22" s="510" t="s">
        <v>833</v>
      </c>
      <c r="B22" s="511">
        <v>683</v>
      </c>
      <c r="C22" s="122">
        <v>1</v>
      </c>
      <c r="D22" s="515">
        <v>0</v>
      </c>
      <c r="E22" s="122">
        <v>0</v>
      </c>
      <c r="F22" s="122">
        <v>1</v>
      </c>
      <c r="G22" s="122">
        <v>15</v>
      </c>
      <c r="H22" s="122">
        <v>1</v>
      </c>
      <c r="I22" s="122">
        <v>12</v>
      </c>
      <c r="J22" s="122">
        <v>141</v>
      </c>
      <c r="K22" s="122">
        <v>123</v>
      </c>
      <c r="L22" s="122">
        <v>73</v>
      </c>
      <c r="M22" s="122">
        <v>241</v>
      </c>
      <c r="N22" s="122">
        <v>1</v>
      </c>
      <c r="O22" s="122">
        <v>2</v>
      </c>
      <c r="P22" s="122">
        <v>50</v>
      </c>
      <c r="Q22" s="122">
        <v>22</v>
      </c>
      <c r="R22" s="515">
        <v>0</v>
      </c>
      <c r="S22" s="516">
        <v>0</v>
      </c>
      <c r="T22" s="512" t="s">
        <v>833</v>
      </c>
    </row>
    <row r="23" spans="1:20" s="60" customFormat="1" ht="16.5" customHeight="1">
      <c r="A23" s="338" t="s">
        <v>668</v>
      </c>
      <c r="B23" s="338"/>
      <c r="C23" s="338"/>
      <c r="D23" s="338"/>
      <c r="E23" s="338"/>
      <c r="F23" s="338"/>
      <c r="G23" s="338"/>
      <c r="H23" s="353"/>
      <c r="I23" s="353"/>
      <c r="J23" s="353"/>
      <c r="K23" s="406"/>
      <c r="M23" s="406" t="s">
        <v>667</v>
      </c>
      <c r="N23" s="406"/>
      <c r="O23" s="406"/>
      <c r="P23" s="406"/>
      <c r="Q23" s="406"/>
      <c r="R23" s="406"/>
      <c r="S23" s="406"/>
      <c r="T23" s="406"/>
    </row>
    <row r="24" s="181" customFormat="1" ht="13.5"/>
    <row r="25" s="181" customFormat="1" ht="13.5"/>
    <row r="26" s="181" customFormat="1" ht="13.5"/>
    <row r="27" spans="1:20" ht="13.5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</row>
    <row r="28" spans="1:20" ht="13.5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</row>
  </sheetData>
  <sheetProtection/>
  <mergeCells count="30">
    <mergeCell ref="A14:V14"/>
    <mergeCell ref="P5:P7"/>
    <mergeCell ref="K5:M5"/>
    <mergeCell ref="S5:S7"/>
    <mergeCell ref="O5:O7"/>
    <mergeCell ref="K6:K7"/>
    <mergeCell ref="N5:N7"/>
    <mergeCell ref="A4:A7"/>
    <mergeCell ref="C5:C7"/>
    <mergeCell ref="D5:D7"/>
    <mergeCell ref="J5:J7"/>
    <mergeCell ref="M6:M7"/>
    <mergeCell ref="R5:R7"/>
    <mergeCell ref="U5:U7"/>
    <mergeCell ref="A2:V2"/>
    <mergeCell ref="E5:E7"/>
    <mergeCell ref="F5:F7"/>
    <mergeCell ref="G5:G7"/>
    <mergeCell ref="T5:T7"/>
    <mergeCell ref="B5:B7"/>
    <mergeCell ref="B4:U4"/>
    <mergeCell ref="B16:P16"/>
    <mergeCell ref="A1:V1"/>
    <mergeCell ref="V4:V7"/>
    <mergeCell ref="A16:A17"/>
    <mergeCell ref="T16:T17"/>
    <mergeCell ref="Q5:Q7"/>
    <mergeCell ref="L6:L7"/>
    <mergeCell ref="H5:H7"/>
    <mergeCell ref="I5:I7"/>
  </mergeCells>
  <printOptions/>
  <pageMargins left="0.33" right="0.32" top="0.68" bottom="0.73" header="0.5118110236220472" footer="0.27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H2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25.8515625" style="527" customWidth="1"/>
    <col min="2" max="2" width="13.7109375" style="527" customWidth="1"/>
    <col min="3" max="3" width="16.7109375" style="527" customWidth="1"/>
    <col min="4" max="4" width="20.421875" style="527" customWidth="1"/>
    <col min="5" max="5" width="15.421875" style="527" customWidth="1"/>
    <col min="6" max="6" width="19.8515625" style="527" customWidth="1"/>
    <col min="7" max="7" width="33.57421875" style="527" customWidth="1"/>
    <col min="8" max="16384" width="9.140625" style="453" customWidth="1"/>
  </cols>
  <sheetData>
    <row r="1" spans="1:7" ht="30.75" customHeight="1">
      <c r="A1" s="1075" t="s">
        <v>91</v>
      </c>
      <c r="B1" s="1094"/>
      <c r="C1" s="1094"/>
      <c r="D1" s="1094"/>
      <c r="E1" s="1094"/>
      <c r="F1" s="1094"/>
      <c r="G1" s="1094"/>
    </row>
    <row r="2" spans="1:7" ht="24.75" customHeight="1">
      <c r="A2" s="134" t="s">
        <v>99</v>
      </c>
      <c r="B2" s="517"/>
      <c r="C2" s="356"/>
      <c r="D2" s="356"/>
      <c r="E2" s="356"/>
      <c r="F2" s="356"/>
      <c r="G2" s="134" t="s">
        <v>100</v>
      </c>
    </row>
    <row r="3" spans="1:7" ht="21" customHeight="1">
      <c r="A3" s="518" t="s">
        <v>101</v>
      </c>
      <c r="B3" s="1095" t="s">
        <v>102</v>
      </c>
      <c r="C3" s="1096"/>
      <c r="D3" s="1097"/>
      <c r="E3" s="879" t="s">
        <v>669</v>
      </c>
      <c r="F3" s="879" t="s">
        <v>670</v>
      </c>
      <c r="G3" s="407" t="s">
        <v>103</v>
      </c>
    </row>
    <row r="4" spans="1:7" ht="33" customHeight="1">
      <c r="A4" s="520" t="s">
        <v>104</v>
      </c>
      <c r="B4" s="521"/>
      <c r="C4" s="522" t="s">
        <v>105</v>
      </c>
      <c r="D4" s="523" t="s">
        <v>106</v>
      </c>
      <c r="E4" s="1098"/>
      <c r="F4" s="1098"/>
      <c r="G4" s="524" t="s">
        <v>107</v>
      </c>
    </row>
    <row r="5" spans="1:7" s="526" customFormat="1" ht="28.5" customHeight="1">
      <c r="A5" s="533" t="s">
        <v>5</v>
      </c>
      <c r="B5" s="534">
        <v>76745</v>
      </c>
      <c r="C5" s="532">
        <v>32741</v>
      </c>
      <c r="D5" s="535">
        <v>44004</v>
      </c>
      <c r="E5" s="535">
        <v>43000</v>
      </c>
      <c r="F5" s="535">
        <v>464598</v>
      </c>
      <c r="G5" s="525" t="s">
        <v>5</v>
      </c>
    </row>
    <row r="6" spans="1:7" s="526" customFormat="1" ht="28.5" customHeight="1">
      <c r="A6" s="533" t="s">
        <v>752</v>
      </c>
      <c r="B6" s="534">
        <v>73698</v>
      </c>
      <c r="C6" s="532">
        <v>33000</v>
      </c>
      <c r="D6" s="535">
        <v>40698</v>
      </c>
      <c r="E6" s="535">
        <v>43000</v>
      </c>
      <c r="F6" s="535">
        <v>144490</v>
      </c>
      <c r="G6" s="525" t="s">
        <v>752</v>
      </c>
    </row>
    <row r="7" spans="1:7" s="136" customFormat="1" ht="28.5" customHeight="1">
      <c r="A7" s="536" t="s">
        <v>833</v>
      </c>
      <c r="B7" s="537">
        <f>SUM(B8:B11)</f>
        <v>73698</v>
      </c>
      <c r="C7" s="537">
        <f>SUM(C8:C11)</f>
        <v>33000</v>
      </c>
      <c r="D7" s="537">
        <f>SUM(D8:D11)</f>
        <v>40698</v>
      </c>
      <c r="E7" s="537">
        <f>SUM(E8:E11)</f>
        <v>43000</v>
      </c>
      <c r="F7" s="537">
        <f>SUM(F8:F11)</f>
        <v>144490</v>
      </c>
      <c r="G7" s="131" t="s">
        <v>833</v>
      </c>
    </row>
    <row r="8" spans="1:8" s="269" customFormat="1" ht="28.5" customHeight="1">
      <c r="A8" s="174" t="s">
        <v>108</v>
      </c>
      <c r="B8" s="538">
        <v>45651</v>
      </c>
      <c r="C8" s="539">
        <v>8175</v>
      </c>
      <c r="D8" s="539">
        <v>37476</v>
      </c>
      <c r="E8" s="539">
        <v>25000</v>
      </c>
      <c r="F8" s="544" t="s">
        <v>58</v>
      </c>
      <c r="G8" s="529" t="s">
        <v>421</v>
      </c>
      <c r="H8" s="530"/>
    </row>
    <row r="9" spans="1:8" s="269" customFormat="1" ht="28.5" customHeight="1">
      <c r="A9" s="174" t="s">
        <v>422</v>
      </c>
      <c r="B9" s="538">
        <v>9470</v>
      </c>
      <c r="C9" s="539">
        <v>8325</v>
      </c>
      <c r="D9" s="539">
        <v>1145</v>
      </c>
      <c r="E9" s="539">
        <v>5000</v>
      </c>
      <c r="F9" s="540">
        <v>49802</v>
      </c>
      <c r="G9" s="529" t="s">
        <v>423</v>
      </c>
      <c r="H9" s="530"/>
    </row>
    <row r="10" spans="1:8" s="269" customFormat="1" ht="28.5" customHeight="1">
      <c r="A10" s="174" t="s">
        <v>424</v>
      </c>
      <c r="B10" s="538">
        <v>10056</v>
      </c>
      <c r="C10" s="539">
        <v>8250</v>
      </c>
      <c r="D10" s="539">
        <v>1806</v>
      </c>
      <c r="E10" s="539">
        <v>10000</v>
      </c>
      <c r="F10" s="540">
        <v>78780</v>
      </c>
      <c r="G10" s="529" t="s">
        <v>425</v>
      </c>
      <c r="H10" s="530"/>
    </row>
    <row r="11" spans="1:8" s="269" customFormat="1" ht="28.5" customHeight="1">
      <c r="A11" s="119" t="s">
        <v>426</v>
      </c>
      <c r="B11" s="541">
        <v>8521</v>
      </c>
      <c r="C11" s="542">
        <v>8250</v>
      </c>
      <c r="D11" s="542">
        <v>271</v>
      </c>
      <c r="E11" s="542">
        <v>3000</v>
      </c>
      <c r="F11" s="543">
        <v>15908</v>
      </c>
      <c r="G11" s="531" t="s">
        <v>427</v>
      </c>
      <c r="H11" s="530"/>
    </row>
    <row r="12" spans="1:7" s="443" customFormat="1" ht="18.75" customHeight="1">
      <c r="A12" s="189" t="s">
        <v>109</v>
      </c>
      <c r="G12" s="443" t="s">
        <v>110</v>
      </c>
    </row>
    <row r="13" ht="12.75">
      <c r="A13" s="273" t="s">
        <v>787</v>
      </c>
    </row>
    <row r="23" ht="12.75">
      <c r="D23" s="528"/>
    </row>
    <row r="24" ht="12.75">
      <c r="D24" s="528"/>
    </row>
  </sheetData>
  <sheetProtection/>
  <mergeCells count="4">
    <mergeCell ref="A1:G1"/>
    <mergeCell ref="B3:D3"/>
    <mergeCell ref="E3:E4"/>
    <mergeCell ref="F3:F4"/>
  </mergeCells>
  <printOptions/>
  <pageMargins left="0.27" right="0.36" top="1" bottom="1" header="0.5" footer="0.5"/>
  <pageSetup horizontalDpi="600" verticalDpi="600" orientation="landscape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11.00390625" style="27" customWidth="1"/>
    <col min="2" max="2" width="8.7109375" style="20" customWidth="1"/>
    <col min="3" max="3" width="9.7109375" style="20" customWidth="1"/>
    <col min="4" max="10" width="8.7109375" style="20" customWidth="1"/>
    <col min="11" max="11" width="9.57421875" style="20" customWidth="1"/>
    <col min="12" max="15" width="8.7109375" style="20" customWidth="1"/>
    <col min="16" max="16" width="14.140625" style="20" customWidth="1"/>
    <col min="17" max="16384" width="9.140625" style="20" customWidth="1"/>
  </cols>
  <sheetData>
    <row r="1" spans="1:16" s="45" customFormat="1" ht="32.25" customHeight="1">
      <c r="A1" s="766" t="s">
        <v>92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</row>
    <row r="2" spans="1:16" s="9" customFormat="1" ht="19.5" customHeight="1">
      <c r="A2" s="2" t="s">
        <v>412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0" t="s">
        <v>322</v>
      </c>
    </row>
    <row r="3" spans="1:16" s="16" customFormat="1" ht="54" customHeight="1">
      <c r="A3" s="1099" t="s">
        <v>408</v>
      </c>
      <c r="B3" s="1101" t="s">
        <v>498</v>
      </c>
      <c r="C3" s="1102"/>
      <c r="D3" s="1101" t="s">
        <v>499</v>
      </c>
      <c r="E3" s="1102"/>
      <c r="F3" s="1101" t="s">
        <v>413</v>
      </c>
      <c r="G3" s="1102"/>
      <c r="H3" s="1101" t="s">
        <v>500</v>
      </c>
      <c r="I3" s="1102"/>
      <c r="J3" s="1101" t="s">
        <v>504</v>
      </c>
      <c r="K3" s="1102"/>
      <c r="L3" s="1101" t="s">
        <v>414</v>
      </c>
      <c r="M3" s="1102"/>
      <c r="N3" s="1101" t="s">
        <v>283</v>
      </c>
      <c r="O3" s="1102"/>
      <c r="P3" s="1103" t="s">
        <v>325</v>
      </c>
    </row>
    <row r="4" spans="1:16" s="16" customFormat="1" ht="60" customHeight="1">
      <c r="A4" s="1100"/>
      <c r="B4" s="5" t="s">
        <v>415</v>
      </c>
      <c r="C4" s="5" t="s">
        <v>284</v>
      </c>
      <c r="D4" s="5" t="s">
        <v>415</v>
      </c>
      <c r="E4" s="5" t="s">
        <v>416</v>
      </c>
      <c r="F4" s="5" t="s">
        <v>415</v>
      </c>
      <c r="G4" s="5" t="s">
        <v>416</v>
      </c>
      <c r="H4" s="5" t="s">
        <v>415</v>
      </c>
      <c r="I4" s="5" t="s">
        <v>416</v>
      </c>
      <c r="J4" s="5" t="s">
        <v>415</v>
      </c>
      <c r="K4" s="5" t="s">
        <v>416</v>
      </c>
      <c r="L4" s="5" t="s">
        <v>415</v>
      </c>
      <c r="M4" s="5" t="s">
        <v>416</v>
      </c>
      <c r="N4" s="5" t="s">
        <v>415</v>
      </c>
      <c r="O4" s="5" t="s">
        <v>416</v>
      </c>
      <c r="P4" s="1103"/>
    </row>
    <row r="5" spans="1:16" s="22" customFormat="1" ht="45" customHeight="1">
      <c r="A5" s="23" t="s">
        <v>621</v>
      </c>
      <c r="B5" s="545">
        <v>19</v>
      </c>
      <c r="C5" s="546">
        <v>313480</v>
      </c>
      <c r="D5" s="546">
        <v>1</v>
      </c>
      <c r="E5" s="547">
        <v>4220</v>
      </c>
      <c r="F5" s="546">
        <v>8</v>
      </c>
      <c r="G5" s="546">
        <v>4840</v>
      </c>
      <c r="H5" s="546">
        <v>3</v>
      </c>
      <c r="I5" s="546">
        <v>11355</v>
      </c>
      <c r="J5" s="546">
        <v>1</v>
      </c>
      <c r="K5" s="546">
        <v>272319</v>
      </c>
      <c r="L5" s="546">
        <v>6</v>
      </c>
      <c r="M5" s="546">
        <v>20746</v>
      </c>
      <c r="N5" s="548" t="s">
        <v>153</v>
      </c>
      <c r="O5" s="548" t="s">
        <v>153</v>
      </c>
      <c r="P5" s="18" t="s">
        <v>621</v>
      </c>
    </row>
    <row r="6" spans="1:16" s="22" customFormat="1" ht="45" customHeight="1">
      <c r="A6" s="23" t="s">
        <v>7</v>
      </c>
      <c r="B6" s="545">
        <v>20</v>
      </c>
      <c r="C6" s="546">
        <v>167001</v>
      </c>
      <c r="D6" s="546">
        <v>1</v>
      </c>
      <c r="E6" s="547">
        <v>3887</v>
      </c>
      <c r="F6" s="546">
        <v>8</v>
      </c>
      <c r="G6" s="546">
        <v>4608</v>
      </c>
      <c r="H6" s="546">
        <v>3</v>
      </c>
      <c r="I6" s="546">
        <v>10490</v>
      </c>
      <c r="J6" s="546">
        <v>1</v>
      </c>
      <c r="K6" s="546">
        <v>118258</v>
      </c>
      <c r="L6" s="546">
        <v>7</v>
      </c>
      <c r="M6" s="546">
        <v>29758</v>
      </c>
      <c r="N6" s="548" t="s">
        <v>200</v>
      </c>
      <c r="O6" s="548" t="s">
        <v>200</v>
      </c>
      <c r="P6" s="18" t="s">
        <v>7</v>
      </c>
    </row>
    <row r="7" spans="1:16" s="22" customFormat="1" ht="45" customHeight="1">
      <c r="A7" s="23" t="s">
        <v>5</v>
      </c>
      <c r="B7" s="545">
        <v>20</v>
      </c>
      <c r="C7" s="546">
        <v>167144</v>
      </c>
      <c r="D7" s="546">
        <v>1</v>
      </c>
      <c r="E7" s="547">
        <v>3887</v>
      </c>
      <c r="F7" s="546">
        <v>8</v>
      </c>
      <c r="G7" s="546">
        <v>4608</v>
      </c>
      <c r="H7" s="546">
        <v>3</v>
      </c>
      <c r="I7" s="546">
        <v>10490</v>
      </c>
      <c r="J7" s="546">
        <v>1</v>
      </c>
      <c r="K7" s="546">
        <v>118258</v>
      </c>
      <c r="L7" s="546">
        <v>7</v>
      </c>
      <c r="M7" s="546">
        <v>29901</v>
      </c>
      <c r="N7" s="548" t="s">
        <v>200</v>
      </c>
      <c r="O7" s="548" t="s">
        <v>200</v>
      </c>
      <c r="P7" s="18" t="s">
        <v>5</v>
      </c>
    </row>
    <row r="8" spans="1:16" s="22" customFormat="1" ht="45" customHeight="1">
      <c r="A8" s="23" t="s">
        <v>752</v>
      </c>
      <c r="B8" s="545">
        <v>22</v>
      </c>
      <c r="C8" s="546">
        <v>169459</v>
      </c>
      <c r="D8" s="546">
        <v>1</v>
      </c>
      <c r="E8" s="547">
        <v>3887</v>
      </c>
      <c r="F8" s="546">
        <v>9</v>
      </c>
      <c r="G8" s="546">
        <v>5337</v>
      </c>
      <c r="H8" s="546">
        <v>3</v>
      </c>
      <c r="I8" s="546">
        <v>11143</v>
      </c>
      <c r="J8" s="546">
        <v>1</v>
      </c>
      <c r="K8" s="546">
        <v>118258</v>
      </c>
      <c r="L8" s="546">
        <v>8</v>
      </c>
      <c r="M8" s="546">
        <v>30834</v>
      </c>
      <c r="N8" s="548" t="s">
        <v>200</v>
      </c>
      <c r="O8" s="750" t="s">
        <v>200</v>
      </c>
      <c r="P8" s="18" t="s">
        <v>752</v>
      </c>
    </row>
    <row r="9" spans="1:16" s="164" customFormat="1" ht="45" customHeight="1">
      <c r="A9" s="145" t="s">
        <v>833</v>
      </c>
      <c r="B9" s="549">
        <v>24</v>
      </c>
      <c r="C9" s="550">
        <v>179134</v>
      </c>
      <c r="D9" s="550">
        <v>1</v>
      </c>
      <c r="E9" s="550">
        <v>3887</v>
      </c>
      <c r="F9" s="550">
        <v>9</v>
      </c>
      <c r="G9" s="550">
        <v>5337</v>
      </c>
      <c r="H9" s="550">
        <v>4</v>
      </c>
      <c r="I9" s="550">
        <v>18821</v>
      </c>
      <c r="J9" s="550">
        <v>1</v>
      </c>
      <c r="K9" s="550">
        <v>118258</v>
      </c>
      <c r="L9" s="550">
        <v>9</v>
      </c>
      <c r="M9" s="550">
        <v>32831</v>
      </c>
      <c r="N9" s="551" t="s">
        <v>200</v>
      </c>
      <c r="O9" s="751" t="s">
        <v>200</v>
      </c>
      <c r="P9" s="123" t="s">
        <v>833</v>
      </c>
    </row>
    <row r="10" spans="1:10" s="60" customFormat="1" ht="20.25" customHeight="1">
      <c r="A10" s="189" t="s">
        <v>111</v>
      </c>
      <c r="C10" s="190"/>
      <c r="J10" s="60" t="s">
        <v>112</v>
      </c>
    </row>
    <row r="11" s="34" customFormat="1" ht="20.25" customHeight="1">
      <c r="A11" s="34" t="s">
        <v>671</v>
      </c>
    </row>
  </sheetData>
  <sheetProtection/>
  <mergeCells count="10">
    <mergeCell ref="A1:P1"/>
    <mergeCell ref="A3:A4"/>
    <mergeCell ref="B3:C3"/>
    <mergeCell ref="D3:E3"/>
    <mergeCell ref="F3:G3"/>
    <mergeCell ref="H3:I3"/>
    <mergeCell ref="J3:K3"/>
    <mergeCell ref="N3:O3"/>
    <mergeCell ref="P3:P4"/>
    <mergeCell ref="L3:M3"/>
  </mergeCells>
  <printOptions/>
  <pageMargins left="0.31" right="0.27" top="0.984251968503937" bottom="0.5" header="0.5118110236220472" footer="0.3"/>
  <pageSetup horizontalDpi="600" verticalDpi="600" orientation="landscape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"/>
  <sheetViews>
    <sheetView zoomScalePageLayoutView="0" workbookViewId="0" topLeftCell="A1">
      <selection activeCell="J23" sqref="J23:K23"/>
    </sheetView>
  </sheetViews>
  <sheetFormatPr defaultColWidth="11.421875" defaultRowHeight="13.5" customHeight="1"/>
  <cols>
    <col min="1" max="1" width="9.57421875" style="413" customWidth="1"/>
    <col min="2" max="11" width="13.00390625" style="413" customWidth="1"/>
    <col min="12" max="12" width="9.140625" style="413" customWidth="1"/>
    <col min="13" max="16384" width="11.421875" style="413" customWidth="1"/>
  </cols>
  <sheetData>
    <row r="1" spans="1:11" s="408" customFormat="1" ht="36.75" customHeight="1">
      <c r="A1" s="1119" t="s">
        <v>60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</row>
    <row r="2" spans="1:11" s="410" customFormat="1" ht="19.5" customHeight="1">
      <c r="A2" s="409" t="s">
        <v>61</v>
      </c>
      <c r="J2" s="1107" t="s">
        <v>749</v>
      </c>
      <c r="K2" s="1107"/>
    </row>
    <row r="3" spans="1:11" s="411" customFormat="1" ht="28.5" customHeight="1">
      <c r="A3" s="1116" t="s">
        <v>62</v>
      </c>
      <c r="B3" s="1111" t="s">
        <v>542</v>
      </c>
      <c r="C3" s="1112"/>
      <c r="D3" s="1112"/>
      <c r="E3" s="1112"/>
      <c r="F3" s="1112"/>
      <c r="G3" s="1111" t="s">
        <v>543</v>
      </c>
      <c r="H3" s="1112"/>
      <c r="I3" s="1112"/>
      <c r="J3" s="1112"/>
      <c r="K3" s="1108" t="s">
        <v>237</v>
      </c>
    </row>
    <row r="4" spans="1:11" s="411" customFormat="1" ht="15" customHeight="1">
      <c r="A4" s="1117"/>
      <c r="B4" s="1104" t="s">
        <v>544</v>
      </c>
      <c r="C4" s="1104" t="s">
        <v>545</v>
      </c>
      <c r="D4" s="1104" t="s">
        <v>546</v>
      </c>
      <c r="E4" s="1104" t="s">
        <v>547</v>
      </c>
      <c r="F4" s="1104" t="s">
        <v>548</v>
      </c>
      <c r="G4" s="1104" t="s">
        <v>544</v>
      </c>
      <c r="H4" s="1104" t="s">
        <v>549</v>
      </c>
      <c r="I4" s="1113" t="s">
        <v>550</v>
      </c>
      <c r="J4" s="1104" t="s">
        <v>551</v>
      </c>
      <c r="K4" s="1109"/>
    </row>
    <row r="5" spans="1:11" s="411" customFormat="1" ht="15" customHeight="1">
      <c r="A5" s="1117"/>
      <c r="B5" s="1105"/>
      <c r="C5" s="1105"/>
      <c r="D5" s="1105"/>
      <c r="E5" s="1105"/>
      <c r="F5" s="1105"/>
      <c r="G5" s="1105"/>
      <c r="H5" s="1105"/>
      <c r="I5" s="1114"/>
      <c r="J5" s="1105"/>
      <c r="K5" s="1109"/>
    </row>
    <row r="6" spans="1:11" s="411" customFormat="1" ht="15" customHeight="1">
      <c r="A6" s="1118"/>
      <c r="B6" s="1106"/>
      <c r="C6" s="1106"/>
      <c r="D6" s="1106"/>
      <c r="E6" s="1106"/>
      <c r="F6" s="1106"/>
      <c r="G6" s="1106"/>
      <c r="H6" s="1106"/>
      <c r="I6" s="1115"/>
      <c r="J6" s="1106"/>
      <c r="K6" s="1110"/>
    </row>
    <row r="7" spans="1:11" s="411" customFormat="1" ht="59.25" customHeight="1">
      <c r="A7" s="424" t="s">
        <v>5</v>
      </c>
      <c r="B7" s="421">
        <v>10</v>
      </c>
      <c r="C7" s="421">
        <v>3</v>
      </c>
      <c r="D7" s="421">
        <v>1</v>
      </c>
      <c r="E7" s="421">
        <v>6</v>
      </c>
      <c r="F7" s="421"/>
      <c r="G7" s="421">
        <v>49</v>
      </c>
      <c r="H7" s="421">
        <v>4</v>
      </c>
      <c r="I7" s="422">
        <v>12</v>
      </c>
      <c r="J7" s="424">
        <v>33</v>
      </c>
      <c r="K7" s="423" t="s">
        <v>5</v>
      </c>
    </row>
    <row r="8" spans="1:11" s="411" customFormat="1" ht="59.25" customHeight="1">
      <c r="A8" s="424" t="s">
        <v>752</v>
      </c>
      <c r="B8" s="421">
        <v>10</v>
      </c>
      <c r="C8" s="421">
        <v>3</v>
      </c>
      <c r="D8" s="421">
        <v>1</v>
      </c>
      <c r="E8" s="421">
        <v>6</v>
      </c>
      <c r="F8" s="421"/>
      <c r="G8" s="421">
        <v>58</v>
      </c>
      <c r="H8" s="421">
        <v>5</v>
      </c>
      <c r="I8" s="422">
        <v>13</v>
      </c>
      <c r="J8" s="424">
        <v>40</v>
      </c>
      <c r="K8" s="423" t="s">
        <v>752</v>
      </c>
    </row>
    <row r="9" spans="1:11" s="432" customFormat="1" ht="60.75" customHeight="1">
      <c r="A9" s="427" t="s">
        <v>833</v>
      </c>
      <c r="B9" s="428">
        <v>11</v>
      </c>
      <c r="C9" s="429">
        <v>3</v>
      </c>
      <c r="D9" s="429">
        <v>2</v>
      </c>
      <c r="E9" s="429">
        <v>6</v>
      </c>
      <c r="F9" s="430">
        <v>0</v>
      </c>
      <c r="G9" s="429">
        <v>66</v>
      </c>
      <c r="H9" s="429">
        <v>5</v>
      </c>
      <c r="I9" s="429">
        <v>14</v>
      </c>
      <c r="J9" s="429">
        <v>47</v>
      </c>
      <c r="K9" s="431" t="s">
        <v>833</v>
      </c>
    </row>
    <row r="10" spans="1:10" s="60" customFormat="1" ht="21.75" customHeight="1">
      <c r="A10" s="338" t="s">
        <v>751</v>
      </c>
      <c r="B10" s="338"/>
      <c r="C10" s="353"/>
      <c r="F10" s="412"/>
      <c r="G10" s="412" t="s">
        <v>750</v>
      </c>
      <c r="J10" s="412"/>
    </row>
  </sheetData>
  <sheetProtection/>
  <mergeCells count="15">
    <mergeCell ref="A3:A6"/>
    <mergeCell ref="B3:F3"/>
    <mergeCell ref="A1:K1"/>
    <mergeCell ref="D4:D6"/>
    <mergeCell ref="E4:E6"/>
    <mergeCell ref="F4:F6"/>
    <mergeCell ref="G4:G6"/>
    <mergeCell ref="H4:H6"/>
    <mergeCell ref="B4:B6"/>
    <mergeCell ref="C4:C6"/>
    <mergeCell ref="J2:K2"/>
    <mergeCell ref="K3:K6"/>
    <mergeCell ref="G3:J3"/>
    <mergeCell ref="I4:I6"/>
    <mergeCell ref="J4:J6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P10"/>
  <sheetViews>
    <sheetView tabSelected="1" workbookViewId="0" topLeftCell="A1">
      <selection activeCell="G11" sqref="G11"/>
    </sheetView>
  </sheetViews>
  <sheetFormatPr defaultColWidth="9.140625" defaultRowHeight="13.5" customHeight="1"/>
  <cols>
    <col min="1" max="1" width="9.57421875" style="414" customWidth="1"/>
    <col min="2" max="16" width="13.28125" style="414" customWidth="1"/>
    <col min="17" max="16384" width="9.140625" style="414" customWidth="1"/>
  </cols>
  <sheetData>
    <row r="1" spans="1:16" ht="39.75" customHeight="1">
      <c r="A1" s="1120" t="s">
        <v>676</v>
      </c>
      <c r="B1" s="1120"/>
      <c r="C1" s="1120"/>
      <c r="D1" s="1120"/>
      <c r="E1" s="1120"/>
      <c r="F1" s="1120"/>
      <c r="G1" s="1120"/>
      <c r="H1" s="1120"/>
      <c r="I1" s="1120"/>
      <c r="J1" s="1120"/>
      <c r="K1" s="1120"/>
      <c r="L1" s="1120"/>
      <c r="M1" s="1120"/>
      <c r="N1" s="1120"/>
      <c r="O1" s="1120"/>
      <c r="P1" s="1120"/>
    </row>
    <row r="2" s="415" customFormat="1" ht="13.5" customHeight="1"/>
    <row r="3" spans="1:15" s="416" customFormat="1" ht="29.25" customHeight="1">
      <c r="A3" s="760" t="s">
        <v>672</v>
      </c>
      <c r="O3" s="619" t="s">
        <v>941</v>
      </c>
    </row>
    <row r="4" spans="1:16" s="415" customFormat="1" ht="64.5" customHeight="1">
      <c r="A4" s="1121" t="s">
        <v>101</v>
      </c>
      <c r="B4" s="1123" t="s">
        <v>673</v>
      </c>
      <c r="C4" s="1123"/>
      <c r="D4" s="1123" t="s">
        <v>936</v>
      </c>
      <c r="E4" s="1123"/>
      <c r="F4" s="1123" t="s">
        <v>937</v>
      </c>
      <c r="G4" s="1123"/>
      <c r="H4" s="1123" t="s">
        <v>938</v>
      </c>
      <c r="I4" s="1123"/>
      <c r="J4" s="1123" t="s">
        <v>939</v>
      </c>
      <c r="K4" s="1123"/>
      <c r="L4" s="1123" t="s">
        <v>931</v>
      </c>
      <c r="M4" s="1123"/>
      <c r="N4" s="1123" t="s">
        <v>932</v>
      </c>
      <c r="O4" s="1123"/>
      <c r="P4" s="1122" t="s">
        <v>940</v>
      </c>
    </row>
    <row r="5" spans="1:16" s="415" customFormat="1" ht="54.75" customHeight="1">
      <c r="A5" s="1121"/>
      <c r="B5" s="755" t="s">
        <v>674</v>
      </c>
      <c r="C5" s="755" t="s">
        <v>675</v>
      </c>
      <c r="D5" s="755" t="s">
        <v>674</v>
      </c>
      <c r="E5" s="755" t="s">
        <v>675</v>
      </c>
      <c r="F5" s="755" t="s">
        <v>674</v>
      </c>
      <c r="G5" s="755" t="s">
        <v>675</v>
      </c>
      <c r="H5" s="755" t="s">
        <v>674</v>
      </c>
      <c r="I5" s="755" t="s">
        <v>675</v>
      </c>
      <c r="J5" s="755" t="s">
        <v>674</v>
      </c>
      <c r="K5" s="755" t="s">
        <v>675</v>
      </c>
      <c r="L5" s="755" t="s">
        <v>674</v>
      </c>
      <c r="M5" s="755" t="s">
        <v>675</v>
      </c>
      <c r="N5" s="755" t="s">
        <v>674</v>
      </c>
      <c r="O5" s="755" t="s">
        <v>675</v>
      </c>
      <c r="P5" s="1122"/>
    </row>
    <row r="6" spans="1:16" ht="54.75" customHeight="1">
      <c r="A6" s="754" t="s">
        <v>933</v>
      </c>
      <c r="B6" s="752">
        <v>13</v>
      </c>
      <c r="C6" s="752">
        <v>49</v>
      </c>
      <c r="D6" s="752">
        <v>13</v>
      </c>
      <c r="E6" s="752">
        <v>305</v>
      </c>
      <c r="F6" s="753">
        <v>0</v>
      </c>
      <c r="G6" s="753">
        <v>0</v>
      </c>
      <c r="H6" s="752">
        <v>2</v>
      </c>
      <c r="I6" s="752">
        <v>7</v>
      </c>
      <c r="J6" s="752">
        <v>92</v>
      </c>
      <c r="K6" s="752">
        <v>219</v>
      </c>
      <c r="L6" s="752">
        <v>7</v>
      </c>
      <c r="M6" s="752">
        <v>29</v>
      </c>
      <c r="N6" s="753">
        <v>0</v>
      </c>
      <c r="O6" s="756">
        <v>0</v>
      </c>
      <c r="P6" s="752" t="s">
        <v>933</v>
      </c>
    </row>
    <row r="7" spans="1:16" ht="54.75" customHeight="1">
      <c r="A7" s="754" t="s">
        <v>934</v>
      </c>
      <c r="B7" s="752">
        <v>21</v>
      </c>
      <c r="C7" s="752">
        <v>68</v>
      </c>
      <c r="D7" s="752">
        <v>13</v>
      </c>
      <c r="E7" s="752">
        <v>309</v>
      </c>
      <c r="F7" s="753">
        <v>0</v>
      </c>
      <c r="G7" s="753">
        <v>0</v>
      </c>
      <c r="H7" s="752">
        <v>1</v>
      </c>
      <c r="I7" s="752">
        <v>2</v>
      </c>
      <c r="J7" s="752">
        <v>97</v>
      </c>
      <c r="K7" s="752">
        <v>239</v>
      </c>
      <c r="L7" s="752">
        <v>8</v>
      </c>
      <c r="M7" s="752">
        <v>30</v>
      </c>
      <c r="N7" s="753">
        <v>0</v>
      </c>
      <c r="O7" s="757">
        <v>0</v>
      </c>
      <c r="P7" s="752" t="s">
        <v>934</v>
      </c>
    </row>
    <row r="8" spans="1:16" ht="54.75" customHeight="1">
      <c r="A8" s="754" t="s">
        <v>935</v>
      </c>
      <c r="B8" s="752">
        <v>23</v>
      </c>
      <c r="C8" s="752">
        <v>53</v>
      </c>
      <c r="D8" s="752">
        <v>13</v>
      </c>
      <c r="E8" s="752">
        <v>340</v>
      </c>
      <c r="F8" s="753">
        <v>0</v>
      </c>
      <c r="G8" s="753">
        <v>0</v>
      </c>
      <c r="H8" s="752">
        <v>3</v>
      </c>
      <c r="I8" s="752">
        <v>5</v>
      </c>
      <c r="J8" s="752">
        <v>99</v>
      </c>
      <c r="K8" s="752">
        <v>228</v>
      </c>
      <c r="L8" s="752">
        <v>9</v>
      </c>
      <c r="M8" s="752">
        <v>29</v>
      </c>
      <c r="N8" s="753">
        <v>0</v>
      </c>
      <c r="O8" s="757">
        <v>0</v>
      </c>
      <c r="P8" s="752" t="s">
        <v>935</v>
      </c>
    </row>
    <row r="9" spans="1:16" s="426" customFormat="1" ht="54.75" customHeight="1">
      <c r="A9" s="758" t="s">
        <v>841</v>
      </c>
      <c r="B9" s="761">
        <v>26</v>
      </c>
      <c r="C9" s="761">
        <v>68</v>
      </c>
      <c r="D9" s="761">
        <v>18</v>
      </c>
      <c r="E9" s="761">
        <v>315</v>
      </c>
      <c r="F9" s="761">
        <v>0</v>
      </c>
      <c r="G9" s="761">
        <v>0</v>
      </c>
      <c r="H9" s="761">
        <v>5</v>
      </c>
      <c r="I9" s="761">
        <v>13</v>
      </c>
      <c r="J9" s="761">
        <v>109</v>
      </c>
      <c r="K9" s="761">
        <v>288</v>
      </c>
      <c r="L9" s="761">
        <v>10</v>
      </c>
      <c r="M9" s="761">
        <v>42</v>
      </c>
      <c r="N9" s="761">
        <v>0</v>
      </c>
      <c r="O9" s="762">
        <v>0</v>
      </c>
      <c r="P9" s="759" t="s">
        <v>841</v>
      </c>
    </row>
    <row r="10" spans="1:14" s="284" customFormat="1" ht="18.75" customHeight="1">
      <c r="A10" s="417" t="s">
        <v>948</v>
      </c>
      <c r="B10" s="418"/>
      <c r="C10" s="418"/>
      <c r="D10" s="418"/>
      <c r="E10" s="418"/>
      <c r="F10" s="418"/>
      <c r="G10" s="425" t="s">
        <v>949</v>
      </c>
      <c r="H10" s="418"/>
      <c r="J10" s="418"/>
      <c r="K10" s="418"/>
      <c r="L10" s="418"/>
      <c r="M10" s="418"/>
      <c r="N10" s="418"/>
    </row>
  </sheetData>
  <sheetProtection/>
  <mergeCells count="10">
    <mergeCell ref="A1:P1"/>
    <mergeCell ref="A4:A5"/>
    <mergeCell ref="P4:P5"/>
    <mergeCell ref="N4:O4"/>
    <mergeCell ref="L4:M4"/>
    <mergeCell ref="J4:K4"/>
    <mergeCell ref="H4:I4"/>
    <mergeCell ref="F4:G4"/>
    <mergeCell ref="D4:E4"/>
    <mergeCell ref="B4:C4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70" r:id="rId1"/>
  <headerFooter alignWithMargins="0">
    <oddFooter>&amp;L&amp;"돋움,기울임꼴"ⅩⅣ. 교육 및 문화&amp;C-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42"/>
  <sheetViews>
    <sheetView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12.57421875" style="0" customWidth="1"/>
    <col min="2" max="7" width="10.57421875" style="0" customWidth="1"/>
    <col min="8" max="10" width="12.57421875" style="0" customWidth="1"/>
    <col min="11" max="12" width="8.00390625" style="0" customWidth="1"/>
    <col min="13" max="13" width="7.00390625" style="0" hidden="1" customWidth="1"/>
    <col min="14" max="14" width="9.57421875" style="0" customWidth="1"/>
    <col min="15" max="15" width="10.7109375" style="0" customWidth="1"/>
    <col min="16" max="17" width="11.28125" style="0" customWidth="1"/>
    <col min="18" max="18" width="10.421875" style="0" customWidth="1"/>
    <col min="19" max="19" width="17.00390625" style="28" customWidth="1"/>
    <col min="20" max="20" width="10.7109375" style="0" customWidth="1"/>
  </cols>
  <sheetData>
    <row r="1" spans="1:19" s="19" customFormat="1" ht="32.25" customHeight="1">
      <c r="A1" s="819" t="s">
        <v>537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51"/>
      <c r="N1" s="51"/>
      <c r="O1" s="51"/>
      <c r="P1" s="51"/>
      <c r="Q1" s="51"/>
      <c r="R1" s="51"/>
      <c r="S1" s="51"/>
    </row>
    <row r="2" spans="1:13" s="41" customFormat="1" ht="11.25" customHeight="1">
      <c r="A2" s="84" t="s">
        <v>228</v>
      </c>
      <c r="K2" s="43" t="s">
        <v>317</v>
      </c>
      <c r="M2" s="85" t="s">
        <v>229</v>
      </c>
    </row>
    <row r="3" spans="1:13" s="41" customFormat="1" ht="12.75" customHeight="1">
      <c r="A3" s="827" t="s">
        <v>289</v>
      </c>
      <c r="B3" s="835" t="s">
        <v>290</v>
      </c>
      <c r="C3" s="846"/>
      <c r="D3" s="838" t="s">
        <v>291</v>
      </c>
      <c r="E3" s="844" t="s">
        <v>292</v>
      </c>
      <c r="F3" s="845"/>
      <c r="G3" s="846"/>
      <c r="H3" s="844" t="s">
        <v>293</v>
      </c>
      <c r="I3" s="845"/>
      <c r="J3" s="846"/>
      <c r="K3" s="855" t="s">
        <v>294</v>
      </c>
      <c r="L3" s="856"/>
      <c r="M3" s="856"/>
    </row>
    <row r="4" spans="1:13" s="41" customFormat="1" ht="12.75" customHeight="1">
      <c r="A4" s="851"/>
      <c r="B4" s="853"/>
      <c r="C4" s="854"/>
      <c r="D4" s="842"/>
      <c r="E4" s="847"/>
      <c r="F4" s="848"/>
      <c r="G4" s="849"/>
      <c r="H4" s="847"/>
      <c r="I4" s="848"/>
      <c r="J4" s="849"/>
      <c r="K4" s="857"/>
      <c r="L4" s="858"/>
      <c r="M4" s="858"/>
    </row>
    <row r="5" spans="1:13" s="41" customFormat="1" ht="12.75" customHeight="1">
      <c r="A5" s="851"/>
      <c r="B5" s="78" t="s">
        <v>295</v>
      </c>
      <c r="C5" s="78" t="s">
        <v>296</v>
      </c>
      <c r="D5" s="86"/>
      <c r="E5" s="824" t="s">
        <v>297</v>
      </c>
      <c r="F5" s="841" t="s">
        <v>298</v>
      </c>
      <c r="G5" s="841" t="s">
        <v>299</v>
      </c>
      <c r="H5" s="824" t="s">
        <v>297</v>
      </c>
      <c r="I5" s="841" t="s">
        <v>298</v>
      </c>
      <c r="J5" s="841" t="s">
        <v>299</v>
      </c>
      <c r="K5" s="857"/>
      <c r="L5" s="858"/>
      <c r="M5" s="858"/>
    </row>
    <row r="6" spans="1:13" s="41" customFormat="1" ht="12.75" customHeight="1">
      <c r="A6" s="851"/>
      <c r="B6" s="86"/>
      <c r="C6" s="86"/>
      <c r="D6" s="88" t="s">
        <v>300</v>
      </c>
      <c r="E6" s="842"/>
      <c r="F6" s="842"/>
      <c r="G6" s="842"/>
      <c r="H6" s="842"/>
      <c r="I6" s="842"/>
      <c r="J6" s="842"/>
      <c r="K6" s="857"/>
      <c r="L6" s="858"/>
      <c r="M6" s="858"/>
    </row>
    <row r="7" spans="1:13" s="41" customFormat="1" ht="12.75" customHeight="1">
      <c r="A7" s="852"/>
      <c r="B7" s="87" t="s">
        <v>301</v>
      </c>
      <c r="C7" s="87" t="s">
        <v>302</v>
      </c>
      <c r="D7" s="87" t="s">
        <v>303</v>
      </c>
      <c r="E7" s="843"/>
      <c r="F7" s="843"/>
      <c r="G7" s="843"/>
      <c r="H7" s="843"/>
      <c r="I7" s="843"/>
      <c r="J7" s="843"/>
      <c r="K7" s="859"/>
      <c r="L7" s="860"/>
      <c r="M7" s="860"/>
    </row>
    <row r="8" spans="1:13" s="24" customFormat="1" ht="22.5" customHeight="1">
      <c r="A8" s="23" t="s">
        <v>703</v>
      </c>
      <c r="B8" s="101">
        <v>63</v>
      </c>
      <c r="C8" s="101">
        <v>7</v>
      </c>
      <c r="D8" s="101">
        <v>1221</v>
      </c>
      <c r="E8" s="101">
        <v>32484</v>
      </c>
      <c r="F8" s="101">
        <v>17170</v>
      </c>
      <c r="G8" s="101">
        <v>15314</v>
      </c>
      <c r="H8" s="101">
        <v>1747</v>
      </c>
      <c r="I8" s="101">
        <v>433</v>
      </c>
      <c r="J8" s="101">
        <v>1314</v>
      </c>
      <c r="K8" s="790" t="s">
        <v>703</v>
      </c>
      <c r="L8" s="791"/>
      <c r="M8" s="15"/>
    </row>
    <row r="9" spans="1:13" s="24" customFormat="1" ht="22.5" customHeight="1">
      <c r="A9" s="23" t="s">
        <v>702</v>
      </c>
      <c r="B9" s="101">
        <v>65</v>
      </c>
      <c r="C9" s="101">
        <v>7</v>
      </c>
      <c r="D9" s="101">
        <v>1219</v>
      </c>
      <c r="E9" s="101">
        <v>31034</v>
      </c>
      <c r="F9" s="101">
        <v>16394</v>
      </c>
      <c r="G9" s="101">
        <v>14640</v>
      </c>
      <c r="H9" s="101">
        <v>1810</v>
      </c>
      <c r="I9" s="101">
        <v>467</v>
      </c>
      <c r="J9" s="101">
        <v>1343</v>
      </c>
      <c r="K9" s="790" t="s">
        <v>702</v>
      </c>
      <c r="L9" s="791"/>
      <c r="M9" s="15"/>
    </row>
    <row r="10" spans="1:13" s="24" customFormat="1" ht="22.5" customHeight="1">
      <c r="A10" s="23" t="s">
        <v>752</v>
      </c>
      <c r="B10" s="101">
        <v>65</v>
      </c>
      <c r="C10" s="101">
        <v>7</v>
      </c>
      <c r="D10" s="101">
        <v>1229</v>
      </c>
      <c r="E10" s="101">
        <v>29668</v>
      </c>
      <c r="F10" s="101">
        <v>15692</v>
      </c>
      <c r="G10" s="101">
        <v>13976</v>
      </c>
      <c r="H10" s="101">
        <v>1832</v>
      </c>
      <c r="I10" s="101">
        <v>466</v>
      </c>
      <c r="J10" s="101">
        <v>1366</v>
      </c>
      <c r="K10" s="790" t="s">
        <v>752</v>
      </c>
      <c r="L10" s="791"/>
      <c r="M10" s="15"/>
    </row>
    <row r="11" spans="1:13" s="24" customFormat="1" ht="22.5" customHeight="1">
      <c r="A11" s="688" t="s">
        <v>753</v>
      </c>
      <c r="B11" s="687">
        <v>66</v>
      </c>
      <c r="C11" s="687">
        <v>7</v>
      </c>
      <c r="D11" s="687">
        <v>1257</v>
      </c>
      <c r="E11" s="101">
        <v>29523</v>
      </c>
      <c r="F11" s="687">
        <v>15556</v>
      </c>
      <c r="G11" s="687">
        <v>13967</v>
      </c>
      <c r="H11" s="101">
        <v>1878</v>
      </c>
      <c r="I11" s="687">
        <v>472</v>
      </c>
      <c r="J11" s="689">
        <v>1406</v>
      </c>
      <c r="K11" s="850" t="s">
        <v>753</v>
      </c>
      <c r="L11" s="850"/>
      <c r="M11" s="15"/>
    </row>
    <row r="12" spans="1:13" s="157" customFormat="1" ht="22.5" customHeight="1">
      <c r="A12" s="145" t="s">
        <v>837</v>
      </c>
      <c r="B12" s="135">
        <v>67</v>
      </c>
      <c r="C12" s="135">
        <v>7</v>
      </c>
      <c r="D12" s="135">
        <v>1274</v>
      </c>
      <c r="E12" s="158">
        <v>29737</v>
      </c>
      <c r="F12" s="135">
        <v>15530</v>
      </c>
      <c r="G12" s="135">
        <v>14207</v>
      </c>
      <c r="H12" s="158">
        <v>1900</v>
      </c>
      <c r="I12" s="135">
        <v>478</v>
      </c>
      <c r="J12" s="135">
        <v>1422</v>
      </c>
      <c r="K12" s="792" t="s">
        <v>837</v>
      </c>
      <c r="L12" s="793"/>
      <c r="M12" s="132"/>
    </row>
    <row r="13" spans="1:19" s="25" customFormat="1" ht="7.5" customHeight="1">
      <c r="A13" s="49"/>
      <c r="B13" s="102"/>
      <c r="C13" s="102"/>
      <c r="D13" s="102"/>
      <c r="E13" s="102"/>
      <c r="F13" s="102"/>
      <c r="G13" s="102"/>
      <c r="H13" s="102"/>
      <c r="I13" s="102"/>
      <c r="J13" s="102"/>
      <c r="K13" s="50"/>
      <c r="L13" s="50"/>
      <c r="M13" s="50"/>
      <c r="N13" s="50"/>
      <c r="O13" s="50"/>
      <c r="P13" s="50"/>
      <c r="Q13" s="50"/>
      <c r="R13" s="50"/>
      <c r="S13" s="49"/>
    </row>
    <row r="14" spans="1:10" ht="21.75" customHeight="1">
      <c r="A14" s="827" t="s">
        <v>278</v>
      </c>
      <c r="B14" s="821" t="s">
        <v>792</v>
      </c>
      <c r="C14" s="830"/>
      <c r="D14" s="831"/>
      <c r="E14" s="835" t="s">
        <v>279</v>
      </c>
      <c r="F14" s="830"/>
      <c r="G14" s="838" t="s">
        <v>280</v>
      </c>
      <c r="H14" s="838" t="s">
        <v>281</v>
      </c>
      <c r="I14" s="811" t="s">
        <v>842</v>
      </c>
      <c r="J14" s="821" t="s">
        <v>234</v>
      </c>
    </row>
    <row r="15" spans="1:10" ht="21.75" customHeight="1">
      <c r="A15" s="828"/>
      <c r="B15" s="832"/>
      <c r="C15" s="833"/>
      <c r="D15" s="834"/>
      <c r="E15" s="836"/>
      <c r="F15" s="837"/>
      <c r="G15" s="825"/>
      <c r="H15" s="825"/>
      <c r="I15" s="839"/>
      <c r="J15" s="822"/>
    </row>
    <row r="16" spans="1:10" ht="21.75" customHeight="1">
      <c r="A16" s="828"/>
      <c r="B16" s="824" t="s">
        <v>285</v>
      </c>
      <c r="C16" s="841" t="s">
        <v>286</v>
      </c>
      <c r="D16" s="841" t="s">
        <v>287</v>
      </c>
      <c r="E16" s="80" t="s">
        <v>288</v>
      </c>
      <c r="F16" s="81" t="s">
        <v>260</v>
      </c>
      <c r="G16" s="79"/>
      <c r="H16" s="79"/>
      <c r="I16" s="839"/>
      <c r="J16" s="822"/>
    </row>
    <row r="17" spans="1:10" ht="21.75" customHeight="1">
      <c r="A17" s="828"/>
      <c r="B17" s="825"/>
      <c r="C17" s="825"/>
      <c r="D17" s="825"/>
      <c r="E17" s="79"/>
      <c r="F17" s="68" t="s">
        <v>169</v>
      </c>
      <c r="G17" s="79" t="s">
        <v>171</v>
      </c>
      <c r="H17" s="79"/>
      <c r="I17" s="839"/>
      <c r="J17" s="822"/>
    </row>
    <row r="18" spans="1:10" ht="21.75" customHeight="1">
      <c r="A18" s="829"/>
      <c r="B18" s="826"/>
      <c r="C18" s="826"/>
      <c r="D18" s="826"/>
      <c r="E18" s="69" t="s">
        <v>230</v>
      </c>
      <c r="F18" s="82" t="s">
        <v>179</v>
      </c>
      <c r="G18" s="69" t="s">
        <v>184</v>
      </c>
      <c r="H18" s="83" t="s">
        <v>275</v>
      </c>
      <c r="I18" s="840"/>
      <c r="J18" s="823"/>
    </row>
    <row r="19" spans="1:10" ht="23.25" customHeight="1">
      <c r="A19" s="152" t="s">
        <v>7</v>
      </c>
      <c r="B19" s="112">
        <v>261</v>
      </c>
      <c r="C19" s="112">
        <v>111</v>
      </c>
      <c r="D19" s="112">
        <v>150</v>
      </c>
      <c r="E19" s="112">
        <v>6124</v>
      </c>
      <c r="F19" s="112">
        <v>6124</v>
      </c>
      <c r="G19" s="112">
        <v>987</v>
      </c>
      <c r="H19" s="112">
        <v>340</v>
      </c>
      <c r="I19" s="113">
        <v>1242</v>
      </c>
      <c r="J19" s="153" t="s">
        <v>7</v>
      </c>
    </row>
    <row r="20" spans="1:10" ht="23.25" customHeight="1">
      <c r="A20" s="152" t="s">
        <v>6</v>
      </c>
      <c r="B20" s="112">
        <v>264</v>
      </c>
      <c r="C20" s="112">
        <v>117</v>
      </c>
      <c r="D20" s="112">
        <v>147</v>
      </c>
      <c r="E20" s="112">
        <v>6042</v>
      </c>
      <c r="F20" s="112">
        <v>6042</v>
      </c>
      <c r="G20" s="112">
        <v>1015</v>
      </c>
      <c r="H20" s="112">
        <v>359</v>
      </c>
      <c r="I20" s="113">
        <v>1240</v>
      </c>
      <c r="J20" s="153" t="s">
        <v>6</v>
      </c>
    </row>
    <row r="21" spans="1:10" ht="23.25" customHeight="1">
      <c r="A21" s="152" t="s">
        <v>752</v>
      </c>
      <c r="B21" s="112">
        <v>261</v>
      </c>
      <c r="C21" s="112">
        <v>123</v>
      </c>
      <c r="D21" s="112">
        <v>138</v>
      </c>
      <c r="E21" s="112">
        <v>6262</v>
      </c>
      <c r="F21" s="112">
        <v>6261</v>
      </c>
      <c r="G21" s="112">
        <v>1012</v>
      </c>
      <c r="H21" s="112">
        <v>363</v>
      </c>
      <c r="I21" s="113">
        <v>1228</v>
      </c>
      <c r="J21" s="153" t="s">
        <v>752</v>
      </c>
    </row>
    <row r="22" spans="1:19" s="692" customFormat="1" ht="23.25" customHeight="1">
      <c r="A22" s="694" t="s">
        <v>841</v>
      </c>
      <c r="B22" s="112">
        <v>255</v>
      </c>
      <c r="C22" s="691">
        <v>116</v>
      </c>
      <c r="D22" s="691">
        <v>139</v>
      </c>
      <c r="E22" s="691">
        <v>5705</v>
      </c>
      <c r="F22" s="691">
        <v>5701</v>
      </c>
      <c r="G22" s="691">
        <v>1054</v>
      </c>
      <c r="H22" s="691">
        <v>384</v>
      </c>
      <c r="I22" s="695">
        <v>1280</v>
      </c>
      <c r="J22" s="690" t="s">
        <v>841</v>
      </c>
      <c r="S22" s="693"/>
    </row>
    <row r="23" spans="1:10" ht="23.25" customHeight="1">
      <c r="A23" s="154" t="s">
        <v>837</v>
      </c>
      <c r="B23" s="159">
        <v>278</v>
      </c>
      <c r="C23" s="150">
        <v>129</v>
      </c>
      <c r="D23" s="150">
        <v>149</v>
      </c>
      <c r="E23" s="150">
        <v>4995</v>
      </c>
      <c r="F23" s="150">
        <v>4995</v>
      </c>
      <c r="G23" s="150">
        <v>1067</v>
      </c>
      <c r="H23" s="150">
        <v>400</v>
      </c>
      <c r="I23" s="151">
        <v>1637</v>
      </c>
      <c r="J23" s="155" t="s">
        <v>837</v>
      </c>
    </row>
    <row r="24" spans="1:10" ht="12.75">
      <c r="A24" s="3" t="s">
        <v>166</v>
      </c>
      <c r="B24" s="130"/>
      <c r="C24" s="130"/>
      <c r="D24" s="130"/>
      <c r="E24" s="191" t="s">
        <v>552</v>
      </c>
      <c r="F24" s="191"/>
      <c r="G24" s="191"/>
      <c r="H24" s="191"/>
      <c r="I24" s="192"/>
      <c r="J24" s="192"/>
    </row>
    <row r="25" spans="1:10" ht="12.75">
      <c r="A25" s="46" t="s">
        <v>554</v>
      </c>
      <c r="B25" s="46"/>
      <c r="C25" s="46"/>
      <c r="D25" s="46"/>
      <c r="E25" s="46"/>
      <c r="F25" s="3"/>
      <c r="G25" s="3"/>
      <c r="H25" s="3"/>
      <c r="I25" s="3"/>
      <c r="J25" s="3"/>
    </row>
    <row r="26" spans="1:19" s="20" customFormat="1" ht="12.75">
      <c r="A26" s="3" t="s">
        <v>555</v>
      </c>
      <c r="B26" s="3"/>
      <c r="C26" s="3"/>
      <c r="D26" s="3"/>
      <c r="E26" s="3"/>
      <c r="F26" s="3"/>
      <c r="G26" s="3"/>
      <c r="H26" s="3"/>
      <c r="I26" s="3"/>
      <c r="J26" s="3"/>
      <c r="S26" s="27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ht="13.5">
      <c r="H28" s="26"/>
    </row>
    <row r="29" ht="13.5">
      <c r="H29" s="26"/>
    </row>
    <row r="30" ht="13.5">
      <c r="H30" s="26"/>
    </row>
    <row r="31" ht="13.5">
      <c r="H31" s="26"/>
    </row>
    <row r="32" ht="13.5">
      <c r="H32" s="26"/>
    </row>
    <row r="33" ht="13.5">
      <c r="H33" s="26"/>
    </row>
    <row r="34" ht="13.5">
      <c r="H34" s="26"/>
    </row>
    <row r="35" ht="13.5">
      <c r="H35" s="26"/>
    </row>
    <row r="36" ht="13.5">
      <c r="H36" s="26"/>
    </row>
    <row r="37" ht="13.5">
      <c r="H37" s="26"/>
    </row>
    <row r="38" ht="13.5">
      <c r="H38" s="26"/>
    </row>
    <row r="39" ht="13.5">
      <c r="H39" s="26"/>
    </row>
    <row r="40" ht="13.5">
      <c r="H40" s="26"/>
    </row>
    <row r="41" ht="13.5">
      <c r="H41" s="26"/>
    </row>
    <row r="42" ht="13.5">
      <c r="H42" s="26"/>
    </row>
  </sheetData>
  <sheetProtection/>
  <mergeCells count="28">
    <mergeCell ref="A1:L1"/>
    <mergeCell ref="A3:A7"/>
    <mergeCell ref="B3:C4"/>
    <mergeCell ref="D3:D4"/>
    <mergeCell ref="E3:G4"/>
    <mergeCell ref="K3:M7"/>
    <mergeCell ref="E5:E7"/>
    <mergeCell ref="F5:F7"/>
    <mergeCell ref="G5:G7"/>
    <mergeCell ref="H5:H7"/>
    <mergeCell ref="I5:I7"/>
    <mergeCell ref="J5:J7"/>
    <mergeCell ref="H3:J4"/>
    <mergeCell ref="K12:L12"/>
    <mergeCell ref="K8:L8"/>
    <mergeCell ref="K9:L9"/>
    <mergeCell ref="K10:L10"/>
    <mergeCell ref="K11:L11"/>
    <mergeCell ref="J14:J18"/>
    <mergeCell ref="B16:B18"/>
    <mergeCell ref="A14:A18"/>
    <mergeCell ref="B14:D15"/>
    <mergeCell ref="E14:F15"/>
    <mergeCell ref="G14:G15"/>
    <mergeCell ref="H14:H15"/>
    <mergeCell ref="I14:I18"/>
    <mergeCell ref="C16:C18"/>
    <mergeCell ref="D16:D18"/>
  </mergeCells>
  <printOptions/>
  <pageMargins left="0.47" right="0.24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32"/>
  <sheetViews>
    <sheetView zoomScaleSheetLayoutView="85" zoomScalePageLayoutView="0" workbookViewId="0" topLeftCell="A1">
      <selection activeCell="J12" sqref="J12"/>
    </sheetView>
  </sheetViews>
  <sheetFormatPr defaultColWidth="9.140625" defaultRowHeight="34.5" customHeight="1"/>
  <cols>
    <col min="1" max="1" width="16.140625" style="339" customWidth="1"/>
    <col min="2" max="3" width="14.28125" style="339" customWidth="1"/>
    <col min="4" max="12" width="9.57421875" style="339" customWidth="1"/>
    <col min="13" max="14" width="14.8515625" style="339" customWidth="1"/>
    <col min="15" max="15" width="9.8515625" style="339" customWidth="1"/>
    <col min="16" max="16" width="9.140625" style="339" customWidth="1"/>
    <col min="17" max="17" width="11.28125" style="339" customWidth="1"/>
    <col min="18" max="18" width="10.28125" style="339" customWidth="1"/>
    <col min="19" max="19" width="14.8515625" style="339" customWidth="1"/>
    <col min="20" max="20" width="10.57421875" style="339" customWidth="1"/>
    <col min="21" max="16384" width="9.140625" style="339" customWidth="1"/>
  </cols>
  <sheetData>
    <row r="1" spans="1:20" s="326" customFormat="1" ht="32.25" customHeight="1">
      <c r="A1" s="861" t="s">
        <v>793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325"/>
    </row>
    <row r="2" spans="1:19" s="58" customFormat="1" ht="14.25" customHeight="1">
      <c r="A2" s="552" t="s">
        <v>243</v>
      </c>
      <c r="S2" s="350" t="s">
        <v>318</v>
      </c>
    </row>
    <row r="3" spans="1:20" s="330" customFormat="1" ht="12.75" customHeight="1">
      <c r="A3" s="866" t="s">
        <v>235</v>
      </c>
      <c r="B3" s="553" t="s">
        <v>244</v>
      </c>
      <c r="C3" s="553" t="s">
        <v>245</v>
      </c>
      <c r="D3" s="864" t="s">
        <v>246</v>
      </c>
      <c r="E3" s="865"/>
      <c r="F3" s="865"/>
      <c r="G3" s="864" t="s">
        <v>247</v>
      </c>
      <c r="H3" s="865"/>
      <c r="I3" s="865"/>
      <c r="J3" s="864" t="s">
        <v>788</v>
      </c>
      <c r="K3" s="865"/>
      <c r="L3" s="865"/>
      <c r="M3" s="864" t="s">
        <v>248</v>
      </c>
      <c r="N3" s="865"/>
      <c r="O3" s="864" t="s">
        <v>261</v>
      </c>
      <c r="P3" s="864" t="s">
        <v>579</v>
      </c>
      <c r="Q3" s="876" t="s">
        <v>558</v>
      </c>
      <c r="R3" s="864" t="s">
        <v>844</v>
      </c>
      <c r="S3" s="871" t="s">
        <v>237</v>
      </c>
      <c r="T3" s="554"/>
    </row>
    <row r="4" spans="1:20" s="330" customFormat="1" ht="12.75" customHeight="1">
      <c r="A4" s="867"/>
      <c r="B4" s="555"/>
      <c r="D4" s="863" t="s">
        <v>252</v>
      </c>
      <c r="E4" s="863"/>
      <c r="F4" s="863"/>
      <c r="G4" s="863" t="s">
        <v>253</v>
      </c>
      <c r="H4" s="863"/>
      <c r="I4" s="863"/>
      <c r="J4" s="863" t="s">
        <v>231</v>
      </c>
      <c r="K4" s="863"/>
      <c r="L4" s="863"/>
      <c r="M4" s="862" t="s">
        <v>254</v>
      </c>
      <c r="N4" s="862"/>
      <c r="O4" s="869"/>
      <c r="P4" s="869"/>
      <c r="Q4" s="877"/>
      <c r="R4" s="878"/>
      <c r="S4" s="872"/>
      <c r="T4" s="554"/>
    </row>
    <row r="5" spans="1:20" s="330" customFormat="1" ht="12.75" customHeight="1">
      <c r="A5" s="867"/>
      <c r="B5" s="556" t="s">
        <v>251</v>
      </c>
      <c r="C5" s="556" t="s">
        <v>251</v>
      </c>
      <c r="D5" s="558" t="s">
        <v>256</v>
      </c>
      <c r="E5" s="519" t="s">
        <v>257</v>
      </c>
      <c r="F5" s="519" t="s">
        <v>258</v>
      </c>
      <c r="G5" s="558" t="s">
        <v>256</v>
      </c>
      <c r="H5" s="519" t="s">
        <v>257</v>
      </c>
      <c r="I5" s="519" t="s">
        <v>258</v>
      </c>
      <c r="J5" s="558" t="s">
        <v>256</v>
      </c>
      <c r="K5" s="519" t="s">
        <v>257</v>
      </c>
      <c r="L5" s="519" t="s">
        <v>258</v>
      </c>
      <c r="M5" s="559" t="s">
        <v>259</v>
      </c>
      <c r="N5" s="559" t="s">
        <v>260</v>
      </c>
      <c r="O5" s="863" t="s">
        <v>273</v>
      </c>
      <c r="P5" s="556" t="s">
        <v>262</v>
      </c>
      <c r="Q5" s="877"/>
      <c r="R5" s="878"/>
      <c r="S5" s="872"/>
      <c r="T5" s="554"/>
    </row>
    <row r="6" spans="1:20" s="330" customFormat="1" ht="12.75" customHeight="1">
      <c r="A6" s="867"/>
      <c r="B6" s="556" t="s">
        <v>263</v>
      </c>
      <c r="C6" s="556" t="s">
        <v>255</v>
      </c>
      <c r="D6" s="555"/>
      <c r="E6" s="555"/>
      <c r="F6" s="555"/>
      <c r="G6" s="555"/>
      <c r="H6" s="555"/>
      <c r="I6" s="555"/>
      <c r="J6" s="555"/>
      <c r="K6" s="555"/>
      <c r="L6" s="555"/>
      <c r="M6" s="331"/>
      <c r="N6" s="331" t="s">
        <v>264</v>
      </c>
      <c r="O6" s="863"/>
      <c r="P6" s="556" t="s">
        <v>265</v>
      </c>
      <c r="Q6" s="874" t="s">
        <v>275</v>
      </c>
      <c r="R6" s="556" t="s">
        <v>563</v>
      </c>
      <c r="S6" s="872"/>
      <c r="T6" s="554"/>
    </row>
    <row r="7" spans="1:20" s="330" customFormat="1" ht="12.75" customHeight="1">
      <c r="A7" s="868"/>
      <c r="B7" s="557" t="s">
        <v>266</v>
      </c>
      <c r="C7" s="334" t="s">
        <v>267</v>
      </c>
      <c r="D7" s="560" t="s">
        <v>268</v>
      </c>
      <c r="E7" s="560" t="s">
        <v>269</v>
      </c>
      <c r="F7" s="560" t="s">
        <v>270</v>
      </c>
      <c r="G7" s="560" t="s">
        <v>268</v>
      </c>
      <c r="H7" s="560" t="s">
        <v>269</v>
      </c>
      <c r="I7" s="560" t="s">
        <v>270</v>
      </c>
      <c r="J7" s="560" t="s">
        <v>268</v>
      </c>
      <c r="K7" s="560" t="s">
        <v>269</v>
      </c>
      <c r="L7" s="560" t="s">
        <v>270</v>
      </c>
      <c r="M7" s="334" t="s">
        <v>271</v>
      </c>
      <c r="N7" s="334" t="s">
        <v>272</v>
      </c>
      <c r="O7" s="870"/>
      <c r="P7" s="560" t="s">
        <v>274</v>
      </c>
      <c r="Q7" s="875"/>
      <c r="R7" s="561" t="s">
        <v>564</v>
      </c>
      <c r="S7" s="873"/>
      <c r="T7" s="554"/>
    </row>
    <row r="8" spans="1:20" s="57" customFormat="1" ht="21.75" customHeight="1">
      <c r="A8" s="97" t="s">
        <v>560</v>
      </c>
      <c r="B8" s="63">
        <v>23</v>
      </c>
      <c r="C8" s="63">
        <v>417</v>
      </c>
      <c r="D8" s="101">
        <v>14759</v>
      </c>
      <c r="E8" s="101">
        <v>7945</v>
      </c>
      <c r="F8" s="101">
        <v>6814</v>
      </c>
      <c r="G8" s="63">
        <v>783</v>
      </c>
      <c r="H8" s="63">
        <v>287</v>
      </c>
      <c r="I8" s="63">
        <v>496</v>
      </c>
      <c r="J8" s="63">
        <v>98</v>
      </c>
      <c r="K8" s="63">
        <v>56</v>
      </c>
      <c r="L8" s="63">
        <v>42</v>
      </c>
      <c r="M8" s="63">
        <v>4902</v>
      </c>
      <c r="N8" s="63">
        <v>4871</v>
      </c>
      <c r="O8" s="63">
        <v>4799</v>
      </c>
      <c r="P8" s="63">
        <v>482</v>
      </c>
      <c r="Q8" s="63">
        <v>160</v>
      </c>
      <c r="R8" s="63">
        <v>465</v>
      </c>
      <c r="S8" s="98" t="s">
        <v>553</v>
      </c>
      <c r="T8" s="453"/>
    </row>
    <row r="9" spans="1:20" s="57" customFormat="1" ht="21.75" customHeight="1">
      <c r="A9" s="97" t="s">
        <v>702</v>
      </c>
      <c r="B9" s="63">
        <v>23</v>
      </c>
      <c r="C9" s="63">
        <v>422</v>
      </c>
      <c r="D9" s="101">
        <v>14516</v>
      </c>
      <c r="E9" s="101">
        <v>7817</v>
      </c>
      <c r="F9" s="101">
        <v>6699</v>
      </c>
      <c r="G9" s="63">
        <v>806</v>
      </c>
      <c r="H9" s="63">
        <v>294</v>
      </c>
      <c r="I9" s="63">
        <v>512</v>
      </c>
      <c r="J9" s="63">
        <v>97</v>
      </c>
      <c r="K9" s="63">
        <v>59</v>
      </c>
      <c r="L9" s="63">
        <v>38</v>
      </c>
      <c r="M9" s="63">
        <v>4892</v>
      </c>
      <c r="N9" s="63">
        <v>4861</v>
      </c>
      <c r="O9" s="63">
        <v>4728</v>
      </c>
      <c r="P9" s="63">
        <v>483</v>
      </c>
      <c r="Q9" s="63">
        <v>159</v>
      </c>
      <c r="R9" s="63">
        <v>450</v>
      </c>
      <c r="S9" s="98" t="s">
        <v>702</v>
      </c>
      <c r="T9" s="453"/>
    </row>
    <row r="10" spans="1:20" s="57" customFormat="1" ht="21.75" customHeight="1">
      <c r="A10" s="97" t="s">
        <v>752</v>
      </c>
      <c r="B10" s="63">
        <v>24</v>
      </c>
      <c r="C10" s="63">
        <v>439</v>
      </c>
      <c r="D10" s="101">
        <v>14630</v>
      </c>
      <c r="E10" s="101">
        <v>7854</v>
      </c>
      <c r="F10" s="101">
        <v>6776</v>
      </c>
      <c r="G10" s="63">
        <v>857</v>
      </c>
      <c r="H10" s="63">
        <v>296</v>
      </c>
      <c r="I10" s="63">
        <v>561</v>
      </c>
      <c r="J10" s="63">
        <v>99</v>
      </c>
      <c r="K10" s="63">
        <v>59</v>
      </c>
      <c r="L10" s="63">
        <v>40</v>
      </c>
      <c r="M10" s="63">
        <v>4910</v>
      </c>
      <c r="N10" s="63">
        <v>4879</v>
      </c>
      <c r="O10" s="63">
        <v>5064</v>
      </c>
      <c r="P10" s="63">
        <v>501</v>
      </c>
      <c r="Q10" s="63">
        <v>177</v>
      </c>
      <c r="R10" s="63">
        <v>481</v>
      </c>
      <c r="S10" s="98" t="s">
        <v>752</v>
      </c>
      <c r="T10" s="453"/>
    </row>
    <row r="11" spans="1:20" s="57" customFormat="1" ht="21.75" customHeight="1">
      <c r="A11" s="97" t="s">
        <v>832</v>
      </c>
      <c r="B11" s="63">
        <v>24</v>
      </c>
      <c r="C11" s="63">
        <v>448</v>
      </c>
      <c r="D11" s="101">
        <v>14431</v>
      </c>
      <c r="E11" s="101">
        <v>7776</v>
      </c>
      <c r="F11" s="101">
        <v>6655</v>
      </c>
      <c r="G11" s="63">
        <v>888</v>
      </c>
      <c r="H11" s="63">
        <v>296</v>
      </c>
      <c r="I11" s="63">
        <v>592</v>
      </c>
      <c r="J11" s="63">
        <v>106</v>
      </c>
      <c r="K11" s="63">
        <v>59</v>
      </c>
      <c r="L11" s="63">
        <v>47</v>
      </c>
      <c r="M11" s="63">
        <v>4726</v>
      </c>
      <c r="N11" s="63">
        <v>4687</v>
      </c>
      <c r="O11" s="63">
        <v>4580</v>
      </c>
      <c r="P11" s="63">
        <v>477</v>
      </c>
      <c r="Q11" s="63">
        <v>181</v>
      </c>
      <c r="R11" s="63">
        <v>488</v>
      </c>
      <c r="S11" s="98" t="s">
        <v>832</v>
      </c>
      <c r="T11" s="453"/>
    </row>
    <row r="12" spans="1:20" s="168" customFormat="1" ht="21.75" customHeight="1">
      <c r="A12" s="133" t="s">
        <v>837</v>
      </c>
      <c r="B12" s="160">
        <v>25</v>
      </c>
      <c r="C12" s="160">
        <v>443</v>
      </c>
      <c r="D12" s="135">
        <v>13623</v>
      </c>
      <c r="E12" s="135">
        <v>7414</v>
      </c>
      <c r="F12" s="135">
        <v>6209</v>
      </c>
      <c r="G12" s="160">
        <v>874</v>
      </c>
      <c r="H12" s="160">
        <v>288</v>
      </c>
      <c r="I12" s="160">
        <v>586</v>
      </c>
      <c r="J12" s="160">
        <v>119</v>
      </c>
      <c r="K12" s="160">
        <v>74</v>
      </c>
      <c r="L12" s="160">
        <v>45</v>
      </c>
      <c r="M12" s="160">
        <v>4721</v>
      </c>
      <c r="N12" s="160">
        <v>4676</v>
      </c>
      <c r="O12" s="160">
        <v>3954</v>
      </c>
      <c r="P12" s="160">
        <v>494</v>
      </c>
      <c r="Q12" s="160">
        <v>197</v>
      </c>
      <c r="R12" s="160">
        <v>728</v>
      </c>
      <c r="S12" s="161" t="s">
        <v>837</v>
      </c>
      <c r="T12" s="136"/>
    </row>
    <row r="13" spans="1:15" s="60" customFormat="1" ht="16.5" customHeight="1">
      <c r="A13" s="60" t="s">
        <v>166</v>
      </c>
      <c r="B13" s="443"/>
      <c r="C13" s="443"/>
      <c r="D13" s="443"/>
      <c r="G13" s="562"/>
      <c r="I13" s="444"/>
      <c r="J13" s="444"/>
      <c r="K13" s="444" t="s">
        <v>167</v>
      </c>
      <c r="M13" s="444"/>
      <c r="N13" s="443"/>
      <c r="O13" s="443"/>
    </row>
    <row r="14" spans="1:10" s="60" customFormat="1" ht="16.5" customHeight="1">
      <c r="A14" s="189" t="s">
        <v>156</v>
      </c>
      <c r="B14" s="412"/>
      <c r="C14" s="412"/>
      <c r="D14" s="412"/>
      <c r="E14" s="563"/>
      <c r="F14" s="563"/>
      <c r="G14" s="563"/>
      <c r="H14" s="563"/>
      <c r="I14" s="563"/>
      <c r="J14" s="563"/>
    </row>
    <row r="15" spans="1:5" s="60" customFormat="1" ht="16.5" customHeight="1">
      <c r="A15" s="189" t="s">
        <v>556</v>
      </c>
      <c r="B15" s="189"/>
      <c r="C15" s="189"/>
      <c r="D15" s="189"/>
      <c r="E15" s="189"/>
    </row>
    <row r="16" s="60" customFormat="1" ht="16.5" customHeight="1">
      <c r="A16" s="60" t="s">
        <v>557</v>
      </c>
    </row>
    <row r="17" spans="1:22" s="374" customFormat="1" ht="12" customHeight="1">
      <c r="A17" s="336"/>
      <c r="B17" s="564"/>
      <c r="C17" s="564"/>
      <c r="D17" s="564"/>
      <c r="E17" s="564"/>
      <c r="F17" s="564"/>
      <c r="G17" s="564"/>
      <c r="H17" s="564"/>
      <c r="I17" s="564"/>
      <c r="J17" s="564"/>
      <c r="K17" s="564"/>
      <c r="L17" s="564"/>
      <c r="M17" s="564"/>
      <c r="N17" s="564"/>
      <c r="O17" s="564"/>
      <c r="P17" s="564"/>
      <c r="Q17" s="564"/>
      <c r="R17" s="564"/>
      <c r="S17" s="564"/>
      <c r="T17" s="565"/>
      <c r="U17" s="445"/>
      <c r="V17" s="445"/>
    </row>
    <row r="18" spans="1:22" s="570" customFormat="1" ht="12" customHeight="1">
      <c r="A18" s="566"/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8"/>
      <c r="R18" s="568"/>
      <c r="S18" s="567"/>
      <c r="T18" s="566"/>
      <c r="U18" s="569"/>
      <c r="V18" s="569"/>
    </row>
    <row r="19" spans="1:22" s="570" customFormat="1" ht="12" customHeight="1">
      <c r="A19" s="566"/>
      <c r="B19" s="567"/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6"/>
      <c r="U19" s="569"/>
      <c r="V19" s="569"/>
    </row>
    <row r="20" spans="1:20" s="569" customFormat="1" ht="12" customHeight="1">
      <c r="A20" s="566"/>
      <c r="B20" s="571"/>
      <c r="C20" s="571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  <c r="P20" s="571"/>
      <c r="Q20" s="572"/>
      <c r="R20" s="572"/>
      <c r="S20" s="571"/>
      <c r="T20" s="573"/>
    </row>
    <row r="21" spans="1:22" s="570" customFormat="1" ht="12" customHeight="1">
      <c r="A21" s="566"/>
      <c r="B21" s="567"/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74"/>
      <c r="R21" s="574"/>
      <c r="S21" s="567"/>
      <c r="T21" s="566"/>
      <c r="U21" s="569"/>
      <c r="V21" s="569"/>
    </row>
    <row r="22" spans="1:22" s="570" customFormat="1" ht="12" customHeight="1">
      <c r="A22" s="566"/>
      <c r="B22" s="567"/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567"/>
      <c r="N22" s="567"/>
      <c r="O22" s="567"/>
      <c r="P22" s="567"/>
      <c r="Q22" s="574"/>
      <c r="R22" s="574"/>
      <c r="S22" s="567"/>
      <c r="T22" s="566"/>
      <c r="U22" s="569"/>
      <c r="V22" s="569"/>
    </row>
    <row r="23" spans="1:22" s="577" customFormat="1" ht="12" customHeight="1">
      <c r="A23" s="575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575"/>
      <c r="U23" s="576"/>
      <c r="V23" s="576"/>
    </row>
    <row r="24" spans="1:22" s="570" customFormat="1" ht="12" customHeight="1">
      <c r="A24" s="566"/>
      <c r="B24" s="567"/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  <c r="O24" s="567"/>
      <c r="P24" s="567"/>
      <c r="Q24" s="574"/>
      <c r="R24" s="574"/>
      <c r="S24" s="567"/>
      <c r="T24" s="566"/>
      <c r="U24" s="569"/>
      <c r="V24" s="569"/>
    </row>
    <row r="25" spans="1:22" s="273" customFormat="1" ht="12" customHeight="1">
      <c r="A25" s="336"/>
      <c r="B25" s="564"/>
      <c r="C25" s="564"/>
      <c r="D25" s="564"/>
      <c r="E25" s="564"/>
      <c r="F25" s="564"/>
      <c r="G25" s="578"/>
      <c r="H25" s="564"/>
      <c r="I25" s="564"/>
      <c r="J25" s="578"/>
      <c r="K25" s="564"/>
      <c r="L25" s="564"/>
      <c r="M25" s="564"/>
      <c r="N25" s="564"/>
      <c r="O25" s="564"/>
      <c r="P25" s="564"/>
      <c r="Q25" s="579"/>
      <c r="R25" s="579"/>
      <c r="S25" s="564"/>
      <c r="T25" s="565"/>
      <c r="U25" s="580"/>
      <c r="V25" s="580"/>
    </row>
    <row r="26" spans="1:22" s="273" customFormat="1" ht="12" customHeight="1">
      <c r="A26" s="336"/>
      <c r="B26" s="564"/>
      <c r="C26" s="564"/>
      <c r="D26" s="564"/>
      <c r="E26" s="564"/>
      <c r="F26" s="564"/>
      <c r="G26" s="578"/>
      <c r="H26" s="564"/>
      <c r="I26" s="564"/>
      <c r="J26" s="578"/>
      <c r="K26" s="564"/>
      <c r="L26" s="564"/>
      <c r="M26" s="564"/>
      <c r="N26" s="564"/>
      <c r="O26" s="564"/>
      <c r="P26" s="564"/>
      <c r="Q26" s="579"/>
      <c r="R26" s="579"/>
      <c r="S26" s="564"/>
      <c r="T26" s="565"/>
      <c r="U26" s="580"/>
      <c r="V26" s="580"/>
    </row>
    <row r="27" spans="1:22" s="273" customFormat="1" ht="12" customHeight="1">
      <c r="A27" s="336"/>
      <c r="B27" s="564"/>
      <c r="C27" s="564"/>
      <c r="D27" s="564"/>
      <c r="E27" s="564"/>
      <c r="F27" s="564"/>
      <c r="G27" s="578"/>
      <c r="H27" s="564"/>
      <c r="I27" s="564"/>
      <c r="J27" s="578"/>
      <c r="K27" s="564"/>
      <c r="L27" s="564"/>
      <c r="M27" s="564"/>
      <c r="N27" s="564"/>
      <c r="O27" s="564"/>
      <c r="P27" s="564"/>
      <c r="Q27" s="579"/>
      <c r="R27" s="579"/>
      <c r="S27" s="564"/>
      <c r="T27" s="565"/>
      <c r="U27" s="580"/>
      <c r="V27" s="580"/>
    </row>
    <row r="28" spans="1:22" s="58" customFormat="1" ht="12" customHeight="1">
      <c r="A28" s="412"/>
      <c r="B28" s="348"/>
      <c r="C28" s="348"/>
      <c r="D28" s="348"/>
      <c r="E28" s="581"/>
      <c r="F28" s="581"/>
      <c r="G28" s="581"/>
      <c r="H28" s="581"/>
      <c r="I28" s="581"/>
      <c r="J28" s="581"/>
      <c r="K28" s="581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1:22" s="58" customFormat="1" ht="12" customHeight="1">
      <c r="A29" s="348"/>
      <c r="B29" s="348"/>
      <c r="C29" s="348"/>
      <c r="D29" s="348"/>
      <c r="E29" s="582"/>
      <c r="F29" s="582"/>
      <c r="G29" s="582"/>
      <c r="H29" s="582"/>
      <c r="I29" s="582"/>
      <c r="J29" s="582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22" s="58" customFormat="1" ht="12" customHeight="1">
      <c r="A30" s="348"/>
      <c r="B30" s="348"/>
      <c r="C30" s="348"/>
      <c r="D30" s="348"/>
      <c r="E30" s="348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22" s="584" customFormat="1" ht="12" customHeight="1">
      <c r="A31" s="59"/>
      <c r="B31" s="583"/>
      <c r="C31" s="583"/>
      <c r="D31" s="583"/>
      <c r="E31" s="583"/>
      <c r="F31" s="583"/>
      <c r="G31" s="583"/>
      <c r="H31" s="583"/>
      <c r="I31" s="583"/>
      <c r="J31" s="583"/>
      <c r="K31" s="583"/>
      <c r="L31" s="583"/>
      <c r="M31" s="583"/>
      <c r="N31" s="583"/>
      <c r="O31" s="583"/>
      <c r="P31" s="583"/>
      <c r="Q31" s="583"/>
      <c r="R31" s="583"/>
      <c r="S31" s="583"/>
      <c r="T31" s="583"/>
      <c r="U31" s="583"/>
      <c r="V31" s="583"/>
    </row>
    <row r="32" spans="1:22" s="368" customFormat="1" ht="12" customHeight="1">
      <c r="A32" s="585"/>
      <c r="B32" s="585"/>
      <c r="C32" s="585"/>
      <c r="D32" s="585"/>
      <c r="E32" s="585"/>
      <c r="F32" s="585"/>
      <c r="G32" s="585"/>
      <c r="H32" s="585"/>
      <c r="I32" s="585"/>
      <c r="J32" s="585"/>
      <c r="K32" s="585"/>
      <c r="L32" s="585"/>
      <c r="M32" s="585"/>
      <c r="N32" s="585"/>
      <c r="O32" s="585"/>
      <c r="P32" s="585"/>
      <c r="Q32" s="585"/>
      <c r="R32" s="585"/>
      <c r="S32" s="585"/>
      <c r="T32" s="585"/>
      <c r="U32" s="585"/>
      <c r="V32" s="585"/>
    </row>
    <row r="33" s="368" customFormat="1" ht="12" customHeight="1"/>
    <row r="34" s="368" customFormat="1" ht="12" customHeight="1"/>
    <row r="35" s="368" customFormat="1" ht="12" customHeight="1"/>
    <row r="36" s="368" customFormat="1" ht="12" customHeight="1"/>
    <row r="37" s="368" customFormat="1" ht="12" customHeight="1"/>
    <row r="38" s="368" customFormat="1" ht="12" customHeight="1"/>
    <row r="39" s="368" customFormat="1" ht="12" customHeight="1"/>
    <row r="40" s="368" customFormat="1" ht="12" customHeight="1"/>
    <row r="41" s="368" customFormat="1" ht="12" customHeight="1"/>
    <row r="42" s="368" customFormat="1" ht="12" customHeight="1"/>
    <row r="43" s="368" customFormat="1" ht="12" customHeight="1"/>
    <row r="44" s="368" customFormat="1" ht="12" customHeight="1"/>
    <row r="45" s="368" customFormat="1" ht="12" customHeight="1"/>
    <row r="46" s="368" customFormat="1" ht="12" customHeight="1"/>
    <row r="47" s="368" customFormat="1" ht="12" customHeight="1"/>
    <row r="48" s="368" customFormat="1" ht="12" customHeight="1"/>
    <row r="49" s="368" customFormat="1" ht="12" customHeight="1"/>
    <row r="50" s="368" customFormat="1" ht="12" customHeight="1"/>
    <row r="51" s="368" customFormat="1" ht="12" customHeight="1"/>
    <row r="52" s="368" customFormat="1" ht="12" customHeight="1"/>
    <row r="53" s="368" customFormat="1" ht="12" customHeight="1"/>
    <row r="54" s="368" customFormat="1" ht="12" customHeight="1"/>
    <row r="55" s="368" customFormat="1" ht="12" customHeight="1"/>
    <row r="56" s="368" customFormat="1" ht="12" customHeight="1"/>
    <row r="57" s="368" customFormat="1" ht="12" customHeight="1"/>
    <row r="58" s="368" customFormat="1" ht="12" customHeight="1"/>
    <row r="59" s="368" customFormat="1" ht="12" customHeight="1"/>
    <row r="60" s="368" customFormat="1" ht="12" customHeight="1"/>
    <row r="61" s="368" customFormat="1" ht="12" customHeight="1"/>
    <row r="62" s="368" customFormat="1" ht="12" customHeight="1"/>
    <row r="63" s="368" customFormat="1" ht="12" customHeight="1"/>
    <row r="64" s="368" customFormat="1" ht="12" customHeight="1"/>
    <row r="65" s="368" customFormat="1" ht="12" customHeight="1"/>
    <row r="66" s="368" customFormat="1" ht="12" customHeight="1"/>
    <row r="67" s="368" customFormat="1" ht="12" customHeight="1"/>
    <row r="68" s="368" customFormat="1" ht="12" customHeight="1"/>
    <row r="69" s="368" customFormat="1" ht="12" customHeight="1"/>
    <row r="70" s="368" customFormat="1" ht="12" customHeight="1"/>
    <row r="71" s="368" customFormat="1" ht="12" customHeight="1"/>
    <row r="72" s="368" customFormat="1" ht="12" customHeight="1"/>
    <row r="73" s="368" customFormat="1" ht="12" customHeight="1"/>
    <row r="74" s="368" customFormat="1" ht="12" customHeight="1"/>
    <row r="75" s="368" customFormat="1" ht="12" customHeight="1"/>
    <row r="76" s="368" customFormat="1" ht="12" customHeight="1"/>
    <row r="77" s="368" customFormat="1" ht="12" customHeight="1"/>
    <row r="78" s="368" customFormat="1" ht="12" customHeight="1"/>
    <row r="79" s="368" customFormat="1" ht="12" customHeight="1"/>
    <row r="80" s="368" customFormat="1" ht="12" customHeight="1"/>
    <row r="81" s="368" customFormat="1" ht="12" customHeight="1"/>
    <row r="82" s="368" customFormat="1" ht="12" customHeight="1"/>
    <row r="83" s="368" customFormat="1" ht="12" customHeight="1"/>
    <row r="84" s="368" customFormat="1" ht="12" customHeight="1"/>
    <row r="85" s="368" customFormat="1" ht="12" customHeight="1"/>
    <row r="86" s="368" customFormat="1" ht="12" customHeight="1"/>
    <row r="87" s="368" customFormat="1" ht="12" customHeight="1"/>
    <row r="88" s="368" customFormat="1" ht="12" customHeight="1"/>
    <row r="89" s="368" customFormat="1" ht="12" customHeight="1"/>
    <row r="90" s="368" customFormat="1" ht="12" customHeight="1"/>
    <row r="91" s="368" customFormat="1" ht="12" customHeight="1"/>
    <row r="92" s="368" customFormat="1" ht="12" customHeight="1"/>
    <row r="93" s="368" customFormat="1" ht="12" customHeight="1"/>
    <row r="94" s="368" customFormat="1" ht="12" customHeight="1"/>
    <row r="95" s="368" customFormat="1" ht="12" customHeight="1"/>
    <row r="96" s="368" customFormat="1" ht="12" customHeight="1"/>
    <row r="97" s="368" customFormat="1" ht="12" customHeight="1"/>
    <row r="98" s="368" customFormat="1" ht="12" customHeight="1"/>
    <row r="99" s="368" customFormat="1" ht="12" customHeight="1"/>
    <row r="100" s="368" customFormat="1" ht="12" customHeight="1"/>
    <row r="101" s="368" customFormat="1" ht="12" customHeight="1"/>
    <row r="102" s="368" customFormat="1" ht="12" customHeight="1"/>
    <row r="103" s="368" customFormat="1" ht="12" customHeight="1"/>
    <row r="104" s="368" customFormat="1" ht="12" customHeight="1"/>
    <row r="105" s="368" customFormat="1" ht="12" customHeight="1"/>
    <row r="106" s="368" customFormat="1" ht="12" customHeight="1"/>
    <row r="107" s="368" customFormat="1" ht="12" customHeight="1"/>
    <row r="108" s="368" customFormat="1" ht="12" customHeight="1"/>
    <row r="109" s="368" customFormat="1" ht="12" customHeight="1"/>
    <row r="110" s="368" customFormat="1" ht="12" customHeight="1"/>
    <row r="111" s="368" customFormat="1" ht="12" customHeight="1"/>
    <row r="112" s="368" customFormat="1" ht="12" customHeight="1"/>
    <row r="113" s="368" customFormat="1" ht="12" customHeight="1"/>
    <row r="114" s="368" customFormat="1" ht="12" customHeight="1"/>
  </sheetData>
  <sheetProtection/>
  <mergeCells count="17">
    <mergeCell ref="O3:O4"/>
    <mergeCell ref="O5:O7"/>
    <mergeCell ref="S3:S7"/>
    <mergeCell ref="P3:P4"/>
    <mergeCell ref="Q6:Q7"/>
    <mergeCell ref="Q3:Q5"/>
    <mergeCell ref="R3:R5"/>
    <mergeCell ref="A1:S1"/>
    <mergeCell ref="M4:N4"/>
    <mergeCell ref="J4:L4"/>
    <mergeCell ref="D4:F4"/>
    <mergeCell ref="J3:L3"/>
    <mergeCell ref="G4:I4"/>
    <mergeCell ref="A3:A7"/>
    <mergeCell ref="D3:F3"/>
    <mergeCell ref="G3:I3"/>
    <mergeCell ref="M3:N3"/>
  </mergeCells>
  <printOptions/>
  <pageMargins left="0.17" right="0.16" top="0.984251968503937" bottom="0.5905511811023623" header="0.5118110236220472" footer="0.5118110236220472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V13"/>
  <sheetViews>
    <sheetView zoomScaleSheetLayoutView="70" zoomScalePageLayoutView="0" workbookViewId="0" topLeftCell="A1">
      <selection activeCell="K9" sqref="K9"/>
    </sheetView>
  </sheetViews>
  <sheetFormatPr defaultColWidth="9.140625" defaultRowHeight="12.75"/>
  <cols>
    <col min="1" max="1" width="15.7109375" style="339" customWidth="1"/>
    <col min="2" max="3" width="14.28125" style="339" customWidth="1"/>
    <col min="4" max="6" width="10.00390625" style="339" customWidth="1"/>
    <col min="7" max="9" width="9.8515625" style="339" customWidth="1"/>
    <col min="10" max="12" width="9.421875" style="339" customWidth="1"/>
    <col min="13" max="14" width="14.7109375" style="339" customWidth="1"/>
    <col min="15" max="15" width="10.57421875" style="339" customWidth="1"/>
    <col min="16" max="16" width="8.7109375" style="339" customWidth="1"/>
    <col min="17" max="17" width="8.28125" style="339" customWidth="1"/>
    <col min="18" max="18" width="10.421875" style="339" customWidth="1"/>
    <col min="19" max="19" width="8.28125" style="339" customWidth="1"/>
    <col min="20" max="20" width="10.28125" style="339" customWidth="1"/>
    <col min="21" max="21" width="10.421875" style="339" customWidth="1"/>
    <col min="22" max="16384" width="9.140625" style="339" customWidth="1"/>
  </cols>
  <sheetData>
    <row r="1" spans="1:22" s="181" customFormat="1" ht="32.25" customHeight="1">
      <c r="A1" s="861" t="s">
        <v>794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586"/>
      <c r="V1" s="586"/>
    </row>
    <row r="2" spans="1:22" s="587" customFormat="1" ht="14.25" customHeight="1">
      <c r="A2" s="59" t="s">
        <v>428</v>
      </c>
      <c r="B2" s="59"/>
      <c r="C2" s="59"/>
      <c r="D2" s="59"/>
      <c r="E2" s="59"/>
      <c r="F2" s="59"/>
      <c r="G2" s="59"/>
      <c r="H2" s="59"/>
      <c r="I2" s="59"/>
      <c r="J2" s="59"/>
      <c r="N2" s="59"/>
      <c r="O2" s="59"/>
      <c r="P2" s="59"/>
      <c r="Q2" s="59"/>
      <c r="R2" s="59"/>
      <c r="S2" s="59"/>
      <c r="T2" s="350" t="s">
        <v>319</v>
      </c>
      <c r="U2" s="58"/>
      <c r="V2" s="58"/>
    </row>
    <row r="3" spans="1:20" s="397" customFormat="1" ht="27" customHeight="1">
      <c r="A3" s="866" t="s">
        <v>429</v>
      </c>
      <c r="B3" s="879" t="s">
        <v>430</v>
      </c>
      <c r="C3" s="879" t="s">
        <v>431</v>
      </c>
      <c r="D3" s="884" t="s">
        <v>432</v>
      </c>
      <c r="E3" s="887"/>
      <c r="F3" s="886"/>
      <c r="G3" s="884" t="s">
        <v>433</v>
      </c>
      <c r="H3" s="885"/>
      <c r="I3" s="886"/>
      <c r="J3" s="884" t="s">
        <v>795</v>
      </c>
      <c r="K3" s="885"/>
      <c r="L3" s="886"/>
      <c r="M3" s="888" t="s">
        <v>434</v>
      </c>
      <c r="N3" s="886"/>
      <c r="O3" s="518" t="s">
        <v>516</v>
      </c>
      <c r="P3" s="879" t="s">
        <v>561</v>
      </c>
      <c r="Q3" s="879" t="s">
        <v>562</v>
      </c>
      <c r="R3" s="879" t="s">
        <v>843</v>
      </c>
      <c r="S3" s="871" t="s">
        <v>234</v>
      </c>
      <c r="T3" s="882"/>
    </row>
    <row r="4" spans="1:20" s="397" customFormat="1" ht="53.25" customHeight="1">
      <c r="A4" s="868"/>
      <c r="B4" s="870"/>
      <c r="C4" s="870"/>
      <c r="D4" s="588" t="s">
        <v>223</v>
      </c>
      <c r="E4" s="523" t="s">
        <v>224</v>
      </c>
      <c r="F4" s="589" t="s">
        <v>225</v>
      </c>
      <c r="G4" s="588" t="s">
        <v>223</v>
      </c>
      <c r="H4" s="523" t="s">
        <v>224</v>
      </c>
      <c r="I4" s="589" t="s">
        <v>225</v>
      </c>
      <c r="J4" s="588" t="s">
        <v>223</v>
      </c>
      <c r="K4" s="523" t="s">
        <v>224</v>
      </c>
      <c r="L4" s="589" t="s">
        <v>225</v>
      </c>
      <c r="M4" s="590" t="s">
        <v>507</v>
      </c>
      <c r="N4" s="589" t="s">
        <v>508</v>
      </c>
      <c r="O4" s="588" t="s">
        <v>515</v>
      </c>
      <c r="P4" s="880"/>
      <c r="Q4" s="881"/>
      <c r="R4" s="881"/>
      <c r="S4" s="873"/>
      <c r="T4" s="883"/>
    </row>
    <row r="5" spans="1:20" s="591" customFormat="1" ht="23.25" customHeight="1">
      <c r="A5" s="97" t="s">
        <v>553</v>
      </c>
      <c r="B5" s="101">
        <v>5</v>
      </c>
      <c r="C5" s="101">
        <v>104</v>
      </c>
      <c r="D5" s="101">
        <v>4051</v>
      </c>
      <c r="E5" s="101">
        <v>1953</v>
      </c>
      <c r="F5" s="101">
        <v>2098</v>
      </c>
      <c r="G5" s="101">
        <v>173</v>
      </c>
      <c r="H5" s="101">
        <v>112</v>
      </c>
      <c r="I5" s="101">
        <v>61</v>
      </c>
      <c r="J5" s="101">
        <v>21</v>
      </c>
      <c r="K5" s="101">
        <v>16</v>
      </c>
      <c r="L5" s="101">
        <v>5</v>
      </c>
      <c r="M5" s="101">
        <v>1433</v>
      </c>
      <c r="N5" s="101">
        <v>1420</v>
      </c>
      <c r="O5" s="101">
        <v>1333</v>
      </c>
      <c r="P5" s="101">
        <v>65</v>
      </c>
      <c r="Q5" s="101">
        <v>28</v>
      </c>
      <c r="R5" s="101">
        <v>109</v>
      </c>
      <c r="S5" s="814" t="s">
        <v>553</v>
      </c>
      <c r="T5" s="815"/>
    </row>
    <row r="6" spans="1:20" s="591" customFormat="1" ht="23.25" customHeight="1">
      <c r="A6" s="97" t="s">
        <v>702</v>
      </c>
      <c r="B6" s="101">
        <v>5</v>
      </c>
      <c r="C6" s="101">
        <v>104</v>
      </c>
      <c r="D6" s="101">
        <v>3995</v>
      </c>
      <c r="E6" s="101">
        <v>1922</v>
      </c>
      <c r="F6" s="101">
        <v>2073</v>
      </c>
      <c r="G6" s="101">
        <v>178</v>
      </c>
      <c r="H6" s="101">
        <v>112</v>
      </c>
      <c r="I6" s="101">
        <v>66</v>
      </c>
      <c r="J6" s="101">
        <v>20</v>
      </c>
      <c r="K6" s="101">
        <v>15</v>
      </c>
      <c r="L6" s="101">
        <v>5</v>
      </c>
      <c r="M6" s="101">
        <v>1344</v>
      </c>
      <c r="N6" s="101">
        <v>1338</v>
      </c>
      <c r="O6" s="101">
        <v>1297</v>
      </c>
      <c r="P6" s="101">
        <v>65</v>
      </c>
      <c r="Q6" s="101">
        <v>28</v>
      </c>
      <c r="R6" s="101">
        <v>111</v>
      </c>
      <c r="S6" s="814" t="s">
        <v>702</v>
      </c>
      <c r="T6" s="815"/>
    </row>
    <row r="7" spans="1:20" s="591" customFormat="1" ht="23.25" customHeight="1">
      <c r="A7" s="97" t="s">
        <v>752</v>
      </c>
      <c r="B7" s="101">
        <v>5</v>
      </c>
      <c r="C7" s="101">
        <v>103</v>
      </c>
      <c r="D7" s="101">
        <v>3835</v>
      </c>
      <c r="E7" s="101">
        <v>1800</v>
      </c>
      <c r="F7" s="101">
        <v>2035</v>
      </c>
      <c r="G7" s="101">
        <v>182</v>
      </c>
      <c r="H7" s="101">
        <v>108</v>
      </c>
      <c r="I7" s="101">
        <v>74</v>
      </c>
      <c r="J7" s="101">
        <v>20</v>
      </c>
      <c r="K7" s="101">
        <v>15</v>
      </c>
      <c r="L7" s="101">
        <v>5</v>
      </c>
      <c r="M7" s="101">
        <v>1349</v>
      </c>
      <c r="N7" s="101">
        <v>1341</v>
      </c>
      <c r="O7" s="101">
        <v>1205</v>
      </c>
      <c r="P7" s="101">
        <v>66</v>
      </c>
      <c r="Q7" s="101">
        <v>33</v>
      </c>
      <c r="R7" s="101">
        <v>107</v>
      </c>
      <c r="S7" s="814" t="s">
        <v>752</v>
      </c>
      <c r="T7" s="815"/>
    </row>
    <row r="8" spans="1:20" s="591" customFormat="1" ht="23.25" customHeight="1">
      <c r="A8" s="97" t="s">
        <v>832</v>
      </c>
      <c r="B8" s="101">
        <v>5</v>
      </c>
      <c r="C8" s="101">
        <v>102</v>
      </c>
      <c r="D8" s="101">
        <v>3654</v>
      </c>
      <c r="E8" s="101">
        <v>1721</v>
      </c>
      <c r="F8" s="101">
        <v>1933</v>
      </c>
      <c r="G8" s="101">
        <v>185</v>
      </c>
      <c r="H8" s="101">
        <v>106</v>
      </c>
      <c r="I8" s="101">
        <v>79</v>
      </c>
      <c r="J8" s="101">
        <v>20</v>
      </c>
      <c r="K8" s="101">
        <v>16</v>
      </c>
      <c r="L8" s="101">
        <v>4</v>
      </c>
      <c r="M8" s="101">
        <v>1312</v>
      </c>
      <c r="N8" s="101">
        <v>1307</v>
      </c>
      <c r="O8" s="101">
        <v>1148</v>
      </c>
      <c r="P8" s="101">
        <v>66</v>
      </c>
      <c r="Q8" s="101">
        <v>33</v>
      </c>
      <c r="R8" s="101">
        <v>105</v>
      </c>
      <c r="S8" s="814" t="s">
        <v>836</v>
      </c>
      <c r="T8" s="815"/>
    </row>
    <row r="9" spans="1:20" s="170" customFormat="1" ht="23.25" customHeight="1">
      <c r="A9" s="133" t="s">
        <v>837</v>
      </c>
      <c r="B9" s="135">
        <v>5</v>
      </c>
      <c r="C9" s="135">
        <v>101</v>
      </c>
      <c r="D9" s="158">
        <v>3407</v>
      </c>
      <c r="E9" s="135">
        <v>1600</v>
      </c>
      <c r="F9" s="135">
        <v>1807</v>
      </c>
      <c r="G9" s="158">
        <v>186</v>
      </c>
      <c r="H9" s="135">
        <v>104</v>
      </c>
      <c r="I9" s="135">
        <v>82</v>
      </c>
      <c r="J9" s="158">
        <v>20</v>
      </c>
      <c r="K9" s="135">
        <v>16</v>
      </c>
      <c r="L9" s="135">
        <v>4</v>
      </c>
      <c r="M9" s="135">
        <v>1292</v>
      </c>
      <c r="N9" s="135">
        <v>1284</v>
      </c>
      <c r="O9" s="135">
        <v>1040</v>
      </c>
      <c r="P9" s="135">
        <v>66</v>
      </c>
      <c r="Q9" s="135">
        <v>33</v>
      </c>
      <c r="R9" s="135">
        <v>149</v>
      </c>
      <c r="S9" s="816" t="s">
        <v>837</v>
      </c>
      <c r="T9" s="817"/>
    </row>
    <row r="10" spans="1:15" s="60" customFormat="1" ht="17.25" customHeight="1">
      <c r="A10" s="60" t="s">
        <v>166</v>
      </c>
      <c r="B10" s="443"/>
      <c r="C10" s="443"/>
      <c r="D10" s="443"/>
      <c r="G10" s="562"/>
      <c r="I10" s="444"/>
      <c r="J10" s="444"/>
      <c r="K10" s="444" t="s">
        <v>167</v>
      </c>
      <c r="M10" s="444"/>
      <c r="N10" s="443"/>
      <c r="O10" s="443"/>
    </row>
    <row r="11" spans="1:10" s="60" customFormat="1" ht="17.25" customHeight="1">
      <c r="A11" s="189" t="s">
        <v>156</v>
      </c>
      <c r="B11" s="412"/>
      <c r="C11" s="412"/>
      <c r="D11" s="412"/>
      <c r="E11" s="563"/>
      <c r="F11" s="563"/>
      <c r="G11" s="563"/>
      <c r="H11" s="563"/>
      <c r="I11" s="563"/>
      <c r="J11" s="563"/>
    </row>
    <row r="12" spans="1:5" s="60" customFormat="1" ht="17.25" customHeight="1">
      <c r="A12" s="189" t="s">
        <v>556</v>
      </c>
      <c r="B12" s="189"/>
      <c r="C12" s="189"/>
      <c r="D12" s="189"/>
      <c r="E12" s="189"/>
    </row>
    <row r="13" s="60" customFormat="1" ht="17.25" customHeight="1">
      <c r="A13" s="60" t="s">
        <v>557</v>
      </c>
    </row>
    <row r="14" s="181" customFormat="1" ht="13.5"/>
  </sheetData>
  <sheetProtection/>
  <mergeCells count="17">
    <mergeCell ref="S7:T7"/>
    <mergeCell ref="C3:C4"/>
    <mergeCell ref="S6:T6"/>
    <mergeCell ref="S5:T5"/>
    <mergeCell ref="D3:F3"/>
    <mergeCell ref="G3:I3"/>
    <mergeCell ref="M3:N3"/>
    <mergeCell ref="A1:T1"/>
    <mergeCell ref="S9:T9"/>
    <mergeCell ref="P3:P4"/>
    <mergeCell ref="Q3:Q4"/>
    <mergeCell ref="R3:R4"/>
    <mergeCell ref="S3:T4"/>
    <mergeCell ref="A3:A4"/>
    <mergeCell ref="B3:B4"/>
    <mergeCell ref="J3:L3"/>
    <mergeCell ref="S8:T8"/>
  </mergeCells>
  <printOptions/>
  <pageMargins left="0.17" right="0.16" top="0.984251968503937" bottom="0.7874015748031497" header="0.5118110236220472" footer="0.5118110236220472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Z30"/>
  <sheetViews>
    <sheetView zoomScaleSheetLayoutView="100" zoomScalePageLayoutView="0" workbookViewId="0" topLeftCell="A1">
      <selection activeCell="G9" sqref="G9"/>
    </sheetView>
  </sheetViews>
  <sheetFormatPr defaultColWidth="9.140625" defaultRowHeight="34.5" customHeight="1"/>
  <cols>
    <col min="1" max="1" width="16.421875" style="339" customWidth="1"/>
    <col min="2" max="2" width="11.7109375" style="339" customWidth="1"/>
    <col min="3" max="3" width="12.00390625" style="339" customWidth="1"/>
    <col min="4" max="5" width="11.7109375" style="339" customWidth="1"/>
    <col min="6" max="6" width="10.140625" style="339" customWidth="1"/>
    <col min="7" max="8" width="11.7109375" style="339" customWidth="1"/>
    <col min="9" max="9" width="13.421875" style="339" customWidth="1"/>
    <col min="10" max="12" width="8.140625" style="339" customWidth="1"/>
    <col min="13" max="13" width="14.140625" style="339" customWidth="1"/>
    <col min="14" max="14" width="12.00390625" style="339" customWidth="1"/>
    <col min="15" max="15" width="10.140625" style="339" customWidth="1"/>
    <col min="16" max="16" width="9.28125" style="339" customWidth="1"/>
    <col min="17" max="17" width="8.7109375" style="339" customWidth="1"/>
    <col min="18" max="18" width="8.421875" style="339" customWidth="1"/>
    <col min="19" max="19" width="7.8515625" style="339" customWidth="1"/>
    <col min="20" max="20" width="14.28125" style="339" customWidth="1"/>
    <col min="21" max="16384" width="9.140625" style="339" customWidth="1"/>
  </cols>
  <sheetData>
    <row r="1" spans="1:20" s="326" customFormat="1" ht="32.25" customHeight="1">
      <c r="A1" s="861" t="s">
        <v>796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325"/>
      <c r="O1" s="325"/>
      <c r="P1" s="325"/>
      <c r="Q1" s="325"/>
      <c r="R1" s="325"/>
      <c r="S1" s="325"/>
      <c r="T1" s="325"/>
    </row>
    <row r="2" spans="1:19" s="58" customFormat="1" ht="14.25" customHeight="1">
      <c r="A2" s="59" t="s">
        <v>490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350" t="s">
        <v>320</v>
      </c>
      <c r="N2" s="59"/>
      <c r="O2" s="59"/>
      <c r="P2" s="59"/>
      <c r="Q2" s="59"/>
      <c r="R2" s="59"/>
      <c r="S2" s="59"/>
    </row>
    <row r="3" spans="1:13" s="330" customFormat="1" ht="27.75" customHeight="1">
      <c r="A3" s="891" t="s">
        <v>187</v>
      </c>
      <c r="B3" s="879" t="s">
        <v>505</v>
      </c>
      <c r="C3" s="879" t="s">
        <v>189</v>
      </c>
      <c r="D3" s="884" t="s">
        <v>513</v>
      </c>
      <c r="E3" s="887"/>
      <c r="F3" s="886"/>
      <c r="G3" s="884" t="s">
        <v>506</v>
      </c>
      <c r="H3" s="885"/>
      <c r="I3" s="886"/>
      <c r="J3" s="884" t="s">
        <v>797</v>
      </c>
      <c r="K3" s="885"/>
      <c r="L3" s="892"/>
      <c r="M3" s="882" t="s">
        <v>234</v>
      </c>
    </row>
    <row r="4" spans="1:13" s="330" customFormat="1" ht="31.5" customHeight="1">
      <c r="A4" s="883"/>
      <c r="B4" s="870"/>
      <c r="C4" s="870"/>
      <c r="D4" s="588" t="s">
        <v>223</v>
      </c>
      <c r="E4" s="523" t="s">
        <v>224</v>
      </c>
      <c r="F4" s="589" t="s">
        <v>225</v>
      </c>
      <c r="G4" s="588" t="s">
        <v>223</v>
      </c>
      <c r="H4" s="523" t="s">
        <v>224</v>
      </c>
      <c r="I4" s="589" t="s">
        <v>225</v>
      </c>
      <c r="J4" s="588" t="s">
        <v>188</v>
      </c>
      <c r="K4" s="523" t="s">
        <v>224</v>
      </c>
      <c r="L4" s="589" t="s">
        <v>225</v>
      </c>
      <c r="M4" s="883"/>
    </row>
    <row r="5" spans="1:13" s="57" customFormat="1" ht="18.75" customHeight="1">
      <c r="A5" s="97" t="s">
        <v>553</v>
      </c>
      <c r="B5" s="63">
        <v>8</v>
      </c>
      <c r="C5" s="63">
        <v>174</v>
      </c>
      <c r="D5" s="63">
        <v>6259</v>
      </c>
      <c r="E5" s="63">
        <v>3117</v>
      </c>
      <c r="F5" s="63">
        <v>3142</v>
      </c>
      <c r="G5" s="63">
        <v>384</v>
      </c>
      <c r="H5" s="63">
        <v>195</v>
      </c>
      <c r="I5" s="63">
        <v>189</v>
      </c>
      <c r="J5" s="63">
        <v>53</v>
      </c>
      <c r="K5" s="63">
        <v>29</v>
      </c>
      <c r="L5" s="63">
        <v>24</v>
      </c>
      <c r="M5" s="98" t="s">
        <v>553</v>
      </c>
    </row>
    <row r="6" spans="1:13" s="57" customFormat="1" ht="18.75" customHeight="1">
      <c r="A6" s="97" t="s">
        <v>702</v>
      </c>
      <c r="B6" s="63">
        <v>6</v>
      </c>
      <c r="C6" s="63">
        <v>158</v>
      </c>
      <c r="D6" s="63">
        <v>5860</v>
      </c>
      <c r="E6" s="63">
        <v>3018</v>
      </c>
      <c r="F6" s="63">
        <v>2842</v>
      </c>
      <c r="G6" s="63">
        <v>272</v>
      </c>
      <c r="H6" s="63">
        <v>146</v>
      </c>
      <c r="I6" s="63">
        <v>126</v>
      </c>
      <c r="J6" s="63">
        <v>35</v>
      </c>
      <c r="K6" s="63">
        <v>21</v>
      </c>
      <c r="L6" s="63">
        <v>14</v>
      </c>
      <c r="M6" s="98" t="s">
        <v>702</v>
      </c>
    </row>
    <row r="7" spans="1:13" s="57" customFormat="1" ht="18.75" customHeight="1">
      <c r="A7" s="97" t="s">
        <v>752</v>
      </c>
      <c r="B7" s="63">
        <v>6</v>
      </c>
      <c r="C7" s="63">
        <v>160</v>
      </c>
      <c r="D7" s="63">
        <v>5873</v>
      </c>
      <c r="E7" s="63">
        <v>3100</v>
      </c>
      <c r="F7" s="63">
        <v>2773</v>
      </c>
      <c r="G7" s="63">
        <v>352</v>
      </c>
      <c r="H7" s="63">
        <v>175</v>
      </c>
      <c r="I7" s="63">
        <v>177</v>
      </c>
      <c r="J7" s="63">
        <v>41</v>
      </c>
      <c r="K7" s="63">
        <v>23</v>
      </c>
      <c r="L7" s="63">
        <v>18</v>
      </c>
      <c r="M7" s="98" t="s">
        <v>752</v>
      </c>
    </row>
    <row r="8" spans="1:13" s="57" customFormat="1" ht="18.75" customHeight="1">
      <c r="A8" s="97" t="s">
        <v>832</v>
      </c>
      <c r="B8" s="63">
        <v>7</v>
      </c>
      <c r="C8" s="63">
        <v>184</v>
      </c>
      <c r="D8" s="63">
        <v>6352</v>
      </c>
      <c r="E8" s="63">
        <v>3210</v>
      </c>
      <c r="F8" s="63">
        <v>3142</v>
      </c>
      <c r="G8" s="63">
        <v>392</v>
      </c>
      <c r="H8" s="63">
        <v>184</v>
      </c>
      <c r="I8" s="63">
        <v>208</v>
      </c>
      <c r="J8" s="63">
        <v>42</v>
      </c>
      <c r="K8" s="63">
        <v>20</v>
      </c>
      <c r="L8" s="63">
        <v>22</v>
      </c>
      <c r="M8" s="98" t="s">
        <v>832</v>
      </c>
    </row>
    <row r="9" spans="1:13" s="168" customFormat="1" ht="18.75" customHeight="1">
      <c r="A9" s="133" t="s">
        <v>837</v>
      </c>
      <c r="B9" s="162">
        <v>7</v>
      </c>
      <c r="C9" s="160">
        <v>186</v>
      </c>
      <c r="D9" s="165">
        <v>6278</v>
      </c>
      <c r="E9" s="160">
        <v>3137</v>
      </c>
      <c r="F9" s="160">
        <v>3141</v>
      </c>
      <c r="G9" s="165">
        <v>397</v>
      </c>
      <c r="H9" s="160">
        <v>183</v>
      </c>
      <c r="I9" s="160">
        <v>214</v>
      </c>
      <c r="J9" s="165">
        <v>45</v>
      </c>
      <c r="K9" s="160">
        <v>24</v>
      </c>
      <c r="L9" s="163">
        <v>21</v>
      </c>
      <c r="M9" s="161" t="s">
        <v>837</v>
      </c>
    </row>
    <row r="10" spans="1:20" s="593" customFormat="1" ht="10.5" customHeight="1">
      <c r="A10" s="592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92"/>
    </row>
    <row r="11" spans="1:9" s="330" customFormat="1" ht="24.75" customHeight="1">
      <c r="A11" s="866" t="s">
        <v>187</v>
      </c>
      <c r="B11" s="888" t="s">
        <v>568</v>
      </c>
      <c r="C11" s="886"/>
      <c r="D11" s="890" t="s">
        <v>569</v>
      </c>
      <c r="E11" s="886"/>
      <c r="F11" s="879" t="s">
        <v>577</v>
      </c>
      <c r="G11" s="879" t="s">
        <v>150</v>
      </c>
      <c r="H11" s="879" t="s">
        <v>565</v>
      </c>
      <c r="I11" s="882" t="s">
        <v>234</v>
      </c>
    </row>
    <row r="12" spans="1:9" s="330" customFormat="1" ht="40.5" customHeight="1">
      <c r="A12" s="868"/>
      <c r="B12" s="590" t="s">
        <v>151</v>
      </c>
      <c r="C12" s="589" t="s">
        <v>508</v>
      </c>
      <c r="D12" s="523" t="s">
        <v>154</v>
      </c>
      <c r="E12" s="590" t="s">
        <v>152</v>
      </c>
      <c r="F12" s="881"/>
      <c r="G12" s="881"/>
      <c r="H12" s="881"/>
      <c r="I12" s="883"/>
    </row>
    <row r="13" spans="1:9" s="594" customFormat="1" ht="18.75" customHeight="1">
      <c r="A13" s="97" t="s">
        <v>553</v>
      </c>
      <c r="B13" s="63">
        <v>2028</v>
      </c>
      <c r="C13" s="63">
        <v>1742</v>
      </c>
      <c r="D13" s="63">
        <v>2122</v>
      </c>
      <c r="E13" s="63">
        <v>2119</v>
      </c>
      <c r="F13" s="63">
        <v>287</v>
      </c>
      <c r="G13" s="63">
        <v>87</v>
      </c>
      <c r="H13" s="63">
        <v>210</v>
      </c>
      <c r="I13" s="98" t="s">
        <v>553</v>
      </c>
    </row>
    <row r="14" spans="1:9" s="594" customFormat="1" ht="18.75" customHeight="1">
      <c r="A14" s="97" t="s">
        <v>702</v>
      </c>
      <c r="B14" s="63">
        <v>1585</v>
      </c>
      <c r="C14" s="63">
        <v>1392</v>
      </c>
      <c r="D14" s="63">
        <v>1613</v>
      </c>
      <c r="E14" s="63">
        <v>1614</v>
      </c>
      <c r="F14" s="63">
        <v>250</v>
      </c>
      <c r="G14" s="63">
        <v>75</v>
      </c>
      <c r="H14" s="63">
        <v>177</v>
      </c>
      <c r="I14" s="98" t="s">
        <v>702</v>
      </c>
    </row>
    <row r="15" spans="1:9" s="594" customFormat="1" ht="18.75" customHeight="1">
      <c r="A15" s="97" t="s">
        <v>752</v>
      </c>
      <c r="B15" s="63">
        <v>1941</v>
      </c>
      <c r="C15" s="63">
        <v>1714</v>
      </c>
      <c r="D15" s="63">
        <v>2009</v>
      </c>
      <c r="E15" s="63">
        <v>2005</v>
      </c>
      <c r="F15" s="63">
        <v>226</v>
      </c>
      <c r="G15" s="63">
        <v>68</v>
      </c>
      <c r="H15" s="63">
        <v>187</v>
      </c>
      <c r="I15" s="98" t="s">
        <v>752</v>
      </c>
    </row>
    <row r="16" spans="1:9" s="594" customFormat="1" ht="18.75" customHeight="1">
      <c r="A16" s="97" t="s">
        <v>832</v>
      </c>
      <c r="B16" s="63">
        <v>2117</v>
      </c>
      <c r="C16" s="63">
        <v>1823</v>
      </c>
      <c r="D16" s="63">
        <v>2072</v>
      </c>
      <c r="E16" s="63">
        <v>2115</v>
      </c>
      <c r="F16" s="63">
        <v>247</v>
      </c>
      <c r="G16" s="63">
        <v>79</v>
      </c>
      <c r="H16" s="63">
        <v>220</v>
      </c>
      <c r="I16" s="98" t="s">
        <v>832</v>
      </c>
    </row>
    <row r="17" spans="1:9" s="184" customFormat="1" ht="18.75" customHeight="1">
      <c r="A17" s="133" t="s">
        <v>837</v>
      </c>
      <c r="B17" s="160">
        <v>2075</v>
      </c>
      <c r="C17" s="160">
        <v>1782</v>
      </c>
      <c r="D17" s="160">
        <v>1999</v>
      </c>
      <c r="E17" s="160">
        <v>2059</v>
      </c>
      <c r="F17" s="160">
        <v>247</v>
      </c>
      <c r="G17" s="160">
        <v>79</v>
      </c>
      <c r="H17" s="160">
        <v>272</v>
      </c>
      <c r="I17" s="161" t="s">
        <v>837</v>
      </c>
    </row>
    <row r="18" spans="1:15" s="60" customFormat="1" ht="15" customHeight="1">
      <c r="A18" s="60" t="s">
        <v>166</v>
      </c>
      <c r="B18" s="443"/>
      <c r="C18" s="443"/>
      <c r="D18" s="443"/>
      <c r="F18" s="444" t="s">
        <v>167</v>
      </c>
      <c r="G18" s="562"/>
      <c r="I18" s="444"/>
      <c r="J18" s="444"/>
      <c r="K18" s="444"/>
      <c r="M18" s="444"/>
      <c r="N18" s="443"/>
      <c r="O18" s="443"/>
    </row>
    <row r="19" spans="1:5" s="60" customFormat="1" ht="15" customHeight="1">
      <c r="A19" s="189" t="s">
        <v>566</v>
      </c>
      <c r="B19" s="189"/>
      <c r="C19" s="189"/>
      <c r="D19" s="189"/>
      <c r="E19" s="189"/>
    </row>
    <row r="20" s="60" customFormat="1" ht="15" customHeight="1">
      <c r="A20" s="60" t="s">
        <v>567</v>
      </c>
    </row>
    <row r="21" spans="1:20" s="330" customFormat="1" ht="15" customHeight="1">
      <c r="A21" s="595"/>
      <c r="B21" s="595"/>
      <c r="C21" s="595"/>
      <c r="D21" s="595"/>
      <c r="E21" s="595"/>
      <c r="O21" s="889"/>
      <c r="P21" s="889"/>
      <c r="Q21" s="889"/>
      <c r="R21" s="889"/>
      <c r="S21" s="889"/>
      <c r="T21" s="889"/>
    </row>
    <row r="22" s="330" customFormat="1" ht="15" customHeight="1"/>
    <row r="23" spans="1:52" s="273" customFormat="1" ht="12" customHeight="1">
      <c r="A23" s="336"/>
      <c r="B23" s="564"/>
      <c r="C23" s="564"/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564"/>
      <c r="P23" s="564"/>
      <c r="Q23" s="596"/>
      <c r="R23" s="596"/>
      <c r="S23" s="597"/>
      <c r="T23" s="565"/>
      <c r="U23" s="580"/>
      <c r="V23" s="580"/>
      <c r="W23" s="580"/>
      <c r="X23" s="580"/>
      <c r="Y23" s="580"/>
      <c r="Z23" s="580"/>
      <c r="AA23" s="580"/>
      <c r="AB23" s="580"/>
      <c r="AC23" s="580"/>
      <c r="AD23" s="580"/>
      <c r="AE23" s="580"/>
      <c r="AF23" s="580"/>
      <c r="AG23" s="580"/>
      <c r="AH23" s="580"/>
      <c r="AI23" s="580"/>
      <c r="AJ23" s="580"/>
      <c r="AK23" s="580"/>
      <c r="AL23" s="580"/>
      <c r="AM23" s="580"/>
      <c r="AN23" s="580"/>
      <c r="AO23" s="580"/>
      <c r="AP23" s="580"/>
      <c r="AQ23" s="580"/>
      <c r="AR23" s="580"/>
      <c r="AS23" s="580"/>
      <c r="AT23" s="580"/>
      <c r="AU23" s="580"/>
      <c r="AV23" s="580"/>
      <c r="AW23" s="580"/>
      <c r="AX23" s="580"/>
      <c r="AY23" s="580"/>
      <c r="AZ23" s="580"/>
    </row>
    <row r="24" spans="1:52" s="273" customFormat="1" ht="12" customHeight="1">
      <c r="A24" s="336"/>
      <c r="B24" s="564"/>
      <c r="C24" s="564"/>
      <c r="D24" s="564"/>
      <c r="E24" s="564"/>
      <c r="F24" s="564"/>
      <c r="G24" s="564"/>
      <c r="H24" s="564"/>
      <c r="I24" s="564"/>
      <c r="J24" s="564"/>
      <c r="K24" s="564"/>
      <c r="L24" s="564"/>
      <c r="M24" s="564"/>
      <c r="N24" s="564"/>
      <c r="O24" s="564"/>
      <c r="P24" s="564"/>
      <c r="Q24" s="598"/>
      <c r="R24" s="598"/>
      <c r="S24" s="564"/>
      <c r="T24" s="565"/>
      <c r="U24" s="580"/>
      <c r="V24" s="580"/>
      <c r="W24" s="580"/>
      <c r="X24" s="580"/>
      <c r="Y24" s="580"/>
      <c r="Z24" s="580"/>
      <c r="AA24" s="580"/>
      <c r="AB24" s="580"/>
      <c r="AC24" s="580"/>
      <c r="AD24" s="580"/>
      <c r="AE24" s="580"/>
      <c r="AF24" s="580"/>
      <c r="AG24" s="580"/>
      <c r="AH24" s="580"/>
      <c r="AI24" s="580"/>
      <c r="AJ24" s="580"/>
      <c r="AK24" s="580"/>
      <c r="AL24" s="580"/>
      <c r="AM24" s="580"/>
      <c r="AN24" s="580"/>
      <c r="AO24" s="580"/>
      <c r="AP24" s="580"/>
      <c r="AQ24" s="580"/>
      <c r="AR24" s="580"/>
      <c r="AS24" s="580"/>
      <c r="AT24" s="580"/>
      <c r="AU24" s="580"/>
      <c r="AV24" s="580"/>
      <c r="AW24" s="580"/>
      <c r="AX24" s="580"/>
      <c r="AY24" s="580"/>
      <c r="AZ24" s="580"/>
    </row>
    <row r="25" spans="1:52" s="273" customFormat="1" ht="12" customHeight="1">
      <c r="A25" s="336"/>
      <c r="B25" s="564"/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98"/>
      <c r="R25" s="598"/>
      <c r="S25" s="564"/>
      <c r="T25" s="565"/>
      <c r="U25" s="580"/>
      <c r="V25" s="580"/>
      <c r="W25" s="580"/>
      <c r="X25" s="580"/>
      <c r="Y25" s="580"/>
      <c r="Z25" s="580"/>
      <c r="AA25" s="580"/>
      <c r="AB25" s="580"/>
      <c r="AC25" s="580"/>
      <c r="AD25" s="580"/>
      <c r="AE25" s="580"/>
      <c r="AF25" s="580"/>
      <c r="AG25" s="580"/>
      <c r="AH25" s="580"/>
      <c r="AI25" s="580"/>
      <c r="AJ25" s="580"/>
      <c r="AK25" s="580"/>
      <c r="AL25" s="580"/>
      <c r="AM25" s="580"/>
      <c r="AN25" s="580"/>
      <c r="AO25" s="580"/>
      <c r="AP25" s="580"/>
      <c r="AQ25" s="580"/>
      <c r="AR25" s="580"/>
      <c r="AS25" s="580"/>
      <c r="AT25" s="580"/>
      <c r="AU25" s="580"/>
      <c r="AV25" s="580"/>
      <c r="AW25" s="580"/>
      <c r="AX25" s="580"/>
      <c r="AY25" s="580"/>
      <c r="AZ25" s="580"/>
    </row>
    <row r="26" spans="1:25" s="58" customFormat="1" ht="12" customHeight="1">
      <c r="A26" s="412"/>
      <c r="B26" s="348"/>
      <c r="C26" s="348"/>
      <c r="D26" s="348"/>
      <c r="E26" s="582"/>
      <c r="F26" s="582"/>
      <c r="G26" s="582"/>
      <c r="H26" s="582"/>
      <c r="I26" s="582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1:25" s="58" customFormat="1" ht="12" customHeight="1">
      <c r="A27" s="348"/>
      <c r="B27" s="348"/>
      <c r="C27" s="348"/>
      <c r="D27" s="348"/>
      <c r="E27" s="348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28" spans="1:25" s="584" customFormat="1" ht="12" customHeight="1">
      <c r="A28" s="59"/>
      <c r="B28" s="583"/>
      <c r="C28" s="583"/>
      <c r="D28" s="583"/>
      <c r="E28" s="583"/>
      <c r="F28" s="583"/>
      <c r="G28" s="583"/>
      <c r="H28" s="583"/>
      <c r="I28" s="583"/>
      <c r="J28" s="583"/>
      <c r="K28" s="583"/>
      <c r="L28" s="583"/>
      <c r="M28" s="583"/>
      <c r="N28" s="583"/>
      <c r="O28" s="583"/>
      <c r="P28" s="583"/>
      <c r="Q28" s="583"/>
      <c r="R28" s="583"/>
      <c r="S28" s="583"/>
      <c r="T28" s="583"/>
      <c r="U28" s="583"/>
      <c r="V28" s="583"/>
      <c r="W28" s="583"/>
      <c r="X28" s="583"/>
      <c r="Y28" s="583"/>
    </row>
    <row r="29" spans="1:25" s="584" customFormat="1" ht="12" customHeight="1">
      <c r="A29" s="59"/>
      <c r="B29" s="583"/>
      <c r="C29" s="583"/>
      <c r="D29" s="583"/>
      <c r="E29" s="583"/>
      <c r="F29" s="583"/>
      <c r="G29" s="583"/>
      <c r="H29" s="583"/>
      <c r="I29" s="583"/>
      <c r="J29" s="583"/>
      <c r="K29" s="583"/>
      <c r="L29" s="583"/>
      <c r="M29" s="583"/>
      <c r="N29" s="583"/>
      <c r="O29" s="583"/>
      <c r="P29" s="583"/>
      <c r="Q29" s="583"/>
      <c r="R29" s="583"/>
      <c r="S29" s="583"/>
      <c r="T29" s="583"/>
      <c r="U29" s="583"/>
      <c r="V29" s="583"/>
      <c r="W29" s="583"/>
      <c r="X29" s="583"/>
      <c r="Y29" s="583"/>
    </row>
    <row r="30" spans="1:25" s="584" customFormat="1" ht="12" customHeight="1">
      <c r="A30" s="583"/>
      <c r="B30" s="583"/>
      <c r="C30" s="583"/>
      <c r="D30" s="583"/>
      <c r="E30" s="583"/>
      <c r="F30" s="583"/>
      <c r="G30" s="583"/>
      <c r="H30" s="583"/>
      <c r="I30" s="583"/>
      <c r="J30" s="583"/>
      <c r="K30" s="583"/>
      <c r="L30" s="583"/>
      <c r="M30" s="583"/>
      <c r="N30" s="583"/>
      <c r="O30" s="583"/>
      <c r="P30" s="583"/>
      <c r="Q30" s="583"/>
      <c r="R30" s="583"/>
      <c r="S30" s="583"/>
      <c r="T30" s="583"/>
      <c r="U30" s="583"/>
      <c r="V30" s="583"/>
      <c r="W30" s="583"/>
      <c r="X30" s="583"/>
      <c r="Y30" s="583"/>
    </row>
    <row r="31" s="368" customFormat="1" ht="12" customHeight="1"/>
    <row r="32" s="368" customFormat="1" ht="12" customHeight="1"/>
    <row r="33" s="368" customFormat="1" ht="12" customHeight="1"/>
    <row r="34" s="368" customFormat="1" ht="12" customHeight="1"/>
    <row r="35" s="368" customFormat="1" ht="12" customHeight="1"/>
    <row r="36" s="368" customFormat="1" ht="12" customHeight="1"/>
    <row r="37" s="368" customFormat="1" ht="12" customHeight="1"/>
    <row r="38" s="368" customFormat="1" ht="12" customHeight="1"/>
    <row r="39" s="368" customFormat="1" ht="12" customHeight="1"/>
    <row r="40" s="368" customFormat="1" ht="12" customHeight="1"/>
    <row r="41" s="368" customFormat="1" ht="12" customHeight="1"/>
    <row r="42" s="368" customFormat="1" ht="12" customHeight="1"/>
    <row r="43" s="368" customFormat="1" ht="12" customHeight="1"/>
    <row r="44" s="368" customFormat="1" ht="12" customHeight="1"/>
    <row r="45" s="368" customFormat="1" ht="12" customHeight="1"/>
    <row r="46" s="368" customFormat="1" ht="12" customHeight="1"/>
    <row r="47" s="368" customFormat="1" ht="12" customHeight="1"/>
    <row r="48" s="368" customFormat="1" ht="12" customHeight="1"/>
    <row r="49" s="368" customFormat="1" ht="12" customHeight="1"/>
    <row r="50" s="368" customFormat="1" ht="12" customHeight="1"/>
    <row r="51" s="368" customFormat="1" ht="12" customHeight="1"/>
    <row r="52" s="368" customFormat="1" ht="12" customHeight="1"/>
    <row r="53" s="368" customFormat="1" ht="12" customHeight="1"/>
    <row r="54" s="368" customFormat="1" ht="12" customHeight="1"/>
  </sheetData>
  <sheetProtection/>
  <mergeCells count="16">
    <mergeCell ref="G3:I3"/>
    <mergeCell ref="J3:L3"/>
    <mergeCell ref="M3:M4"/>
    <mergeCell ref="G11:G12"/>
    <mergeCell ref="H11:H12"/>
    <mergeCell ref="I11:I12"/>
    <mergeCell ref="A1:M1"/>
    <mergeCell ref="O21:T21"/>
    <mergeCell ref="A11:A12"/>
    <mergeCell ref="B11:C11"/>
    <mergeCell ref="D11:E11"/>
    <mergeCell ref="F11:F12"/>
    <mergeCell ref="A3:A4"/>
    <mergeCell ref="B3:B4"/>
    <mergeCell ref="C3:C4"/>
    <mergeCell ref="D3:F3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Y23"/>
  <sheetViews>
    <sheetView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10.00390625" style="339" customWidth="1"/>
    <col min="2" max="3" width="12.7109375" style="339" customWidth="1"/>
    <col min="4" max="9" width="12.421875" style="339" customWidth="1"/>
    <col min="10" max="12" width="9.00390625" style="339" customWidth="1"/>
    <col min="13" max="13" width="10.00390625" style="339" customWidth="1"/>
    <col min="14" max="14" width="9.421875" style="339" customWidth="1"/>
    <col min="15" max="15" width="10.421875" style="339" customWidth="1"/>
    <col min="16" max="16" width="8.57421875" style="339" customWidth="1"/>
    <col min="17" max="17" width="8.140625" style="339" customWidth="1"/>
    <col min="18" max="18" width="7.421875" style="339" customWidth="1"/>
    <col min="19" max="19" width="7.8515625" style="339" customWidth="1"/>
    <col min="20" max="20" width="13.00390625" style="339" customWidth="1"/>
    <col min="21" max="16384" width="9.140625" style="339" customWidth="1"/>
  </cols>
  <sheetData>
    <row r="1" spans="1:25" s="599" customFormat="1" ht="32.25" customHeight="1">
      <c r="A1" s="861" t="s">
        <v>798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325"/>
      <c r="O1" s="325"/>
      <c r="P1" s="325"/>
      <c r="Q1" s="325"/>
      <c r="R1" s="325"/>
      <c r="S1" s="325"/>
      <c r="T1" s="325"/>
      <c r="U1" s="326"/>
      <c r="V1" s="326"/>
      <c r="W1" s="326"/>
      <c r="X1" s="326"/>
      <c r="Y1" s="326"/>
    </row>
    <row r="2" spans="1:25" s="587" customFormat="1" ht="19.5" customHeight="1">
      <c r="A2" s="600" t="s">
        <v>511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1" t="s">
        <v>321</v>
      </c>
      <c r="N2" s="600"/>
      <c r="O2" s="600"/>
      <c r="P2" s="600"/>
      <c r="Q2" s="600"/>
      <c r="R2" s="600"/>
      <c r="S2" s="600"/>
      <c r="U2" s="58"/>
      <c r="V2" s="58"/>
      <c r="W2" s="58"/>
      <c r="X2" s="58"/>
      <c r="Y2" s="58"/>
    </row>
    <row r="3" spans="1:18" s="397" customFormat="1" ht="28.5" customHeight="1">
      <c r="A3" s="891" t="s">
        <v>532</v>
      </c>
      <c r="B3" s="879" t="s">
        <v>512</v>
      </c>
      <c r="C3" s="879" t="s">
        <v>510</v>
      </c>
      <c r="D3" s="884" t="s">
        <v>513</v>
      </c>
      <c r="E3" s="887"/>
      <c r="F3" s="886"/>
      <c r="G3" s="884" t="s">
        <v>514</v>
      </c>
      <c r="H3" s="885"/>
      <c r="I3" s="886"/>
      <c r="J3" s="884" t="s">
        <v>797</v>
      </c>
      <c r="K3" s="885"/>
      <c r="L3" s="892"/>
      <c r="M3" s="871" t="s">
        <v>533</v>
      </c>
      <c r="N3" s="330"/>
      <c r="O3" s="330"/>
      <c r="P3" s="330"/>
      <c r="Q3" s="330"/>
      <c r="R3" s="330"/>
    </row>
    <row r="4" spans="1:18" s="397" customFormat="1" ht="39.75" customHeight="1">
      <c r="A4" s="883"/>
      <c r="B4" s="870"/>
      <c r="C4" s="870"/>
      <c r="D4" s="588" t="s">
        <v>223</v>
      </c>
      <c r="E4" s="523" t="s">
        <v>224</v>
      </c>
      <c r="F4" s="589" t="s">
        <v>225</v>
      </c>
      <c r="G4" s="588" t="s">
        <v>223</v>
      </c>
      <c r="H4" s="523" t="s">
        <v>224</v>
      </c>
      <c r="I4" s="589" t="s">
        <v>225</v>
      </c>
      <c r="J4" s="588" t="s">
        <v>223</v>
      </c>
      <c r="K4" s="523" t="s">
        <v>224</v>
      </c>
      <c r="L4" s="589" t="s">
        <v>225</v>
      </c>
      <c r="M4" s="873"/>
      <c r="N4" s="330"/>
      <c r="O4" s="330"/>
      <c r="P4" s="330"/>
      <c r="Q4" s="330"/>
      <c r="R4" s="330"/>
    </row>
    <row r="5" spans="1:18" s="603" customFormat="1" ht="17.25" customHeight="1">
      <c r="A5" s="390" t="s">
        <v>570</v>
      </c>
      <c r="B5" s="96">
        <v>5</v>
      </c>
      <c r="C5" s="96">
        <v>150</v>
      </c>
      <c r="D5" s="31">
        <v>6158</v>
      </c>
      <c r="E5" s="96">
        <v>3257</v>
      </c>
      <c r="F5" s="96">
        <v>2901</v>
      </c>
      <c r="G5" s="31">
        <v>300</v>
      </c>
      <c r="H5" s="96">
        <v>239</v>
      </c>
      <c r="I5" s="96">
        <v>61</v>
      </c>
      <c r="J5" s="31">
        <v>36</v>
      </c>
      <c r="K5" s="96">
        <v>25</v>
      </c>
      <c r="L5" s="96">
        <v>11</v>
      </c>
      <c r="M5" s="345" t="s">
        <v>570</v>
      </c>
      <c r="N5" s="602"/>
      <c r="O5" s="602"/>
      <c r="P5" s="602"/>
      <c r="Q5" s="602"/>
      <c r="R5" s="602"/>
    </row>
    <row r="6" spans="1:18" s="603" customFormat="1" ht="17.25" customHeight="1">
      <c r="A6" s="390" t="s">
        <v>702</v>
      </c>
      <c r="B6" s="96">
        <v>7</v>
      </c>
      <c r="C6" s="96">
        <v>204</v>
      </c>
      <c r="D6" s="31">
        <v>8109</v>
      </c>
      <c r="E6" s="96">
        <v>4518</v>
      </c>
      <c r="F6" s="96">
        <v>3591</v>
      </c>
      <c r="G6" s="31">
        <v>397</v>
      </c>
      <c r="H6" s="96">
        <v>312</v>
      </c>
      <c r="I6" s="96">
        <v>85</v>
      </c>
      <c r="J6" s="31">
        <v>52</v>
      </c>
      <c r="K6" s="96">
        <v>36</v>
      </c>
      <c r="L6" s="96">
        <v>16</v>
      </c>
      <c r="M6" s="345" t="s">
        <v>702</v>
      </c>
      <c r="N6" s="602"/>
      <c r="O6" s="602"/>
      <c r="P6" s="602"/>
      <c r="Q6" s="602"/>
      <c r="R6" s="602"/>
    </row>
    <row r="7" spans="1:18" s="603" customFormat="1" ht="17.25" customHeight="1">
      <c r="A7" s="390" t="s">
        <v>752</v>
      </c>
      <c r="B7" s="96">
        <v>7</v>
      </c>
      <c r="C7" s="96">
        <v>204</v>
      </c>
      <c r="D7" s="31">
        <v>7998</v>
      </c>
      <c r="E7" s="96">
        <v>4372</v>
      </c>
      <c r="F7" s="96">
        <v>3626</v>
      </c>
      <c r="G7" s="31">
        <v>392</v>
      </c>
      <c r="H7" s="96">
        <v>304</v>
      </c>
      <c r="I7" s="96">
        <v>88</v>
      </c>
      <c r="J7" s="31">
        <v>50</v>
      </c>
      <c r="K7" s="96">
        <v>34</v>
      </c>
      <c r="L7" s="96">
        <v>16</v>
      </c>
      <c r="M7" s="345" t="s">
        <v>752</v>
      </c>
      <c r="N7" s="602"/>
      <c r="O7" s="602"/>
      <c r="P7" s="602"/>
      <c r="Q7" s="602"/>
      <c r="R7" s="602"/>
    </row>
    <row r="8" spans="1:18" s="603" customFormat="1" ht="17.25" customHeight="1">
      <c r="A8" s="390" t="s">
        <v>832</v>
      </c>
      <c r="B8" s="96">
        <v>7</v>
      </c>
      <c r="C8" s="96">
        <v>204</v>
      </c>
      <c r="D8" s="31">
        <v>7864</v>
      </c>
      <c r="E8" s="96">
        <v>4258</v>
      </c>
      <c r="F8" s="96">
        <v>3606</v>
      </c>
      <c r="G8" s="31">
        <v>399</v>
      </c>
      <c r="H8" s="96">
        <v>310</v>
      </c>
      <c r="I8" s="96">
        <v>89</v>
      </c>
      <c r="J8" s="31">
        <v>50</v>
      </c>
      <c r="K8" s="96">
        <v>32</v>
      </c>
      <c r="L8" s="96">
        <v>18</v>
      </c>
      <c r="M8" s="345" t="s">
        <v>832</v>
      </c>
      <c r="N8" s="602"/>
      <c r="O8" s="602"/>
      <c r="P8" s="602"/>
      <c r="Q8" s="602"/>
      <c r="R8" s="602"/>
    </row>
    <row r="9" spans="1:18" s="606" customFormat="1" ht="17.25" customHeight="1">
      <c r="A9" s="510" t="s">
        <v>837</v>
      </c>
      <c r="B9" s="167">
        <v>7</v>
      </c>
      <c r="C9" s="122">
        <v>206</v>
      </c>
      <c r="D9" s="166">
        <v>7877</v>
      </c>
      <c r="E9" s="122">
        <v>4248</v>
      </c>
      <c r="F9" s="122">
        <v>3629</v>
      </c>
      <c r="G9" s="166">
        <v>402</v>
      </c>
      <c r="H9" s="122">
        <v>306</v>
      </c>
      <c r="I9" s="122">
        <v>96</v>
      </c>
      <c r="J9" s="166">
        <v>51</v>
      </c>
      <c r="K9" s="122">
        <v>33</v>
      </c>
      <c r="L9" s="122">
        <v>18</v>
      </c>
      <c r="M9" s="512" t="s">
        <v>837</v>
      </c>
      <c r="N9" s="604"/>
      <c r="O9" s="604"/>
      <c r="P9" s="604"/>
      <c r="Q9" s="604"/>
      <c r="R9" s="605"/>
    </row>
    <row r="10" spans="1:25" s="397" customFormat="1" ht="18" customHeight="1">
      <c r="A10" s="607"/>
      <c r="B10" s="608"/>
      <c r="C10" s="608"/>
      <c r="D10" s="608"/>
      <c r="E10" s="609"/>
      <c r="F10" s="609"/>
      <c r="G10" s="609"/>
      <c r="H10" s="609"/>
      <c r="I10" s="609"/>
      <c r="J10" s="609"/>
      <c r="K10" s="609"/>
      <c r="L10" s="609"/>
      <c r="M10" s="609"/>
      <c r="N10" s="893"/>
      <c r="O10" s="893"/>
      <c r="P10" s="893"/>
      <c r="Q10" s="893"/>
      <c r="R10" s="893"/>
      <c r="S10" s="893"/>
      <c r="T10" s="893"/>
      <c r="U10" s="330"/>
      <c r="V10" s="330"/>
      <c r="W10" s="330"/>
      <c r="X10" s="330"/>
      <c r="Y10" s="330"/>
    </row>
    <row r="11" spans="1:14" s="397" customFormat="1" ht="27" customHeight="1">
      <c r="A11" s="866" t="s">
        <v>532</v>
      </c>
      <c r="B11" s="888" t="s">
        <v>517</v>
      </c>
      <c r="C11" s="886"/>
      <c r="D11" s="890" t="s">
        <v>518</v>
      </c>
      <c r="E11" s="886"/>
      <c r="F11" s="879" t="s">
        <v>577</v>
      </c>
      <c r="G11" s="879" t="s">
        <v>519</v>
      </c>
      <c r="H11" s="879" t="s">
        <v>565</v>
      </c>
      <c r="I11" s="871" t="s">
        <v>533</v>
      </c>
      <c r="J11" s="330"/>
      <c r="K11" s="330"/>
      <c r="L11" s="330"/>
      <c r="M11" s="330"/>
      <c r="N11" s="330"/>
    </row>
    <row r="12" spans="1:14" s="397" customFormat="1" ht="41.25" customHeight="1">
      <c r="A12" s="868"/>
      <c r="B12" s="590" t="s">
        <v>507</v>
      </c>
      <c r="C12" s="589" t="s">
        <v>520</v>
      </c>
      <c r="D12" s="523" t="s">
        <v>155</v>
      </c>
      <c r="E12" s="590" t="s">
        <v>509</v>
      </c>
      <c r="F12" s="881"/>
      <c r="G12" s="881"/>
      <c r="H12" s="881"/>
      <c r="I12" s="873"/>
      <c r="J12" s="330"/>
      <c r="K12" s="330"/>
      <c r="L12" s="330"/>
      <c r="M12" s="330"/>
      <c r="N12" s="330"/>
    </row>
    <row r="13" spans="1:9" s="612" customFormat="1" ht="17.25" customHeight="1">
      <c r="A13" s="610" t="s">
        <v>553</v>
      </c>
      <c r="B13" s="32">
        <v>2019</v>
      </c>
      <c r="C13" s="32">
        <v>1666</v>
      </c>
      <c r="D13" s="32">
        <v>1953</v>
      </c>
      <c r="E13" s="32">
        <v>1975</v>
      </c>
      <c r="F13" s="32">
        <v>157</v>
      </c>
      <c r="G13" s="32">
        <v>65</v>
      </c>
      <c r="H13" s="32">
        <v>172</v>
      </c>
      <c r="I13" s="611" t="s">
        <v>553</v>
      </c>
    </row>
    <row r="14" spans="1:9" s="612" customFormat="1" ht="17.25" customHeight="1">
      <c r="A14" s="610" t="s">
        <v>702</v>
      </c>
      <c r="B14" s="32">
        <v>2724</v>
      </c>
      <c r="C14" s="32">
        <v>2207</v>
      </c>
      <c r="D14" s="32">
        <v>2633</v>
      </c>
      <c r="E14" s="32">
        <v>2642</v>
      </c>
      <c r="F14" s="32">
        <v>240</v>
      </c>
      <c r="G14" s="32">
        <v>88</v>
      </c>
      <c r="H14" s="32">
        <v>216</v>
      </c>
      <c r="I14" s="611" t="s">
        <v>702</v>
      </c>
    </row>
    <row r="15" spans="1:9" s="612" customFormat="1" ht="17.25" customHeight="1">
      <c r="A15" s="610" t="s">
        <v>752</v>
      </c>
      <c r="B15" s="32">
        <v>2733</v>
      </c>
      <c r="C15" s="32">
        <v>2388</v>
      </c>
      <c r="D15" s="32">
        <v>2604</v>
      </c>
      <c r="E15" s="32">
        <v>2617</v>
      </c>
      <c r="F15" s="32">
        <v>240</v>
      </c>
      <c r="G15" s="32">
        <v>86</v>
      </c>
      <c r="H15" s="32">
        <v>227</v>
      </c>
      <c r="I15" s="611" t="s">
        <v>752</v>
      </c>
    </row>
    <row r="16" spans="1:9" s="612" customFormat="1" ht="17.25" customHeight="1">
      <c r="A16" s="610" t="s">
        <v>832</v>
      </c>
      <c r="B16" s="32">
        <v>2696</v>
      </c>
      <c r="C16" s="32">
        <v>2235</v>
      </c>
      <c r="D16" s="32">
        <v>2526</v>
      </c>
      <c r="E16" s="32">
        <v>2550</v>
      </c>
      <c r="F16" s="32">
        <v>241</v>
      </c>
      <c r="G16" s="32">
        <v>86</v>
      </c>
      <c r="H16" s="32">
        <v>227</v>
      </c>
      <c r="I16" s="611" t="s">
        <v>832</v>
      </c>
    </row>
    <row r="17" spans="1:9" s="614" customFormat="1" ht="17.25" customHeight="1">
      <c r="A17" s="510" t="s">
        <v>837</v>
      </c>
      <c r="B17" s="166">
        <v>2653</v>
      </c>
      <c r="C17" s="166">
        <v>2172</v>
      </c>
      <c r="D17" s="166">
        <v>2602</v>
      </c>
      <c r="E17" s="166">
        <v>2632</v>
      </c>
      <c r="F17" s="166">
        <v>241</v>
      </c>
      <c r="G17" s="166">
        <v>86</v>
      </c>
      <c r="H17" s="166">
        <v>307</v>
      </c>
      <c r="I17" s="613" t="s">
        <v>837</v>
      </c>
    </row>
    <row r="18" spans="1:15" s="60" customFormat="1" ht="16.5" customHeight="1">
      <c r="A18" s="60" t="s">
        <v>166</v>
      </c>
      <c r="B18" s="443"/>
      <c r="C18" s="443"/>
      <c r="D18" s="443"/>
      <c r="F18" s="444" t="s">
        <v>167</v>
      </c>
      <c r="G18" s="562"/>
      <c r="I18" s="444"/>
      <c r="J18" s="444"/>
      <c r="K18" s="444"/>
      <c r="M18" s="444"/>
      <c r="N18" s="443"/>
      <c r="O18" s="443"/>
    </row>
    <row r="19" spans="1:5" s="60" customFormat="1" ht="16.5" customHeight="1">
      <c r="A19" s="189" t="s">
        <v>566</v>
      </c>
      <c r="B19" s="189"/>
      <c r="C19" s="189"/>
      <c r="D19" s="189"/>
      <c r="E19" s="189"/>
    </row>
    <row r="20" s="60" customFormat="1" ht="16.5" customHeight="1">
      <c r="A20" s="60" t="s">
        <v>567</v>
      </c>
    </row>
    <row r="21" spans="1:20" s="330" customFormat="1" ht="27.75" customHeight="1" hidden="1">
      <c r="A21" s="607"/>
      <c r="B21" s="608"/>
      <c r="C21" s="608"/>
      <c r="D21" s="608"/>
      <c r="O21" s="339"/>
      <c r="P21" s="339"/>
      <c r="Q21" s="339"/>
      <c r="R21" s="339"/>
      <c r="S21" s="339"/>
      <c r="T21" s="339"/>
    </row>
    <row r="22" ht="12" customHeight="1"/>
    <row r="23" spans="1:11" ht="12.75">
      <c r="A23" s="615"/>
      <c r="B23" s="616"/>
      <c r="C23" s="616"/>
      <c r="D23" s="616"/>
      <c r="E23" s="616"/>
      <c r="F23" s="616"/>
      <c r="G23" s="616"/>
      <c r="H23" s="616"/>
      <c r="I23" s="616"/>
      <c r="J23" s="616"/>
      <c r="K23" s="616"/>
    </row>
  </sheetData>
  <sheetProtection/>
  <mergeCells count="16">
    <mergeCell ref="M3:M4"/>
    <mergeCell ref="N10:T10"/>
    <mergeCell ref="B11:C11"/>
    <mergeCell ref="D11:E11"/>
    <mergeCell ref="H11:H12"/>
    <mergeCell ref="I11:I12"/>
    <mergeCell ref="A1:M1"/>
    <mergeCell ref="A11:A12"/>
    <mergeCell ref="A3:A4"/>
    <mergeCell ref="B3:B4"/>
    <mergeCell ref="C3:C4"/>
    <mergeCell ref="D3:F3"/>
    <mergeCell ref="G3:I3"/>
    <mergeCell ref="J3:L3"/>
    <mergeCell ref="F11:F12"/>
    <mergeCell ref="G11:G12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V14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1" width="11.57421875" style="637" customWidth="1"/>
    <col min="2" max="3" width="5.7109375" style="637" customWidth="1"/>
    <col min="4" max="4" width="8.00390625" style="637" customWidth="1"/>
    <col min="5" max="5" width="8.00390625" style="637" bestFit="1" customWidth="1"/>
    <col min="6" max="6" width="6.421875" style="637" customWidth="1"/>
    <col min="7" max="7" width="7.28125" style="637" customWidth="1"/>
    <col min="8" max="11" width="6.8515625" style="637" bestFit="1" customWidth="1"/>
    <col min="12" max="12" width="5.140625" style="637" customWidth="1"/>
    <col min="13" max="13" width="6.8515625" style="637" bestFit="1" customWidth="1"/>
    <col min="14" max="14" width="10.421875" style="637" customWidth="1"/>
    <col min="15" max="15" width="9.140625" style="637" customWidth="1"/>
    <col min="16" max="16" width="9.57421875" style="637" customWidth="1"/>
    <col min="17" max="17" width="8.421875" style="637" customWidth="1"/>
    <col min="18" max="19" width="8.7109375" style="637" customWidth="1"/>
    <col min="20" max="20" width="12.00390625" style="637" customWidth="1"/>
    <col min="21" max="21" width="14.28125" style="637" customWidth="1"/>
    <col min="22" max="16384" width="11.421875" style="637" customWidth="1"/>
  </cols>
  <sheetData>
    <row r="1" spans="1:21" s="617" customFormat="1" ht="34.5" customHeight="1">
      <c r="A1" s="911" t="s">
        <v>571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911"/>
      <c r="Q1" s="911"/>
      <c r="R1" s="911"/>
      <c r="S1" s="911"/>
      <c r="T1" s="911"/>
      <c r="U1" s="911"/>
    </row>
    <row r="2" spans="1:21" s="619" customFormat="1" ht="24.75" customHeight="1">
      <c r="A2" s="618" t="s">
        <v>573</v>
      </c>
      <c r="D2" s="620" t="s">
        <v>79</v>
      </c>
      <c r="Q2" s="915" t="s">
        <v>574</v>
      </c>
      <c r="R2" s="915"/>
      <c r="S2" s="915"/>
      <c r="T2" s="915"/>
      <c r="U2" s="915"/>
    </row>
    <row r="3" spans="1:21" s="619" customFormat="1" ht="18.75" customHeight="1">
      <c r="A3" s="894" t="s">
        <v>572</v>
      </c>
      <c r="B3" s="897" t="s">
        <v>63</v>
      </c>
      <c r="C3" s="898"/>
      <c r="D3" s="903" t="s">
        <v>64</v>
      </c>
      <c r="E3" s="897" t="s">
        <v>65</v>
      </c>
      <c r="F3" s="906"/>
      <c r="G3" s="898"/>
      <c r="H3" s="897" t="s">
        <v>66</v>
      </c>
      <c r="I3" s="906"/>
      <c r="J3" s="898"/>
      <c r="K3" s="897" t="s">
        <v>799</v>
      </c>
      <c r="L3" s="906"/>
      <c r="M3" s="898"/>
      <c r="N3" s="897" t="s">
        <v>67</v>
      </c>
      <c r="O3" s="898"/>
      <c r="P3" s="897" t="s">
        <v>68</v>
      </c>
      <c r="Q3" s="898"/>
      <c r="R3" s="903" t="s">
        <v>580</v>
      </c>
      <c r="S3" s="903" t="s">
        <v>581</v>
      </c>
      <c r="T3" s="903" t="s">
        <v>845</v>
      </c>
      <c r="U3" s="912" t="s">
        <v>80</v>
      </c>
    </row>
    <row r="4" spans="1:21" s="619" customFormat="1" ht="18.75" customHeight="1">
      <c r="A4" s="895"/>
      <c r="B4" s="899"/>
      <c r="C4" s="900"/>
      <c r="D4" s="904"/>
      <c r="E4" s="899"/>
      <c r="F4" s="907"/>
      <c r="G4" s="902"/>
      <c r="H4" s="899"/>
      <c r="I4" s="907"/>
      <c r="J4" s="902"/>
      <c r="K4" s="899"/>
      <c r="L4" s="907"/>
      <c r="M4" s="902"/>
      <c r="N4" s="901"/>
      <c r="O4" s="902"/>
      <c r="P4" s="901"/>
      <c r="Q4" s="902"/>
      <c r="R4" s="904"/>
      <c r="S4" s="904"/>
      <c r="T4" s="904"/>
      <c r="U4" s="913"/>
    </row>
    <row r="5" spans="1:21" s="619" customFormat="1" ht="18" customHeight="1">
      <c r="A5" s="895"/>
      <c r="B5" s="899"/>
      <c r="C5" s="900"/>
      <c r="D5" s="904"/>
      <c r="E5" s="904"/>
      <c r="F5" s="903" t="s">
        <v>72</v>
      </c>
      <c r="G5" s="903" t="s">
        <v>73</v>
      </c>
      <c r="H5" s="904"/>
      <c r="I5" s="894" t="s">
        <v>74</v>
      </c>
      <c r="J5" s="894" t="s">
        <v>81</v>
      </c>
      <c r="K5" s="904"/>
      <c r="L5" s="894" t="s">
        <v>74</v>
      </c>
      <c r="M5" s="894" t="s">
        <v>81</v>
      </c>
      <c r="N5" s="903" t="s">
        <v>75</v>
      </c>
      <c r="O5" s="903" t="s">
        <v>76</v>
      </c>
      <c r="P5" s="903" t="s">
        <v>77</v>
      </c>
      <c r="Q5" s="903" t="s">
        <v>78</v>
      </c>
      <c r="R5" s="904"/>
      <c r="S5" s="904"/>
      <c r="T5" s="904"/>
      <c r="U5" s="913"/>
    </row>
    <row r="6" spans="1:21" s="619" customFormat="1" ht="18" customHeight="1">
      <c r="A6" s="895"/>
      <c r="B6" s="899"/>
      <c r="C6" s="900"/>
      <c r="D6" s="904"/>
      <c r="E6" s="904"/>
      <c r="F6" s="904"/>
      <c r="G6" s="904"/>
      <c r="H6" s="904"/>
      <c r="I6" s="895"/>
      <c r="J6" s="895"/>
      <c r="K6" s="904"/>
      <c r="L6" s="895"/>
      <c r="M6" s="895"/>
      <c r="N6" s="904"/>
      <c r="O6" s="904"/>
      <c r="P6" s="904"/>
      <c r="Q6" s="904"/>
      <c r="R6" s="904"/>
      <c r="S6" s="904"/>
      <c r="T6" s="904"/>
      <c r="U6" s="913"/>
    </row>
    <row r="7" spans="1:21" s="619" customFormat="1" ht="18" customHeight="1">
      <c r="A7" s="896"/>
      <c r="B7" s="901"/>
      <c r="C7" s="902"/>
      <c r="D7" s="905"/>
      <c r="E7" s="905"/>
      <c r="F7" s="905"/>
      <c r="G7" s="905"/>
      <c r="H7" s="905"/>
      <c r="I7" s="896"/>
      <c r="J7" s="896"/>
      <c r="K7" s="905"/>
      <c r="L7" s="896"/>
      <c r="M7" s="896"/>
      <c r="N7" s="905"/>
      <c r="O7" s="905"/>
      <c r="P7" s="905"/>
      <c r="Q7" s="905"/>
      <c r="R7" s="905"/>
      <c r="S7" s="905"/>
      <c r="T7" s="905"/>
      <c r="U7" s="914"/>
    </row>
    <row r="8" spans="1:21" s="619" customFormat="1" ht="42.75" customHeight="1">
      <c r="A8" s="626" t="s">
        <v>702</v>
      </c>
      <c r="B8" s="897">
        <v>2</v>
      </c>
      <c r="C8" s="906"/>
      <c r="D8" s="622">
        <v>17</v>
      </c>
      <c r="E8" s="622">
        <v>376</v>
      </c>
      <c r="F8" s="622">
        <v>156</v>
      </c>
      <c r="G8" s="622">
        <v>220</v>
      </c>
      <c r="H8" s="622">
        <v>52</v>
      </c>
      <c r="I8" s="627">
        <v>26</v>
      </c>
      <c r="J8" s="627">
        <v>26</v>
      </c>
      <c r="K8" s="622">
        <v>15</v>
      </c>
      <c r="L8" s="627">
        <v>5</v>
      </c>
      <c r="M8" s="627">
        <v>10</v>
      </c>
      <c r="N8" s="622">
        <v>137</v>
      </c>
      <c r="O8" s="622">
        <v>126</v>
      </c>
      <c r="P8" s="622">
        <v>140</v>
      </c>
      <c r="Q8" s="622">
        <v>142</v>
      </c>
      <c r="R8" s="622">
        <v>60</v>
      </c>
      <c r="S8" s="622">
        <v>18</v>
      </c>
      <c r="T8" s="621">
        <v>17</v>
      </c>
      <c r="U8" s="623" t="s">
        <v>702</v>
      </c>
    </row>
    <row r="9" spans="1:21" s="619" customFormat="1" ht="42.75" customHeight="1">
      <c r="A9" s="628" t="s">
        <v>752</v>
      </c>
      <c r="B9" s="899">
        <v>2</v>
      </c>
      <c r="C9" s="910"/>
      <c r="D9" s="629">
        <v>17</v>
      </c>
      <c r="E9" s="629">
        <v>389</v>
      </c>
      <c r="F9" s="629">
        <v>163</v>
      </c>
      <c r="G9" s="629">
        <v>226</v>
      </c>
      <c r="H9" s="629">
        <v>51</v>
      </c>
      <c r="I9" s="630">
        <v>27</v>
      </c>
      <c r="J9" s="630">
        <v>24</v>
      </c>
      <c r="K9" s="629">
        <v>14</v>
      </c>
      <c r="L9" s="630">
        <v>6</v>
      </c>
      <c r="M9" s="630">
        <v>8</v>
      </c>
      <c r="N9" s="629">
        <v>128</v>
      </c>
      <c r="O9" s="629">
        <v>109</v>
      </c>
      <c r="P9" s="629">
        <v>140</v>
      </c>
      <c r="Q9" s="629">
        <v>146</v>
      </c>
      <c r="R9" s="629">
        <v>60</v>
      </c>
      <c r="S9" s="629">
        <v>19</v>
      </c>
      <c r="T9" s="624">
        <v>17</v>
      </c>
      <c r="U9" s="625" t="s">
        <v>752</v>
      </c>
    </row>
    <row r="10" spans="1:21" s="619" customFormat="1" ht="42.75" customHeight="1">
      <c r="A10" s="628" t="s">
        <v>832</v>
      </c>
      <c r="B10" s="899">
        <v>2</v>
      </c>
      <c r="C10" s="910"/>
      <c r="D10" s="629">
        <v>17</v>
      </c>
      <c r="E10" s="629">
        <v>389</v>
      </c>
      <c r="F10" s="629">
        <v>164</v>
      </c>
      <c r="G10" s="629">
        <v>225</v>
      </c>
      <c r="H10" s="629">
        <v>47</v>
      </c>
      <c r="I10" s="630">
        <v>28</v>
      </c>
      <c r="J10" s="630">
        <v>19</v>
      </c>
      <c r="K10" s="629">
        <v>14</v>
      </c>
      <c r="L10" s="630">
        <v>6</v>
      </c>
      <c r="M10" s="630">
        <v>8</v>
      </c>
      <c r="N10" s="629">
        <v>133</v>
      </c>
      <c r="O10" s="629">
        <v>119</v>
      </c>
      <c r="P10" s="629">
        <v>140</v>
      </c>
      <c r="Q10" s="629">
        <v>142</v>
      </c>
      <c r="R10" s="629">
        <v>60</v>
      </c>
      <c r="S10" s="629">
        <v>19</v>
      </c>
      <c r="T10" s="624">
        <v>17</v>
      </c>
      <c r="U10" s="625" t="s">
        <v>832</v>
      </c>
    </row>
    <row r="11" spans="1:22" s="636" customFormat="1" ht="42.75" customHeight="1">
      <c r="A11" s="631" t="s">
        <v>837</v>
      </c>
      <c r="B11" s="908">
        <v>2</v>
      </c>
      <c r="C11" s="909"/>
      <c r="D11" s="632">
        <v>17</v>
      </c>
      <c r="E11" s="632">
        <v>383</v>
      </c>
      <c r="F11" s="632">
        <v>155</v>
      </c>
      <c r="G11" s="632">
        <v>228</v>
      </c>
      <c r="H11" s="632">
        <v>49</v>
      </c>
      <c r="I11" s="632">
        <v>26</v>
      </c>
      <c r="J11" s="632">
        <v>23</v>
      </c>
      <c r="K11" s="632">
        <v>16</v>
      </c>
      <c r="L11" s="632">
        <v>7</v>
      </c>
      <c r="M11" s="632">
        <v>9</v>
      </c>
      <c r="N11" s="632">
        <v>140</v>
      </c>
      <c r="O11" s="632">
        <v>132</v>
      </c>
      <c r="P11" s="632">
        <v>140</v>
      </c>
      <c r="Q11" s="632">
        <v>143</v>
      </c>
      <c r="R11" s="632">
        <v>60</v>
      </c>
      <c r="S11" s="632">
        <v>19</v>
      </c>
      <c r="T11" s="633">
        <v>32</v>
      </c>
      <c r="U11" s="634" t="s">
        <v>837</v>
      </c>
      <c r="V11" s="635"/>
    </row>
    <row r="12" spans="1:15" s="60" customFormat="1" ht="16.5" customHeight="1">
      <c r="A12" s="60" t="s">
        <v>166</v>
      </c>
      <c r="B12" s="443"/>
      <c r="C12" s="443"/>
      <c r="D12" s="443"/>
      <c r="F12" s="444"/>
      <c r="G12" s="562"/>
      <c r="H12" s="444"/>
      <c r="I12" s="444"/>
      <c r="J12" s="444" t="s">
        <v>167</v>
      </c>
      <c r="K12" s="444"/>
      <c r="M12" s="444"/>
      <c r="N12" s="443"/>
      <c r="O12" s="443"/>
    </row>
    <row r="13" spans="1:5" s="60" customFormat="1" ht="16.5" customHeight="1">
      <c r="A13" s="189" t="s">
        <v>554</v>
      </c>
      <c r="B13" s="189"/>
      <c r="C13" s="189"/>
      <c r="D13" s="189"/>
      <c r="E13" s="189"/>
    </row>
    <row r="14" s="60" customFormat="1" ht="16.5" customHeight="1">
      <c r="A14" s="60" t="s">
        <v>555</v>
      </c>
    </row>
  </sheetData>
  <sheetProtection/>
  <mergeCells count="31">
    <mergeCell ref="A1:U1"/>
    <mergeCell ref="U3:U7"/>
    <mergeCell ref="T3:T7"/>
    <mergeCell ref="K5:K7"/>
    <mergeCell ref="L5:L7"/>
    <mergeCell ref="M5:M7"/>
    <mergeCell ref="N5:N7"/>
    <mergeCell ref="O5:O7"/>
    <mergeCell ref="P5:P7"/>
    <mergeCell ref="Q2:U2"/>
    <mergeCell ref="B11:C11"/>
    <mergeCell ref="E5:E7"/>
    <mergeCell ref="F5:F7"/>
    <mergeCell ref="G5:G7"/>
    <mergeCell ref="H5:H7"/>
    <mergeCell ref="B10:C10"/>
    <mergeCell ref="B9:C9"/>
    <mergeCell ref="B8:C8"/>
    <mergeCell ref="H3:J4"/>
    <mergeCell ref="Q5:Q7"/>
    <mergeCell ref="R3:R7"/>
    <mergeCell ref="K3:M4"/>
    <mergeCell ref="N3:O4"/>
    <mergeCell ref="P3:Q4"/>
    <mergeCell ref="I5:I7"/>
    <mergeCell ref="A3:A7"/>
    <mergeCell ref="B3:C7"/>
    <mergeCell ref="D3:D7"/>
    <mergeCell ref="E3:G4"/>
    <mergeCell ref="S3:S7"/>
    <mergeCell ref="J5:J7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T16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10.00390625" style="637" customWidth="1"/>
    <col min="2" max="2" width="12.8515625" style="637" customWidth="1"/>
    <col min="3" max="3" width="10.421875" style="637" customWidth="1"/>
    <col min="4" max="6" width="12.00390625" style="637" bestFit="1" customWidth="1"/>
    <col min="7" max="9" width="9.7109375" style="637" bestFit="1" customWidth="1"/>
    <col min="10" max="12" width="8.28125" style="637" bestFit="1" customWidth="1"/>
    <col min="13" max="13" width="10.421875" style="637" customWidth="1"/>
    <col min="14" max="14" width="9.140625" style="637" customWidth="1"/>
    <col min="15" max="16" width="10.7109375" style="637" customWidth="1"/>
    <col min="17" max="18" width="8.7109375" style="637" customWidth="1"/>
    <col min="19" max="19" width="12.140625" style="637" customWidth="1"/>
    <col min="20" max="16384" width="11.421875" style="637" customWidth="1"/>
  </cols>
  <sheetData>
    <row r="1" spans="1:20" s="617" customFormat="1" ht="27" customHeight="1">
      <c r="A1" s="911" t="s">
        <v>575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911"/>
      <c r="Q1" s="911"/>
      <c r="R1" s="911"/>
      <c r="S1" s="911"/>
      <c r="T1" s="911"/>
    </row>
    <row r="2" spans="1:20" ht="13.5">
      <c r="A2" s="911"/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</row>
    <row r="3" spans="1:20" s="619" customFormat="1" ht="22.5" customHeight="1">
      <c r="A3" s="618" t="s">
        <v>573</v>
      </c>
      <c r="C3" s="620" t="s">
        <v>79</v>
      </c>
      <c r="Q3" s="915" t="s">
        <v>574</v>
      </c>
      <c r="R3" s="915"/>
      <c r="S3" s="915"/>
      <c r="T3" s="915"/>
    </row>
    <row r="4" spans="1:20" s="619" customFormat="1" ht="18.75" customHeight="1">
      <c r="A4" s="894" t="s">
        <v>572</v>
      </c>
      <c r="B4" s="897" t="s">
        <v>63</v>
      </c>
      <c r="C4" s="903" t="s">
        <v>64</v>
      </c>
      <c r="D4" s="897" t="s">
        <v>65</v>
      </c>
      <c r="E4" s="906"/>
      <c r="F4" s="898"/>
      <c r="G4" s="897" t="s">
        <v>66</v>
      </c>
      <c r="H4" s="906"/>
      <c r="I4" s="898"/>
      <c r="J4" s="897" t="s">
        <v>799</v>
      </c>
      <c r="K4" s="906"/>
      <c r="L4" s="898"/>
      <c r="M4" s="897" t="s">
        <v>67</v>
      </c>
      <c r="N4" s="898"/>
      <c r="O4" s="897" t="s">
        <v>68</v>
      </c>
      <c r="P4" s="898"/>
      <c r="Q4" s="903" t="s">
        <v>578</v>
      </c>
      <c r="R4" s="903" t="s">
        <v>581</v>
      </c>
      <c r="S4" s="903" t="s">
        <v>846</v>
      </c>
      <c r="T4" s="912" t="s">
        <v>80</v>
      </c>
    </row>
    <row r="5" spans="1:20" s="619" customFormat="1" ht="18.75" customHeight="1">
      <c r="A5" s="895"/>
      <c r="B5" s="899"/>
      <c r="C5" s="904"/>
      <c r="D5" s="899"/>
      <c r="E5" s="907"/>
      <c r="F5" s="902"/>
      <c r="G5" s="899"/>
      <c r="H5" s="907"/>
      <c r="I5" s="902"/>
      <c r="J5" s="899"/>
      <c r="K5" s="907"/>
      <c r="L5" s="902"/>
      <c r="M5" s="901"/>
      <c r="N5" s="902"/>
      <c r="O5" s="901"/>
      <c r="P5" s="902"/>
      <c r="Q5" s="904"/>
      <c r="R5" s="904"/>
      <c r="S5" s="904"/>
      <c r="T5" s="913"/>
    </row>
    <row r="6" spans="1:20" s="619" customFormat="1" ht="18" customHeight="1">
      <c r="A6" s="895"/>
      <c r="B6" s="899"/>
      <c r="C6" s="904"/>
      <c r="D6" s="904"/>
      <c r="E6" s="903" t="s">
        <v>72</v>
      </c>
      <c r="F6" s="903" t="s">
        <v>705</v>
      </c>
      <c r="G6" s="904"/>
      <c r="H6" s="903" t="s">
        <v>72</v>
      </c>
      <c r="I6" s="903" t="s">
        <v>704</v>
      </c>
      <c r="J6" s="904"/>
      <c r="K6" s="903" t="s">
        <v>72</v>
      </c>
      <c r="L6" s="903" t="s">
        <v>704</v>
      </c>
      <c r="M6" s="903" t="s">
        <v>75</v>
      </c>
      <c r="N6" s="903" t="s">
        <v>76</v>
      </c>
      <c r="O6" s="903" t="s">
        <v>77</v>
      </c>
      <c r="P6" s="903" t="s">
        <v>78</v>
      </c>
      <c r="Q6" s="904"/>
      <c r="R6" s="904"/>
      <c r="S6" s="904"/>
      <c r="T6" s="913"/>
    </row>
    <row r="7" spans="1:20" s="619" customFormat="1" ht="18" customHeight="1">
      <c r="A7" s="895"/>
      <c r="B7" s="899"/>
      <c r="C7" s="904"/>
      <c r="D7" s="904"/>
      <c r="E7" s="904"/>
      <c r="F7" s="904"/>
      <c r="G7" s="904"/>
      <c r="H7" s="895"/>
      <c r="I7" s="895"/>
      <c r="J7" s="904"/>
      <c r="K7" s="895"/>
      <c r="L7" s="895"/>
      <c r="M7" s="904"/>
      <c r="N7" s="904"/>
      <c r="O7" s="904"/>
      <c r="P7" s="904"/>
      <c r="Q7" s="904"/>
      <c r="R7" s="904"/>
      <c r="S7" s="904"/>
      <c r="T7" s="913"/>
    </row>
    <row r="8" spans="1:20" s="619" customFormat="1" ht="18" customHeight="1">
      <c r="A8" s="896"/>
      <c r="B8" s="901"/>
      <c r="C8" s="905"/>
      <c r="D8" s="905"/>
      <c r="E8" s="905"/>
      <c r="F8" s="905"/>
      <c r="G8" s="905"/>
      <c r="H8" s="896"/>
      <c r="I8" s="896"/>
      <c r="J8" s="905"/>
      <c r="K8" s="896"/>
      <c r="L8" s="896"/>
      <c r="M8" s="905"/>
      <c r="N8" s="905"/>
      <c r="O8" s="905"/>
      <c r="P8" s="905"/>
      <c r="Q8" s="905"/>
      <c r="R8" s="905"/>
      <c r="S8" s="905"/>
      <c r="T8" s="914"/>
    </row>
    <row r="9" spans="1:20" s="619" customFormat="1" ht="43.5" customHeight="1">
      <c r="A9" s="626" t="s">
        <v>702</v>
      </c>
      <c r="B9" s="638">
        <v>5</v>
      </c>
      <c r="C9" s="639">
        <v>116</v>
      </c>
      <c r="D9" s="639">
        <v>3659</v>
      </c>
      <c r="E9" s="639">
        <v>1627</v>
      </c>
      <c r="F9" s="639">
        <v>2032</v>
      </c>
      <c r="G9" s="639">
        <v>241</v>
      </c>
      <c r="H9" s="640">
        <v>123</v>
      </c>
      <c r="I9" s="640">
        <v>118</v>
      </c>
      <c r="J9" s="639">
        <v>47</v>
      </c>
      <c r="K9" s="640">
        <v>36</v>
      </c>
      <c r="L9" s="640">
        <v>11</v>
      </c>
      <c r="M9" s="639">
        <v>1181</v>
      </c>
      <c r="N9" s="639">
        <v>807</v>
      </c>
      <c r="O9" s="639">
        <v>1219</v>
      </c>
      <c r="P9" s="639">
        <v>1249</v>
      </c>
      <c r="Q9" s="639">
        <v>402</v>
      </c>
      <c r="R9" s="639">
        <v>69</v>
      </c>
      <c r="S9" s="641">
        <v>119</v>
      </c>
      <c r="T9" s="623" t="s">
        <v>702</v>
      </c>
    </row>
    <row r="10" spans="1:20" s="619" customFormat="1" ht="43.5" customHeight="1">
      <c r="A10" s="628" t="s">
        <v>752</v>
      </c>
      <c r="B10" s="642">
        <v>5</v>
      </c>
      <c r="C10" s="643">
        <v>118</v>
      </c>
      <c r="D10" s="643">
        <v>3659</v>
      </c>
      <c r="E10" s="643">
        <v>1662</v>
      </c>
      <c r="F10" s="643">
        <v>1997</v>
      </c>
      <c r="G10" s="643">
        <v>248</v>
      </c>
      <c r="H10" s="644">
        <v>117</v>
      </c>
      <c r="I10" s="644">
        <v>131</v>
      </c>
      <c r="J10" s="643">
        <v>45</v>
      </c>
      <c r="K10" s="644">
        <v>31</v>
      </c>
      <c r="L10" s="644">
        <v>14</v>
      </c>
      <c r="M10" s="643">
        <v>1173</v>
      </c>
      <c r="N10" s="643">
        <v>717</v>
      </c>
      <c r="O10" s="643">
        <v>1202</v>
      </c>
      <c r="P10" s="643">
        <v>1230</v>
      </c>
      <c r="Q10" s="643">
        <v>398</v>
      </c>
      <c r="R10" s="643">
        <v>71</v>
      </c>
      <c r="S10" s="645">
        <v>120</v>
      </c>
      <c r="T10" s="625" t="s">
        <v>752</v>
      </c>
    </row>
    <row r="11" spans="1:20" s="619" customFormat="1" ht="43.5" customHeight="1">
      <c r="A11" s="628" t="s">
        <v>832</v>
      </c>
      <c r="B11" s="642">
        <v>4</v>
      </c>
      <c r="C11" s="643">
        <v>98</v>
      </c>
      <c r="D11" s="643">
        <v>2990</v>
      </c>
      <c r="E11" s="643">
        <v>1459</v>
      </c>
      <c r="F11" s="643">
        <v>1531</v>
      </c>
      <c r="G11" s="643">
        <v>213</v>
      </c>
      <c r="H11" s="644">
        <v>110</v>
      </c>
      <c r="I11" s="644">
        <v>103</v>
      </c>
      <c r="J11" s="643">
        <v>41</v>
      </c>
      <c r="K11" s="644">
        <v>29</v>
      </c>
      <c r="L11" s="644">
        <v>12</v>
      </c>
      <c r="M11" s="643">
        <v>1022</v>
      </c>
      <c r="N11" s="643">
        <v>630</v>
      </c>
      <c r="O11" s="643">
        <v>929</v>
      </c>
      <c r="P11" s="643">
        <v>955</v>
      </c>
      <c r="Q11" s="643">
        <v>377</v>
      </c>
      <c r="R11" s="643">
        <v>62</v>
      </c>
      <c r="S11" s="645">
        <v>101</v>
      </c>
      <c r="T11" s="625" t="s">
        <v>832</v>
      </c>
    </row>
    <row r="12" spans="1:20" s="636" customFormat="1" ht="43.5" customHeight="1">
      <c r="A12" s="631" t="s">
        <v>837</v>
      </c>
      <c r="B12" s="646">
        <v>4</v>
      </c>
      <c r="C12" s="647">
        <v>99</v>
      </c>
      <c r="D12" s="647">
        <v>2914</v>
      </c>
      <c r="E12" s="647">
        <v>1442</v>
      </c>
      <c r="F12" s="647">
        <v>1472</v>
      </c>
      <c r="G12" s="647">
        <v>227</v>
      </c>
      <c r="H12" s="647">
        <v>111</v>
      </c>
      <c r="I12" s="647">
        <v>116</v>
      </c>
      <c r="J12" s="647">
        <v>42</v>
      </c>
      <c r="K12" s="647">
        <v>27</v>
      </c>
      <c r="L12" s="647">
        <v>15</v>
      </c>
      <c r="M12" s="647">
        <v>1011</v>
      </c>
      <c r="N12" s="647">
        <v>720</v>
      </c>
      <c r="O12" s="647">
        <v>929</v>
      </c>
      <c r="P12" s="647">
        <v>952</v>
      </c>
      <c r="Q12" s="647">
        <v>386</v>
      </c>
      <c r="R12" s="647">
        <v>63</v>
      </c>
      <c r="S12" s="648">
        <v>122</v>
      </c>
      <c r="T12" s="649" t="s">
        <v>837</v>
      </c>
    </row>
    <row r="13" spans="1:14" s="60" customFormat="1" ht="14.25" customHeight="1">
      <c r="A13" s="60" t="s">
        <v>166</v>
      </c>
      <c r="B13" s="443"/>
      <c r="C13" s="443"/>
      <c r="E13" s="444"/>
      <c r="F13" s="562"/>
      <c r="G13" s="444"/>
      <c r="H13" s="444"/>
      <c r="I13" s="444" t="s">
        <v>167</v>
      </c>
      <c r="J13" s="444"/>
      <c r="L13" s="444"/>
      <c r="M13" s="443"/>
      <c r="N13" s="443"/>
    </row>
    <row r="14" spans="1:4" s="60" customFormat="1" ht="14.25" customHeight="1">
      <c r="A14" s="189" t="s">
        <v>554</v>
      </c>
      <c r="B14" s="189"/>
      <c r="C14" s="189"/>
      <c r="D14" s="189"/>
    </row>
    <row r="15" s="60" customFormat="1" ht="14.25" customHeight="1">
      <c r="A15" s="60" t="s">
        <v>555</v>
      </c>
    </row>
    <row r="16" s="619" customFormat="1" ht="14.25" customHeight="1">
      <c r="A16" s="619" t="s">
        <v>576</v>
      </c>
    </row>
  </sheetData>
  <sheetProtection/>
  <mergeCells count="27">
    <mergeCell ref="O6:O8"/>
    <mergeCell ref="M4:N5"/>
    <mergeCell ref="A4:A8"/>
    <mergeCell ref="A1:T2"/>
    <mergeCell ref="Q3:T3"/>
    <mergeCell ref="T4:T8"/>
    <mergeCell ref="O4:P5"/>
    <mergeCell ref="Q4:Q8"/>
    <mergeCell ref="R4:R8"/>
    <mergeCell ref="M6:M8"/>
    <mergeCell ref="N6:N8"/>
    <mergeCell ref="B4:B8"/>
    <mergeCell ref="C4:C8"/>
    <mergeCell ref="D4:F5"/>
    <mergeCell ref="G4:I5"/>
    <mergeCell ref="I6:I8"/>
    <mergeCell ref="H6:H8"/>
    <mergeCell ref="S4:S8"/>
    <mergeCell ref="D6:D8"/>
    <mergeCell ref="E6:E8"/>
    <mergeCell ref="F6:F8"/>
    <mergeCell ref="G6:G8"/>
    <mergeCell ref="P6:P8"/>
    <mergeCell ref="J4:L5"/>
    <mergeCell ref="J6:J8"/>
    <mergeCell ref="K6:K8"/>
    <mergeCell ref="L6:L8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user</cp:lastModifiedBy>
  <cp:lastPrinted>2016-07-13T05:48:19Z</cp:lastPrinted>
  <dcterms:created xsi:type="dcterms:W3CDTF">2007-11-16T08:44:45Z</dcterms:created>
  <dcterms:modified xsi:type="dcterms:W3CDTF">2016-07-14T02:44:46Z</dcterms:modified>
  <cp:category/>
  <cp:version/>
  <cp:contentType/>
  <cp:contentStatus/>
</cp:coreProperties>
</file>