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86" yWindow="65461" windowWidth="12120" windowHeight="9000" tabRatio="891" firstSheet="7" activeTab="13"/>
  </bookViews>
  <sheets>
    <sheet name="1.환경오염물질 배출사업장 " sheetId="1" r:id="rId1"/>
    <sheet name="2.환경오염배출사업장 단속 및 행정조치" sheetId="2" r:id="rId2"/>
    <sheet name="3. 배출부과금 부과 및 징수현황" sheetId="3" r:id="rId3"/>
    <sheet name="4.보건환경검사실적" sheetId="4" r:id="rId4"/>
    <sheet name="5.대기오염" sheetId="5" r:id="rId5"/>
    <sheet name="6.쓰레기수거" sheetId="6" r:id="rId6"/>
    <sheet name="7.생활폐기물 매립지" sheetId="7" r:id="rId7"/>
    <sheet name="8.폐기물 재활용률" sheetId="8" r:id="rId8"/>
    <sheet name="9.하수및분뇨발생량및처리현황(1)" sheetId="9" r:id="rId9"/>
    <sheet name="9.하수및분뇨발생량및처리현황(2)" sheetId="10" r:id="rId10"/>
    <sheet name="10.1일1인당오수발생량" sheetId="11" r:id="rId11"/>
    <sheet name="11.하수종말처리장" sheetId="12" r:id="rId12"/>
    <sheet name="12.수질오염 " sheetId="13" r:id="rId13"/>
    <sheet name="13.시설녹지현황" sheetId="14" r:id="rId14"/>
    <sheet name="VXXXXXXX" sheetId="15" state="veryHidden" r:id="rId15"/>
  </sheets>
  <definedNames>
    <definedName name="_xlnm.Print_Area" localSheetId="0">'1.환경오염물질 배출사업장 '!$A$1:$O$10</definedName>
    <definedName name="_xlnm.Print_Area" localSheetId="11">'11.하수종말처리장'!$A$1:$Y$35</definedName>
    <definedName name="_xlnm.Print_Area" localSheetId="12">'12.수질오염 '!$A$1:$P$31</definedName>
    <definedName name="_xlnm.Print_Area" localSheetId="1">'2.환경오염배출사업장 단속 및 행정조치'!$A$1:$N$14</definedName>
    <definedName name="_xlnm.Print_Area" localSheetId="2">'3. 배출부과금 부과 및 징수현황'!$A$1:$Y$12</definedName>
    <definedName name="_xlnm.Print_Area" localSheetId="3">'4.보건환경검사실적'!$A$1:$I$20</definedName>
    <definedName name="_xlnm.Print_Area" localSheetId="4">'5.대기오염'!$A$1:$S$30</definedName>
    <definedName name="_xlnm.Print_Area" localSheetId="5">'6.쓰레기수거'!$A$1:$AD$25</definedName>
    <definedName name="_xlnm.Print_Area" localSheetId="6">'7.생활폐기물 매립지'!$A$1:$G$11</definedName>
    <definedName name="_xlnm.Print_Area" localSheetId="8">'9.하수및분뇨발생량및처리현황(1)'!$A$1:$N$14</definedName>
    <definedName name="_xlnm.Print_Area" localSheetId="9">'9.하수및분뇨발생량및처리현황(2)'!$A$1:$O$26</definedName>
  </definedNames>
  <calcPr fullCalcOnLoad="1"/>
</workbook>
</file>

<file path=xl/sharedStrings.xml><?xml version="1.0" encoding="utf-8"?>
<sst xmlns="http://schemas.openxmlformats.org/spreadsheetml/2006/main" count="1309" uniqueCount="513">
  <si>
    <t>환경오염물질 배출시설.xls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</si>
  <si>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</si>
  <si>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</si>
  <si>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</si>
  <si>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</si>
  <si>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</si>
  <si>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</si>
  <si>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</si>
  <si>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</si>
  <si>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</si>
  <si>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</si>
  <si>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</si>
  <si>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</si>
  <si>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r>
      <t>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전
</t>
    </r>
    <r>
      <rPr>
        <sz val="10"/>
        <rFont val="Arial"/>
        <family val="2"/>
      </rPr>
      <t>Air quality
preservation</t>
    </r>
  </si>
  <si>
    <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전
</t>
    </r>
    <r>
      <rPr>
        <sz val="10"/>
        <rFont val="Arial"/>
        <family val="2"/>
      </rPr>
      <t>Water quality 
preservation</t>
    </r>
  </si>
  <si>
    <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사
</t>
    </r>
    <r>
      <rPr>
        <sz val="10"/>
        <rFont val="Arial"/>
        <family val="2"/>
      </rPr>
      <t>Potable water
analysis</t>
    </r>
  </si>
  <si>
    <r>
      <t>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석
</t>
    </r>
    <r>
      <rPr>
        <sz val="10"/>
        <rFont val="Arial"/>
        <family val="2"/>
      </rPr>
      <t>Waste analysis</t>
    </r>
  </si>
  <si>
    <r>
      <t>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사
</t>
    </r>
    <r>
      <rPr>
        <sz val="10"/>
        <rFont val="Arial"/>
        <family val="2"/>
      </rPr>
      <t>Marine investigation</t>
    </r>
  </si>
  <si>
    <r>
      <t>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소</t>
    </r>
  </si>
  <si>
    <r>
      <t>면적</t>
    </r>
    <r>
      <rPr>
        <sz val="10"/>
        <rFont val="Arial"/>
        <family val="2"/>
      </rPr>
      <t>(</t>
    </r>
    <r>
      <rPr>
        <sz val="10"/>
        <rFont val="굴림"/>
        <family val="3"/>
      </rPr>
      <t>㎡</t>
    </r>
    <r>
      <rPr>
        <sz val="10"/>
        <rFont val="Arial"/>
        <family val="2"/>
      </rPr>
      <t>)</t>
    </r>
  </si>
  <si>
    <r>
      <t>총매립용량</t>
    </r>
    <r>
      <rPr>
        <sz val="10"/>
        <rFont val="Arial"/>
        <family val="2"/>
      </rPr>
      <t>(</t>
    </r>
    <r>
      <rPr>
        <sz val="10"/>
        <rFont val="굴림"/>
        <family val="3"/>
      </rPr>
      <t>㎥</t>
    </r>
    <r>
      <rPr>
        <sz val="10"/>
        <rFont val="Arial"/>
        <family val="2"/>
      </rPr>
      <t>)</t>
    </r>
  </si>
  <si>
    <r>
      <t>기매립량</t>
    </r>
    <r>
      <rPr>
        <sz val="10"/>
        <rFont val="Arial"/>
        <family val="2"/>
      </rPr>
      <t>(</t>
    </r>
    <r>
      <rPr>
        <sz val="10"/>
        <rFont val="굴림"/>
        <family val="3"/>
      </rPr>
      <t>㎥</t>
    </r>
    <r>
      <rPr>
        <sz val="10"/>
        <rFont val="Arial"/>
        <family val="2"/>
      </rPr>
      <t>)</t>
    </r>
  </si>
  <si>
    <r>
      <t>잔여매립가능량</t>
    </r>
    <r>
      <rPr>
        <sz val="10"/>
        <rFont val="Arial"/>
        <family val="2"/>
      </rPr>
      <t>(</t>
    </r>
    <r>
      <rPr>
        <sz val="10"/>
        <rFont val="굴림"/>
        <family val="3"/>
      </rPr>
      <t>㎥</t>
    </r>
    <r>
      <rPr>
        <sz val="10"/>
        <rFont val="Arial"/>
        <family val="2"/>
      </rPr>
      <t>)</t>
    </r>
  </si>
  <si>
    <t>Number of</t>
  </si>
  <si>
    <t>Area of</t>
  </si>
  <si>
    <t>Total landfill</t>
  </si>
  <si>
    <t>Current landfill</t>
  </si>
  <si>
    <t>Residual landfill</t>
  </si>
  <si>
    <t>landfills</t>
  </si>
  <si>
    <t>capacity</t>
  </si>
  <si>
    <t>amount</t>
  </si>
  <si>
    <t>하수 및 분뇨 발생량 Amount of Sewage &amp; night soil generated</t>
  </si>
  <si>
    <t>하수 sewage</t>
  </si>
  <si>
    <t>분뇨 night soil</t>
  </si>
  <si>
    <t xml:space="preserve">발생량 Amount generated </t>
  </si>
  <si>
    <t>처리대상량(㎥/일) </t>
  </si>
  <si>
    <t>Target treatment  volume(㎥/day)</t>
  </si>
  <si>
    <t>처리대상 제외</t>
  </si>
  <si>
    <t>Out of Treatment</t>
  </si>
  <si>
    <t>하수처리구역 내</t>
  </si>
  <si>
    <t>inner area of sewage treatment</t>
  </si>
  <si>
    <t>하수처리구역 외</t>
  </si>
  <si>
    <t>Outer area of sewage treatment</t>
  </si>
  <si>
    <t>Company of night soil collection &amp; delivery</t>
  </si>
  <si>
    <t>시설명</t>
  </si>
  <si>
    <t>facility</t>
  </si>
  <si>
    <t>Capacity</t>
  </si>
  <si>
    <t xml:space="preserve">Amount of waste disposal </t>
  </si>
  <si>
    <t>연계</t>
  </si>
  <si>
    <t>처리장명</t>
  </si>
  <si>
    <t>Relative treatment plants</t>
  </si>
  <si>
    <t>Operation expense</t>
  </si>
  <si>
    <t>(Million won)</t>
  </si>
  <si>
    <t>운영</t>
  </si>
  <si>
    <t>방법</t>
  </si>
  <si>
    <t>방류수역</t>
  </si>
  <si>
    <t>Waters of disposal</t>
  </si>
  <si>
    <t>업체수</t>
  </si>
  <si>
    <t>No. of company</t>
  </si>
  <si>
    <t>종사인원</t>
  </si>
  <si>
    <t>기타</t>
  </si>
  <si>
    <t>Others</t>
  </si>
  <si>
    <t>물리적</t>
  </si>
  <si>
    <t>생물학적</t>
  </si>
  <si>
    <t>고도</t>
  </si>
  <si>
    <t>지류</t>
  </si>
  <si>
    <t>Branch stream</t>
  </si>
  <si>
    <t>본류</t>
  </si>
  <si>
    <t>Main stream</t>
  </si>
  <si>
    <t>수계</t>
  </si>
  <si>
    <t>Water System</t>
  </si>
  <si>
    <t>Mechanical</t>
  </si>
  <si>
    <t>Biological</t>
  </si>
  <si>
    <t>Advanced</t>
  </si>
  <si>
    <t>No. of worker</t>
  </si>
  <si>
    <t>(백만원)</t>
  </si>
  <si>
    <t>사업비</t>
  </si>
  <si>
    <t>(하수/마을)</t>
  </si>
  <si>
    <t>소재지</t>
  </si>
  <si>
    <t>Capacity of plants</t>
  </si>
  <si>
    <t>Treatment amount</t>
  </si>
  <si>
    <t>연계처리량(㎥/일)</t>
  </si>
  <si>
    <t>가동</t>
  </si>
  <si>
    <t>개시일</t>
  </si>
  <si>
    <t>분뇨</t>
  </si>
  <si>
    <t>축산</t>
  </si>
  <si>
    <t>침출수</t>
  </si>
  <si>
    <t>-</t>
  </si>
  <si>
    <t>연    별</t>
  </si>
  <si>
    <t>Year</t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</si>
  <si>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</si>
  <si>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t>Source : institute of Environmental Resource Research</t>
  </si>
  <si>
    <t>(℃)</t>
  </si>
  <si>
    <t>(pH)</t>
  </si>
  <si>
    <t>(㎎/ℓ)</t>
  </si>
  <si>
    <t>(MPL/100)</t>
  </si>
  <si>
    <r>
      <t xml:space="preserve">조업정지
</t>
    </r>
    <r>
      <rPr>
        <sz val="10"/>
        <rFont val="Arial"/>
        <family val="2"/>
      </rPr>
      <t>Temporary
suspension</t>
    </r>
  </si>
  <si>
    <r>
      <t xml:space="preserve">허가취소
</t>
    </r>
    <r>
      <rPr>
        <sz val="10"/>
        <rFont val="Arial"/>
        <family val="2"/>
      </rPr>
      <t>License revoked</t>
    </r>
  </si>
  <si>
    <r>
      <t xml:space="preserve">배출업소
</t>
    </r>
    <r>
      <rPr>
        <sz val="10"/>
        <rFont val="Arial"/>
        <family val="2"/>
      </rPr>
      <t>Number of
pollutant
emitting
facilities</t>
    </r>
  </si>
  <si>
    <r>
      <t xml:space="preserve">단속업소
</t>
    </r>
    <r>
      <rPr>
        <sz val="10"/>
        <rFont val="Arial"/>
        <family val="2"/>
      </rPr>
      <t>Number of
establishment
inspected</t>
    </r>
  </si>
  <si>
    <r>
      <t xml:space="preserve">위반업소
</t>
    </r>
    <r>
      <rPr>
        <sz val="10"/>
        <rFont val="Arial"/>
        <family val="2"/>
      </rPr>
      <t>Number
of
violations</t>
    </r>
  </si>
  <si>
    <r>
      <t xml:space="preserve">행정구역
</t>
    </r>
    <r>
      <rPr>
        <sz val="10"/>
        <rFont val="Arial"/>
        <family val="2"/>
      </rPr>
      <t>Administrative area</t>
    </r>
  </si>
  <si>
    <r>
      <t xml:space="preserve">청소구역
</t>
    </r>
    <r>
      <rPr>
        <sz val="9"/>
        <rFont val="Arial"/>
        <family val="2"/>
      </rPr>
      <t>Waste-collected area</t>
    </r>
  </si>
  <si>
    <t>수거지
인구율</t>
  </si>
  <si>
    <r>
      <t xml:space="preserve">배출량
</t>
    </r>
    <r>
      <rPr>
        <sz val="10"/>
        <rFont val="Arial"/>
        <family val="2"/>
      </rPr>
      <t>(c)</t>
    </r>
  </si>
  <si>
    <r>
      <t xml:space="preserve">처리량
</t>
    </r>
    <r>
      <rPr>
        <sz val="10"/>
        <rFont val="Arial"/>
        <family val="2"/>
      </rPr>
      <t>(d)</t>
    </r>
  </si>
  <si>
    <r>
      <t xml:space="preserve">수거율
</t>
    </r>
    <r>
      <rPr>
        <sz val="10"/>
        <rFont val="Arial"/>
        <family val="2"/>
      </rPr>
      <t>(d/c)</t>
    </r>
  </si>
  <si>
    <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리
</t>
    </r>
    <r>
      <rPr>
        <sz val="10"/>
        <rFont val="Arial"/>
        <family val="2"/>
      </rPr>
      <t>By type of waste disposal</t>
    </r>
  </si>
  <si>
    <t>해역
배출</t>
  </si>
  <si>
    <t>기타</t>
  </si>
  <si>
    <t>Population 
ratio in the</t>
  </si>
  <si>
    <t>Amount of</t>
  </si>
  <si>
    <t xml:space="preserve">Amount of </t>
  </si>
  <si>
    <r>
      <t xml:space="preserve">생활폐기물
</t>
    </r>
    <r>
      <rPr>
        <sz val="10"/>
        <rFont val="Arial"/>
        <family val="2"/>
      </rPr>
      <t>Domestic wastes</t>
    </r>
  </si>
  <si>
    <r>
      <t>사업장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배출시설계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폐기물
</t>
    </r>
    <r>
      <rPr>
        <sz val="10"/>
        <rFont val="Arial"/>
        <family val="2"/>
      </rPr>
      <t>Industrial wastes</t>
    </r>
  </si>
  <si>
    <t>waste-
collected</t>
  </si>
  <si>
    <t xml:space="preserve"> dis-charged </t>
  </si>
  <si>
    <t xml:space="preserve">waste </t>
  </si>
  <si>
    <t>Disposal</t>
  </si>
  <si>
    <t>매립</t>
  </si>
  <si>
    <t>소각</t>
  </si>
  <si>
    <t>재
활
용</t>
  </si>
  <si>
    <t>Landfill</t>
  </si>
  <si>
    <t>Dumping
at sea</t>
  </si>
  <si>
    <t>Generation</t>
  </si>
  <si>
    <t>Incineration</t>
  </si>
  <si>
    <t>Recycling</t>
  </si>
  <si>
    <t>차량</t>
  </si>
  <si>
    <t>손수레</t>
  </si>
  <si>
    <t>중장비</t>
  </si>
  <si>
    <t>Carry-over</t>
  </si>
  <si>
    <t>Custody</t>
  </si>
  <si>
    <t>Workers</t>
  </si>
  <si>
    <t>Motor
cars</t>
  </si>
  <si>
    <t>Hand
cars</t>
  </si>
  <si>
    <t>Heavy
Equipment</t>
  </si>
  <si>
    <t>Month</t>
  </si>
  <si>
    <r>
      <t>아황산가스</t>
    </r>
    <r>
      <rPr>
        <sz val="10"/>
        <rFont val="Arial"/>
        <family val="2"/>
      </rPr>
      <t>(SO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
ppm/year</t>
    </r>
  </si>
  <si>
    <r>
      <t>일산화탄소</t>
    </r>
    <r>
      <rPr>
        <sz val="10"/>
        <rFont val="Arial"/>
        <family val="2"/>
      </rPr>
      <t>(CO)
ppm/8hours</t>
    </r>
  </si>
  <si>
    <r>
      <t>이산화질소</t>
    </r>
    <r>
      <rPr>
        <sz val="10"/>
        <rFont val="Arial"/>
        <family val="2"/>
      </rPr>
      <t>(NO</t>
    </r>
    <r>
      <rPr>
        <sz val="10"/>
        <rFont val="굴림"/>
        <family val="3"/>
      </rPr>
      <t>₂</t>
    </r>
    <r>
      <rPr>
        <sz val="10"/>
        <rFont val="Arial"/>
        <family val="2"/>
      </rPr>
      <t>)
ppm/year</t>
    </r>
  </si>
  <si>
    <r>
      <t>먼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지</t>
    </r>
    <r>
      <rPr>
        <sz val="10"/>
        <rFont val="Arial"/>
        <family val="2"/>
      </rPr>
      <t>(Dust)
(</t>
    </r>
    <r>
      <rPr>
        <sz val="10"/>
        <rFont val="굴림"/>
        <family val="3"/>
      </rPr>
      <t>㎍</t>
    </r>
    <r>
      <rPr>
        <sz val="10"/>
        <rFont val="Arial"/>
        <family val="2"/>
      </rPr>
      <t>/</t>
    </r>
    <r>
      <rPr>
        <sz val="10"/>
        <rFont val="굴림"/>
        <family val="3"/>
      </rPr>
      <t>㎥</t>
    </r>
    <r>
      <rPr>
        <sz val="10"/>
        <rFont val="Arial"/>
        <family val="2"/>
      </rPr>
      <t>)/year</t>
    </r>
  </si>
  <si>
    <r>
      <t>오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존</t>
    </r>
    <r>
      <rPr>
        <sz val="10"/>
        <rFont val="Arial"/>
        <family val="2"/>
      </rPr>
      <t>(O</t>
    </r>
    <r>
      <rPr>
        <sz val="10"/>
        <rFont val="굴림"/>
        <family val="3"/>
      </rPr>
      <t>₃</t>
    </r>
    <r>
      <rPr>
        <sz val="10"/>
        <rFont val="Arial"/>
        <family val="2"/>
      </rPr>
      <t>)
ppm/8hours</t>
    </r>
  </si>
  <si>
    <r>
      <t>산성비</t>
    </r>
    <r>
      <rPr>
        <sz val="10"/>
        <rFont val="Arial"/>
        <family val="2"/>
      </rPr>
      <t>(Acid rain)
PH</t>
    </r>
  </si>
  <si>
    <r>
      <t>연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별</t>
    </r>
  </si>
  <si>
    <t>월    별</t>
  </si>
  <si>
    <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Jeju</t>
    </r>
  </si>
  <si>
    <t>서 귀 포
Seogwipo</t>
  </si>
  <si>
    <t>이도동</t>
  </si>
  <si>
    <t>연동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</si>
  <si>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</si>
  <si>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</si>
  <si>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</si>
  <si>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</si>
  <si>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</si>
  <si>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</si>
  <si>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</si>
  <si>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</si>
  <si>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</si>
  <si>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</si>
  <si>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</si>
  <si>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</si>
  <si>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개소</t>
    </r>
    <r>
      <rPr>
        <sz val="10"/>
        <rFont val="Arial"/>
        <family val="2"/>
      </rPr>
      <t>)</t>
    </r>
  </si>
  <si>
    <t>(Unit : number)</t>
  </si>
  <si>
    <t>서귀포시 동홍천</t>
  </si>
  <si>
    <t>연   별</t>
  </si>
  <si>
    <r>
      <t>월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</si>
  <si>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t xml:space="preserve">온도 
Temperature   </t>
  </si>
  <si>
    <t>수소이온
농도
Hydrogenion concentration</t>
  </si>
  <si>
    <t xml:space="preserve">용존산소
Demand Oxygen         </t>
  </si>
  <si>
    <t>생화학적
산소
요구량
Biological
Oxygen
Demand</t>
  </si>
  <si>
    <r>
      <t>화학적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요구량
</t>
    </r>
    <r>
      <rPr>
        <sz val="10"/>
        <rFont val="Arial"/>
        <family val="2"/>
      </rPr>
      <t>Chemical Oxygen 
Demand</t>
    </r>
  </si>
  <si>
    <r>
      <t xml:space="preserve">부유물질
</t>
    </r>
    <r>
      <rPr>
        <sz val="10"/>
        <rFont val="Arial"/>
        <family val="2"/>
      </rPr>
      <t>Suspended Solid</t>
    </r>
  </si>
  <si>
    <t>제주시 외도천</t>
  </si>
  <si>
    <t>제주시 옹포천</t>
  </si>
  <si>
    <t>부유물질
Suspended Solid</t>
  </si>
  <si>
    <t>연    별</t>
  </si>
  <si>
    <t>Year</t>
  </si>
  <si>
    <t xml:space="preserve"> - </t>
  </si>
  <si>
    <r>
      <t>분뇨처리시설</t>
    </r>
    <r>
      <rPr>
        <sz val="10"/>
        <color indexed="8"/>
        <rFont val="Arial"/>
        <family val="2"/>
      </rPr>
      <t xml:space="preserve"> Night soil treatment facility</t>
    </r>
  </si>
  <si>
    <r>
      <t>시설용량</t>
    </r>
    <r>
      <rPr>
        <sz val="10"/>
        <color indexed="8"/>
        <rFont val="Arial"/>
        <family val="2"/>
      </rPr>
      <t>(</t>
    </r>
    <r>
      <rPr>
        <sz val="10"/>
        <color indexed="8"/>
        <rFont val="한양신명조,한컴돋움"/>
        <family val="3"/>
      </rPr>
      <t>㎥</t>
    </r>
    <r>
      <rPr>
        <sz val="10"/>
        <color indexed="8"/>
        <rFont val="Arial"/>
        <family val="2"/>
      </rPr>
      <t>/</t>
    </r>
    <r>
      <rPr>
        <sz val="10"/>
        <color indexed="8"/>
        <rFont val="한양신명조,한컴돋움"/>
        <family val="3"/>
      </rPr>
      <t>일</t>
    </r>
    <r>
      <rPr>
        <sz val="10"/>
        <color indexed="8"/>
        <rFont val="Arial"/>
        <family val="2"/>
      </rPr>
      <t>)</t>
    </r>
  </si>
  <si>
    <r>
      <t>처리량</t>
    </r>
    <r>
      <rPr>
        <sz val="10"/>
        <color indexed="8"/>
        <rFont val="Arial"/>
        <family val="2"/>
      </rPr>
      <t>(</t>
    </r>
    <r>
      <rPr>
        <sz val="10"/>
        <color indexed="8"/>
        <rFont val="한양신명조,한컴돋움"/>
        <family val="3"/>
      </rPr>
      <t>㎥</t>
    </r>
    <r>
      <rPr>
        <sz val="10"/>
        <color indexed="8"/>
        <rFont val="Arial"/>
        <family val="2"/>
      </rPr>
      <t>/</t>
    </r>
    <r>
      <rPr>
        <sz val="10"/>
        <color indexed="8"/>
        <rFont val="한양신명조,한컴돋움"/>
        <family val="3"/>
      </rPr>
      <t>일</t>
    </r>
    <r>
      <rPr>
        <sz val="10"/>
        <color indexed="8"/>
        <rFont val="Arial"/>
        <family val="2"/>
      </rPr>
      <t>) </t>
    </r>
  </si>
  <si>
    <t>해안동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</si>
  <si>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건</t>
    </r>
    <r>
      <rPr>
        <sz val="10"/>
        <rFont val="Arial"/>
        <family val="2"/>
      </rPr>
      <t>)</t>
    </r>
  </si>
  <si>
    <t>(Unit : case)</t>
  </si>
  <si>
    <r>
      <t xml:space="preserve">계
</t>
    </r>
    <r>
      <rPr>
        <sz val="10"/>
        <rFont val="Arial"/>
        <family val="2"/>
      </rPr>
      <t>Total</t>
    </r>
  </si>
  <si>
    <r>
      <t>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야</t>
    </r>
    <r>
      <rPr>
        <sz val="10"/>
        <rFont val="Arial"/>
        <family val="2"/>
      </rPr>
      <t xml:space="preserve">                               Health fields</t>
    </r>
  </si>
  <si>
    <r>
      <t>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사
</t>
    </r>
    <r>
      <rPr>
        <sz val="10"/>
        <rFont val="Arial"/>
        <family val="2"/>
      </rPr>
      <t>Epidemiotogy
research</t>
    </r>
  </si>
  <si>
    <r>
      <t>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사
</t>
    </r>
    <r>
      <rPr>
        <sz val="10"/>
        <rFont val="Arial"/>
        <family val="2"/>
      </rPr>
      <t>Microbiology
test</t>
    </r>
  </si>
  <si>
    <r>
      <t>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석
</t>
    </r>
    <r>
      <rPr>
        <sz val="10"/>
        <rFont val="Arial"/>
        <family val="2"/>
      </rPr>
      <t>Food analysis</t>
    </r>
  </si>
  <si>
    <r>
      <t>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석
</t>
    </r>
    <r>
      <rPr>
        <sz val="10"/>
        <rFont val="Arial"/>
        <family val="2"/>
      </rPr>
      <t>Livestock product
analysis</t>
    </r>
  </si>
  <si>
    <r>
      <t>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사
</t>
    </r>
    <r>
      <rPr>
        <sz val="10"/>
        <rFont val="Arial"/>
        <family val="2"/>
      </rPr>
      <t>Environment 
research</t>
    </r>
  </si>
  <si>
    <t>2  0  1  0</t>
  </si>
  <si>
    <t>1종
Class 1</t>
  </si>
  <si>
    <t>2종
Class 2</t>
  </si>
  <si>
    <t>3종
Class 3</t>
  </si>
  <si>
    <t>4종
Class 4</t>
  </si>
  <si>
    <t>5종
Class 5</t>
  </si>
  <si>
    <r>
      <t xml:space="preserve">1. </t>
    </r>
    <r>
      <rPr>
        <b/>
        <sz val="18"/>
        <rFont val="굴림"/>
        <family val="3"/>
      </rPr>
      <t>환경오염물질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배출사업장</t>
    </r>
    <r>
      <rPr>
        <b/>
        <sz val="18"/>
        <rFont val="Arial"/>
        <family val="2"/>
      </rPr>
      <t xml:space="preserve">       Environmental Pollutant Emitting Facilities</t>
    </r>
  </si>
  <si>
    <r>
      <t>대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기</t>
    </r>
    <r>
      <rPr>
        <sz val="10"/>
        <rFont val="Arial"/>
        <family val="2"/>
      </rPr>
      <t xml:space="preserve">   (</t>
    </r>
    <r>
      <rPr>
        <sz val="10"/>
        <rFont val="돋움"/>
        <family val="3"/>
      </rPr>
      <t>가스</t>
    </r>
    <r>
      <rPr>
        <sz val="10"/>
        <rFont val="Arial"/>
        <family val="2"/>
      </rPr>
      <t xml:space="preserve">· </t>
    </r>
    <r>
      <rPr>
        <sz val="10"/>
        <rFont val="돋움"/>
        <family val="3"/>
      </rPr>
      <t>먼지</t>
    </r>
    <r>
      <rPr>
        <sz val="10"/>
        <rFont val="Arial"/>
        <family val="2"/>
      </rPr>
      <t xml:space="preserve">· </t>
    </r>
    <r>
      <rPr>
        <sz val="10"/>
        <rFont val="돋움"/>
        <family val="3"/>
      </rPr>
      <t>매연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악취</t>
    </r>
    <r>
      <rPr>
        <sz val="10"/>
        <rFont val="Arial"/>
        <family val="2"/>
      </rPr>
      <t>)
Air pollution(gas, dust, Soot and bad smell)</t>
    </r>
  </si>
  <si>
    <r>
      <t>수</t>
    </r>
    <r>
      <rPr>
        <sz val="10"/>
        <rFont val="Arial"/>
        <family val="2"/>
      </rPr>
      <t xml:space="preserve">            질  (폐          수)
Water pollution(Waste Water)</t>
    </r>
  </si>
  <si>
    <r>
      <t>소음</t>
    </r>
    <r>
      <rPr>
        <sz val="10"/>
        <rFont val="Arial"/>
        <family val="2"/>
      </rPr>
      <t xml:space="preserve"> 및 진동
Noises and
Vibration</t>
    </r>
  </si>
  <si>
    <r>
      <t xml:space="preserve">계
</t>
    </r>
    <r>
      <rPr>
        <sz val="10"/>
        <rFont val="Arial"/>
        <family val="2"/>
      </rPr>
      <t>Total</t>
    </r>
  </si>
  <si>
    <t>1종
Class 1</t>
  </si>
  <si>
    <t>2종
Class 2</t>
  </si>
  <si>
    <t>3종
Class 3</t>
  </si>
  <si>
    <t>4종
Class 4</t>
  </si>
  <si>
    <t>5종
Class 5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</si>
  <si>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개소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건</t>
    </r>
    <r>
      <rPr>
        <sz val="10"/>
        <rFont val="Arial"/>
        <family val="2"/>
      </rPr>
      <t>)</t>
    </r>
  </si>
  <si>
    <t>(Unit : number(place), case)</t>
  </si>
  <si>
    <r>
      <t>행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정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처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분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내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역</t>
    </r>
    <r>
      <rPr>
        <sz val="10"/>
        <rFont val="Arial"/>
        <family val="2"/>
      </rPr>
      <t xml:space="preserve">        Administrative actions taken</t>
    </r>
  </si>
  <si>
    <r>
      <t>경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 xml:space="preserve">고
</t>
    </r>
    <r>
      <rPr>
        <sz val="10"/>
        <rFont val="Arial"/>
        <family val="2"/>
      </rPr>
      <t>Warnings</t>
    </r>
  </si>
  <si>
    <r>
      <t xml:space="preserve">개선명령
</t>
    </r>
    <r>
      <rPr>
        <sz val="10"/>
        <rFont val="Arial"/>
        <family val="2"/>
      </rPr>
      <t>Order of repair</t>
    </r>
  </si>
  <si>
    <r>
      <t xml:space="preserve">사용금지
</t>
    </r>
    <r>
      <rPr>
        <sz val="10"/>
        <rFont val="Arial"/>
        <family val="2"/>
      </rPr>
      <t>Prohibition on use</t>
    </r>
  </si>
  <si>
    <r>
      <t xml:space="preserve">폐쇄명령
</t>
    </r>
    <r>
      <rPr>
        <sz val="10"/>
        <rFont val="Arial"/>
        <family val="2"/>
      </rPr>
      <t>Abolish</t>
    </r>
  </si>
  <si>
    <r>
      <t xml:space="preserve">순수고발
</t>
    </r>
    <r>
      <rPr>
        <sz val="10"/>
        <rFont val="Arial"/>
        <family val="2"/>
      </rPr>
      <t>Accusation</t>
    </r>
  </si>
  <si>
    <r>
      <t>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 xml:space="preserve">타
</t>
    </r>
    <r>
      <rPr>
        <sz val="10"/>
        <rFont val="Arial"/>
        <family val="2"/>
      </rPr>
      <t>Others</t>
    </r>
  </si>
  <si>
    <t>area</t>
  </si>
  <si>
    <t>waste</t>
  </si>
  <si>
    <t>disposal</t>
  </si>
  <si>
    <t xml:space="preserve"> ratio</t>
  </si>
  <si>
    <t>Inciner
-ation</t>
  </si>
  <si>
    <t>Re-
cycling</t>
  </si>
  <si>
    <t>Others</t>
  </si>
  <si>
    <r>
      <t>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체
</t>
    </r>
    <r>
      <rPr>
        <sz val="10"/>
        <rFont val="Arial"/>
        <family val="2"/>
      </rPr>
      <t>Local Gov.</t>
    </r>
  </si>
  <si>
    <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소
</t>
    </r>
    <r>
      <rPr>
        <sz val="10"/>
        <rFont val="Arial"/>
        <family val="2"/>
      </rPr>
      <t>Self-managed workplace</t>
    </r>
  </si>
  <si>
    <r>
      <t>건설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폐기물
</t>
    </r>
    <r>
      <rPr>
        <sz val="10"/>
        <rFont val="Arial"/>
        <family val="2"/>
      </rPr>
      <t>Construction wastes</t>
    </r>
  </si>
  <si>
    <r>
      <t>지정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폐기물
</t>
    </r>
    <r>
      <rPr>
        <sz val="10"/>
        <rFont val="Arial"/>
        <family val="2"/>
      </rPr>
      <t>Specified wastes</t>
    </r>
  </si>
  <si>
    <t>인원</t>
  </si>
  <si>
    <r>
      <t>장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 xml:space="preserve">비
</t>
    </r>
    <r>
      <rPr>
        <sz val="10"/>
        <rFont val="Arial"/>
        <family val="2"/>
      </rPr>
      <t>Equipment</t>
    </r>
  </si>
  <si>
    <t>전년도
이월량</t>
  </si>
  <si>
    <t>재활용</t>
  </si>
  <si>
    <t>기타
보관량</t>
  </si>
  <si>
    <r>
      <t>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별</t>
    </r>
  </si>
  <si>
    <r>
      <t xml:space="preserve">2. </t>
    </r>
    <r>
      <rPr>
        <b/>
        <sz val="16"/>
        <rFont val="돋움"/>
        <family val="3"/>
      </rPr>
      <t>환경오염배출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</rPr>
      <t>사업장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</rPr>
      <t>단속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</rPr>
      <t>및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</rPr>
      <t>행정조치</t>
    </r>
    <r>
      <rPr>
        <b/>
        <sz val="16"/>
        <rFont val="Arial"/>
        <family val="2"/>
      </rPr>
      <t xml:space="preserve">   
 Inspection and Administrative Measures for Environmental Pollutant Emitting Facilities</t>
    </r>
  </si>
  <si>
    <t>Operati-on method</t>
  </si>
  <si>
    <t>5개소</t>
  </si>
  <si>
    <t>Facility(Vehicles)</t>
  </si>
  <si>
    <t>Total</t>
  </si>
  <si>
    <r>
      <t>연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별</t>
    </r>
  </si>
  <si>
    <t>Year</t>
  </si>
  <si>
    <t>사업비</t>
  </si>
  <si>
    <t>운영</t>
  </si>
  <si>
    <t xml:space="preserve"> </t>
  </si>
  <si>
    <r>
      <t>(</t>
    </r>
    <r>
      <rPr>
        <sz val="10"/>
        <color indexed="8"/>
        <rFont val="한양신명조,한컴돋움"/>
        <family val="3"/>
      </rPr>
      <t>백만원</t>
    </r>
    <r>
      <rPr>
        <sz val="10"/>
        <color indexed="8"/>
        <rFont val="Arial"/>
        <family val="2"/>
      </rPr>
      <t>)</t>
    </r>
  </si>
  <si>
    <t>Mechanical</t>
  </si>
  <si>
    <t>Biological</t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</si>
  <si>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</si>
  <si>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>분뇨수집</t>
    </r>
    <r>
      <rPr>
        <sz val="10"/>
        <color indexed="8"/>
        <rFont val="Arial"/>
        <family val="2"/>
      </rPr>
      <t>·</t>
    </r>
    <r>
      <rPr>
        <sz val="10"/>
        <color indexed="8"/>
        <rFont val="한양신명조,한컴돋움"/>
        <family val="3"/>
      </rPr>
      <t>운반업체</t>
    </r>
  </si>
  <si>
    <r>
      <t>시설</t>
    </r>
    <r>
      <rPr>
        <sz val="10"/>
        <color indexed="8"/>
        <rFont val="Arial"/>
        <family val="2"/>
      </rPr>
      <t>(</t>
    </r>
    <r>
      <rPr>
        <sz val="10"/>
        <color indexed="8"/>
        <rFont val="한양신명조,한컴돋움"/>
        <family val="3"/>
      </rPr>
      <t>차량</t>
    </r>
    <r>
      <rPr>
        <sz val="10"/>
        <color indexed="8"/>
        <rFont val="Arial"/>
        <family val="2"/>
      </rPr>
      <t>)</t>
    </r>
    <r>
      <rPr>
        <sz val="10"/>
        <color indexed="8"/>
        <rFont val="한양신명조,한컴돋움"/>
        <family val="3"/>
      </rPr>
      <t>현황</t>
    </r>
    <r>
      <rPr>
        <sz val="10"/>
        <color indexed="8"/>
        <rFont val="Arial"/>
        <family val="2"/>
      </rPr>
      <t>(</t>
    </r>
    <r>
      <rPr>
        <sz val="10"/>
        <color indexed="8"/>
        <rFont val="한양신명조,한컴돋움"/>
        <family val="3"/>
      </rPr>
      <t>대수</t>
    </r>
    <r>
      <rPr>
        <sz val="10"/>
        <color indexed="8"/>
        <rFont val="Arial"/>
        <family val="2"/>
      </rPr>
      <t>)</t>
    </r>
  </si>
  <si>
    <t>계</t>
  </si>
  <si>
    <r>
      <t>3</t>
    </r>
    <r>
      <rPr>
        <sz val="10"/>
        <color indexed="8"/>
        <rFont val="한양신명조,한컴돋움"/>
        <family val="3"/>
      </rPr>
      <t>톤이하</t>
    </r>
  </si>
  <si>
    <r>
      <t>4.5</t>
    </r>
    <r>
      <rPr>
        <sz val="10"/>
        <color indexed="8"/>
        <rFont val="한양신명조,한컴돋움"/>
        <family val="3"/>
      </rPr>
      <t>톤이하</t>
    </r>
  </si>
  <si>
    <r>
      <t>8</t>
    </r>
    <r>
      <rPr>
        <sz val="10"/>
        <color indexed="8"/>
        <rFont val="한양신명조,한컴돋움"/>
        <family val="3"/>
      </rPr>
      <t>톤이하</t>
    </r>
  </si>
  <si>
    <t>기타</t>
  </si>
  <si>
    <t>Less than 3ton</t>
  </si>
  <si>
    <t xml:space="preserve">Less than
4.5ton </t>
  </si>
  <si>
    <t>Less than
8ton</t>
  </si>
  <si>
    <t>Treatm-ent method</t>
  </si>
  <si>
    <r>
      <t>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별</t>
    </r>
  </si>
  <si>
    <r>
      <t>시설용량</t>
    </r>
    <r>
      <rPr>
        <sz val="10"/>
        <color indexed="8"/>
        <rFont val="Arial"/>
        <family val="2"/>
      </rPr>
      <t>(</t>
    </r>
    <r>
      <rPr>
        <sz val="10"/>
        <color indexed="8"/>
        <rFont val="한양신명조,한컴돋움"/>
        <family val="3"/>
      </rPr>
      <t>하수</t>
    </r>
    <r>
      <rPr>
        <sz val="10"/>
        <color indexed="8"/>
        <rFont val="Arial"/>
        <family val="2"/>
      </rPr>
      <t>/</t>
    </r>
    <r>
      <rPr>
        <sz val="10"/>
        <color indexed="8"/>
        <rFont val="한양신명조,한컴돋움"/>
        <family val="3"/>
      </rPr>
      <t>마을</t>
    </r>
    <r>
      <rPr>
        <sz val="10"/>
        <color indexed="8"/>
        <rFont val="Arial"/>
        <family val="2"/>
      </rPr>
      <t>)</t>
    </r>
  </si>
  <si>
    <r>
      <t>처리량</t>
    </r>
    <r>
      <rPr>
        <sz val="10"/>
        <color indexed="8"/>
        <rFont val="Arial"/>
        <family val="2"/>
      </rPr>
      <t>(</t>
    </r>
    <r>
      <rPr>
        <sz val="10"/>
        <color indexed="8"/>
        <rFont val="한양신명조,한컴돋움"/>
        <family val="3"/>
      </rPr>
      <t>하수</t>
    </r>
    <r>
      <rPr>
        <sz val="10"/>
        <color indexed="8"/>
        <rFont val="Arial"/>
        <family val="2"/>
      </rPr>
      <t>/</t>
    </r>
    <r>
      <rPr>
        <sz val="10"/>
        <color indexed="8"/>
        <rFont val="한양신명조,한컴돋움"/>
        <family val="3"/>
      </rPr>
      <t>마을</t>
    </r>
    <r>
      <rPr>
        <sz val="10"/>
        <color indexed="8"/>
        <rFont val="Arial"/>
        <family val="2"/>
      </rPr>
      <t>)</t>
    </r>
  </si>
  <si>
    <t>처리</t>
  </si>
  <si>
    <t>Year</t>
  </si>
  <si>
    <r>
      <t>(</t>
    </r>
    <r>
      <rPr>
        <sz val="10"/>
        <color indexed="8"/>
        <rFont val="한양신명조,한컴돋움"/>
        <family val="3"/>
      </rPr>
      <t>하수</t>
    </r>
    <r>
      <rPr>
        <sz val="10"/>
        <color indexed="8"/>
        <rFont val="Arial"/>
        <family val="2"/>
      </rPr>
      <t xml:space="preserve">/
</t>
    </r>
    <r>
      <rPr>
        <sz val="10"/>
        <color indexed="8"/>
        <rFont val="한양신명조,한컴돋움"/>
        <family val="3"/>
      </rPr>
      <t>마을</t>
    </r>
    <r>
      <rPr>
        <sz val="10"/>
        <color indexed="8"/>
        <rFont val="Arial"/>
        <family val="2"/>
      </rPr>
      <t>)</t>
    </r>
  </si>
  <si>
    <r>
      <t>(</t>
    </r>
    <r>
      <rPr>
        <sz val="10"/>
        <color indexed="8"/>
        <rFont val="한양신명조,한컴돋움"/>
        <family val="3"/>
      </rPr>
      <t>㎥</t>
    </r>
    <r>
      <rPr>
        <sz val="10"/>
        <color indexed="8"/>
        <rFont val="Arial"/>
        <family val="2"/>
      </rPr>
      <t>/</t>
    </r>
    <r>
      <rPr>
        <sz val="10"/>
        <color indexed="8"/>
        <rFont val="한양신명조,한컴돋움"/>
        <family val="3"/>
      </rPr>
      <t>일</t>
    </r>
    <r>
      <rPr>
        <sz val="10"/>
        <color indexed="8"/>
        <rFont val="Arial"/>
        <family val="2"/>
      </rPr>
      <t>)</t>
    </r>
  </si>
  <si>
    <t xml:space="preserve"> </t>
  </si>
  <si>
    <t>operation start</t>
  </si>
  <si>
    <t>Operat-ion method</t>
  </si>
  <si>
    <t>연안(제주)</t>
  </si>
  <si>
    <t>방류수
소독방법</t>
  </si>
  <si>
    <t>Branch stream</t>
  </si>
  <si>
    <t>Main stream</t>
  </si>
  <si>
    <t>Water 
System</t>
  </si>
  <si>
    <t>자료 : 보건환경연구원</t>
  </si>
  <si>
    <r>
      <t xml:space="preserve">             · 제주시 이도2동 제주시청 옥상</t>
    </r>
  </si>
  <si>
    <t xml:space="preserve">             · 제주시 연동 제주자치도 제2청사 옥상(산성비인 경우 : 보건환경연구원)</t>
  </si>
  <si>
    <t xml:space="preserve">             · 해안동 : 어승생수원지(산림지역)</t>
  </si>
  <si>
    <t xml:space="preserve">            - 서  귀 포 </t>
  </si>
  <si>
    <t xml:space="preserve">             · 서귀포시 동홍동 서귀포소방서 옥상 </t>
  </si>
  <si>
    <t>자료 : 제주특별자치도 수자원본부</t>
  </si>
  <si>
    <t xml:space="preserve">Source : Jeju Special Self-Governing Province Water Resources Headquarters                                          </t>
  </si>
  <si>
    <t xml:space="preserve">2 0 1 0 </t>
  </si>
  <si>
    <t>2 0 1 1</t>
  </si>
  <si>
    <t>2 0 1 0</t>
  </si>
  <si>
    <t>자외선소독</t>
  </si>
  <si>
    <t>총부과
Total imposition</t>
  </si>
  <si>
    <t>총징수
Total collection</t>
  </si>
  <si>
    <t>대기
Air</t>
  </si>
  <si>
    <t>수질
Water</t>
  </si>
  <si>
    <t>부과
Imposition</t>
  </si>
  <si>
    <t>징수
Collection</t>
  </si>
  <si>
    <r>
      <t xml:space="preserve">4. </t>
    </r>
    <r>
      <rPr>
        <b/>
        <sz val="18"/>
        <rFont val="굴림"/>
        <family val="3"/>
      </rPr>
      <t>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경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검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사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실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적</t>
    </r>
    <r>
      <rPr>
        <b/>
        <sz val="18"/>
        <rFont val="Arial"/>
        <family val="2"/>
      </rPr>
      <t xml:space="preserve">        Health &amp; Environmental Inspection</t>
    </r>
  </si>
  <si>
    <r>
      <t xml:space="preserve">5. </t>
    </r>
    <r>
      <rPr>
        <b/>
        <sz val="18"/>
        <rFont val="굴림"/>
        <family val="3"/>
      </rPr>
      <t>대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기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오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염</t>
    </r>
    <r>
      <rPr>
        <b/>
        <sz val="18"/>
        <rFont val="Arial"/>
        <family val="2"/>
      </rPr>
      <t xml:space="preserve">        Air Pollutant Emission</t>
    </r>
  </si>
  <si>
    <r>
      <t xml:space="preserve">6. </t>
    </r>
    <r>
      <rPr>
        <b/>
        <sz val="18"/>
        <rFont val="굴림"/>
        <family val="3"/>
      </rPr>
      <t>쓰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레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기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거</t>
    </r>
    <r>
      <rPr>
        <b/>
        <sz val="18"/>
        <rFont val="Arial"/>
        <family val="2"/>
      </rPr>
      <t xml:space="preserve">    Waste Collection and Disposal</t>
    </r>
  </si>
  <si>
    <r>
      <t xml:space="preserve">7. </t>
    </r>
    <r>
      <rPr>
        <b/>
        <sz val="18"/>
        <rFont val="굴림"/>
        <family val="3"/>
      </rPr>
      <t>생활폐기물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매립지</t>
    </r>
    <r>
      <rPr>
        <b/>
        <sz val="18"/>
        <rFont val="Arial"/>
        <family val="2"/>
      </rPr>
      <t xml:space="preserve">        General Waste Landfill</t>
    </r>
  </si>
  <si>
    <t>Year
Si</t>
  </si>
  <si>
    <t>발생량</t>
  </si>
  <si>
    <t>Jeju-si</t>
  </si>
  <si>
    <t>Seogwipo-si</t>
  </si>
  <si>
    <r>
      <t xml:space="preserve">9. </t>
    </r>
    <r>
      <rPr>
        <b/>
        <sz val="18"/>
        <rFont val="한양신명조,한컴돋움"/>
        <family val="3"/>
      </rPr>
      <t>하수</t>
    </r>
    <r>
      <rPr>
        <b/>
        <sz val="18"/>
        <rFont val="Arial"/>
        <family val="2"/>
      </rPr>
      <t xml:space="preserve"> </t>
    </r>
    <r>
      <rPr>
        <b/>
        <sz val="18"/>
        <rFont val="한양신명조,한컴돋움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한양신명조,한컴돋움"/>
        <family val="3"/>
      </rPr>
      <t>분뇨발생량</t>
    </r>
    <r>
      <rPr>
        <b/>
        <sz val="18"/>
        <rFont val="Arial"/>
        <family val="2"/>
      </rPr>
      <t xml:space="preserve"> </t>
    </r>
    <r>
      <rPr>
        <b/>
        <sz val="18"/>
        <rFont val="한양신명조,한컴돋움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한양신명조,한컴돋움"/>
        <family val="3"/>
      </rPr>
      <t>처리현황</t>
    </r>
    <r>
      <rPr>
        <b/>
        <sz val="18"/>
        <rFont val="Arial"/>
        <family val="2"/>
      </rPr>
      <t>  
Sewage &amp; Night Soil Discharge and Treatment</t>
    </r>
  </si>
  <si>
    <r>
      <t xml:space="preserve">9. </t>
    </r>
    <r>
      <rPr>
        <b/>
        <sz val="18"/>
        <color indexed="8"/>
        <rFont val="한양신명조,한컴돋움"/>
        <family val="3"/>
      </rPr>
      <t>하수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및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분뇨발생량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및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처리현황</t>
    </r>
    <r>
      <rPr>
        <b/>
        <sz val="18"/>
        <color indexed="8"/>
        <rFont val="Arial"/>
        <family val="2"/>
      </rPr>
      <t>(</t>
    </r>
    <r>
      <rPr>
        <b/>
        <sz val="18"/>
        <color indexed="8"/>
        <rFont val="한양신명조,한컴돋움"/>
        <family val="3"/>
      </rPr>
      <t>계속</t>
    </r>
    <r>
      <rPr>
        <b/>
        <sz val="18"/>
        <color indexed="8"/>
        <rFont val="Arial"/>
        <family val="2"/>
      </rPr>
      <t>) 
 Sewage &amp; Night Soil Discharge and Treatment(Cont'd)</t>
    </r>
  </si>
  <si>
    <t>Year
Si</t>
  </si>
  <si>
    <r>
      <t xml:space="preserve">11. </t>
    </r>
    <r>
      <rPr>
        <b/>
        <sz val="18"/>
        <color indexed="8"/>
        <rFont val="한양신명조,한컴돋움"/>
        <family val="3"/>
      </rPr>
      <t>하수종말처리장</t>
    </r>
    <r>
      <rPr>
        <b/>
        <sz val="18"/>
        <color indexed="8"/>
        <rFont val="Arial"/>
        <family val="2"/>
      </rPr>
      <t xml:space="preserve">   Sewage Treatment Plants</t>
    </r>
  </si>
  <si>
    <t>2 0 1 0</t>
  </si>
  <si>
    <t>병과고발 1)
Accusation
with Administrative measures</t>
  </si>
  <si>
    <t xml:space="preserve">   주 : 1) 병과고발은 행정처분과 고발이 병행된 것</t>
  </si>
  <si>
    <r>
      <t xml:space="preserve">3. </t>
    </r>
    <r>
      <rPr>
        <b/>
        <sz val="16"/>
        <color indexed="8"/>
        <rFont val="HY중고딕"/>
        <family val="1"/>
      </rPr>
      <t>배출부과금</t>
    </r>
    <r>
      <rPr>
        <b/>
        <sz val="16"/>
        <color indexed="8"/>
        <rFont val="Arial"/>
        <family val="2"/>
      </rPr>
      <t xml:space="preserve"> </t>
    </r>
    <r>
      <rPr>
        <b/>
        <sz val="16"/>
        <color indexed="8"/>
        <rFont val="HY중고딕"/>
        <family val="1"/>
      </rPr>
      <t>부과</t>
    </r>
    <r>
      <rPr>
        <b/>
        <sz val="16"/>
        <color indexed="8"/>
        <rFont val="Arial"/>
        <family val="2"/>
      </rPr>
      <t xml:space="preserve"> </t>
    </r>
    <r>
      <rPr>
        <b/>
        <sz val="16"/>
        <color indexed="8"/>
        <rFont val="HY중고딕"/>
        <family val="1"/>
      </rPr>
      <t>및</t>
    </r>
    <r>
      <rPr>
        <b/>
        <sz val="16"/>
        <color indexed="8"/>
        <rFont val="Arial"/>
        <family val="2"/>
      </rPr>
      <t xml:space="preserve"> </t>
    </r>
    <r>
      <rPr>
        <b/>
        <sz val="16"/>
        <color indexed="8"/>
        <rFont val="HY중고딕"/>
        <family val="1"/>
      </rPr>
      <t>징수현황</t>
    </r>
    <r>
      <rPr>
        <b/>
        <sz val="16"/>
        <color indexed="8"/>
        <rFont val="Arial"/>
        <family val="2"/>
      </rPr>
      <t xml:space="preserve"> Imposition &amp; Collection of Pollution Charges</t>
    </r>
  </si>
  <si>
    <t>(단위 : 백만원)</t>
  </si>
  <si>
    <t>(Unit : million won)</t>
  </si>
  <si>
    <t xml:space="preserve">   주 : 제주특별자치도 전체수치임</t>
  </si>
  <si>
    <t>시    별</t>
  </si>
  <si>
    <t>Si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</si>
  <si>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보건환경연구원</t>
    </r>
  </si>
  <si>
    <t>Source : institute of Environmental Resource Research</t>
  </si>
  <si>
    <t>면적
Area</t>
  </si>
  <si>
    <r>
      <t>인구</t>
    </r>
    <r>
      <rPr>
        <vertAlign val="superscript"/>
        <sz val="12"/>
        <rFont val="굴림"/>
        <family val="3"/>
      </rPr>
      <t>1)</t>
    </r>
    <r>
      <rPr>
        <sz val="9"/>
        <rFont val="굴림"/>
        <family val="3"/>
      </rPr>
      <t xml:space="preserve">
Pop
(a)</t>
    </r>
  </si>
  <si>
    <r>
      <t>인구</t>
    </r>
    <r>
      <rPr>
        <vertAlign val="superscript"/>
        <sz val="12"/>
        <rFont val="굴림"/>
        <family val="3"/>
      </rPr>
      <t xml:space="preserve"> 1)</t>
    </r>
    <r>
      <rPr>
        <sz val="9"/>
        <rFont val="굴림"/>
        <family val="3"/>
      </rPr>
      <t xml:space="preserve">
Pop
(b)</t>
    </r>
  </si>
  <si>
    <t>(b/a)</t>
  </si>
  <si>
    <r>
      <t>계</t>
    </r>
    <r>
      <rPr>
        <vertAlign val="superscript"/>
        <sz val="12"/>
        <rFont val="Arial"/>
        <family val="2"/>
      </rPr>
      <t>2)</t>
    </r>
  </si>
  <si>
    <r>
      <t>매립</t>
    </r>
    <r>
      <rPr>
        <vertAlign val="superscript"/>
        <sz val="12"/>
        <rFont val="굴림"/>
        <family val="3"/>
      </rPr>
      <t>2</t>
    </r>
    <r>
      <rPr>
        <vertAlign val="superscript"/>
        <sz val="12"/>
        <rFont val="Arial"/>
        <family val="2"/>
      </rPr>
      <t>)</t>
    </r>
  </si>
  <si>
    <r>
      <t>소각</t>
    </r>
    <r>
      <rPr>
        <vertAlign val="superscript"/>
        <sz val="12"/>
        <rFont val="굴림"/>
        <family val="3"/>
      </rPr>
      <t>2)</t>
    </r>
  </si>
  <si>
    <r>
      <t>재활용</t>
    </r>
    <r>
      <rPr>
        <vertAlign val="superscript"/>
        <sz val="12"/>
        <rFont val="굴림"/>
        <family val="3"/>
      </rPr>
      <t>2)</t>
    </r>
  </si>
  <si>
    <r>
      <t>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vertAlign val="superscript"/>
        <sz val="10"/>
        <rFont val="Arial"/>
        <family val="2"/>
      </rPr>
      <t xml:space="preserve"> </t>
    </r>
    <r>
      <rPr>
        <vertAlign val="superscript"/>
        <sz val="12"/>
        <rFont val="Arial"/>
        <family val="2"/>
      </rPr>
      <t xml:space="preserve">3) </t>
    </r>
    <r>
      <rPr>
        <vertAlign val="superscript"/>
        <sz val="14"/>
        <color indexed="10"/>
        <rFont val="Arial"/>
        <family val="2"/>
      </rPr>
      <t xml:space="preserve"> </t>
    </r>
    <r>
      <rPr>
        <sz val="10"/>
        <rFont val="Arial"/>
        <family val="2"/>
      </rPr>
      <t>Wastes p)</t>
    </r>
  </si>
  <si>
    <r>
      <t>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체
</t>
    </r>
    <r>
      <rPr>
        <sz val="10"/>
        <rFont val="Arial"/>
        <family val="2"/>
      </rPr>
      <t xml:space="preserve"> Service Company</t>
    </r>
  </si>
  <si>
    <r>
      <t>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b/>
        <vertAlign val="superscript"/>
        <sz val="14"/>
        <color indexed="10"/>
        <rFont val="Arial"/>
        <family val="2"/>
      </rPr>
      <t xml:space="preserve"> </t>
    </r>
    <r>
      <rPr>
        <b/>
        <vertAlign val="superscript"/>
        <sz val="12"/>
        <rFont val="Arial"/>
        <family val="2"/>
      </rPr>
      <t xml:space="preserve">3)  </t>
    </r>
    <r>
      <rPr>
        <sz val="10"/>
        <rFont val="Arial"/>
        <family val="2"/>
      </rPr>
      <t xml:space="preserve"> Wastes   p)</t>
    </r>
  </si>
  <si>
    <t>해당년도
발생량</t>
  </si>
  <si>
    <t>2 0 1 1</t>
  </si>
  <si>
    <t>2 0 1 2</t>
  </si>
  <si>
    <r>
      <t>(</t>
    </r>
    <r>
      <rPr>
        <sz val="10"/>
        <color indexed="8"/>
        <rFont val="굴림"/>
        <family val="3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굴림"/>
        <family val="3"/>
      </rPr>
      <t>명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굴림"/>
        <family val="3"/>
      </rPr>
      <t>톤</t>
    </r>
    <r>
      <rPr>
        <sz val="10"/>
        <color indexed="8"/>
        <rFont val="Arial"/>
        <family val="2"/>
      </rPr>
      <t>/</t>
    </r>
    <r>
      <rPr>
        <sz val="10"/>
        <color indexed="8"/>
        <rFont val="굴림"/>
        <family val="3"/>
      </rPr>
      <t>일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굴림"/>
        <family val="3"/>
      </rPr>
      <t>대</t>
    </r>
    <r>
      <rPr>
        <sz val="10"/>
        <color indexed="8"/>
        <rFont val="Arial"/>
        <family val="2"/>
      </rPr>
      <t>)</t>
    </r>
  </si>
  <si>
    <t>(Unit : person, ton/day, each)</t>
  </si>
  <si>
    <t>자료 : 제주특별자치도 수자원본부</t>
  </si>
  <si>
    <r>
      <t>5</t>
    </r>
    <r>
      <rPr>
        <sz val="10"/>
        <rFont val="돋움"/>
        <family val="3"/>
      </rPr>
      <t>개소</t>
    </r>
  </si>
  <si>
    <t>연별</t>
  </si>
  <si>
    <t xml:space="preserve"> 2 0 1 1</t>
  </si>
  <si>
    <t>Year</t>
  </si>
  <si>
    <t xml:space="preserve">  Note : Total number of Jeju Special Self-Governing Province </t>
  </si>
  <si>
    <r>
      <t>환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경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분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야</t>
    </r>
    <r>
      <rPr>
        <sz val="10"/>
        <rFont val="Arial"/>
        <family val="2"/>
      </rPr>
      <t xml:space="preserve">                              Environment  fields</t>
    </r>
  </si>
  <si>
    <t xml:space="preserve">Source : Jeju Special Self-Governing Province Water Resources Headquarters                                          </t>
  </si>
  <si>
    <t xml:space="preserve">Source :  Jeju Special Self-Governing Province  Water Resources Headquarters  </t>
  </si>
  <si>
    <t>2  0  1  0</t>
  </si>
  <si>
    <t>2  0  1  1</t>
  </si>
  <si>
    <r>
      <rPr>
        <sz val="10"/>
        <rFont val="굴림"/>
        <family val="3"/>
      </rPr>
      <t xml:space="preserve">대장균군
</t>
    </r>
    <r>
      <rPr>
        <sz val="10"/>
        <rFont val="Arial"/>
        <family val="2"/>
      </rPr>
      <t>Colon bacillus</t>
    </r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</si>
  <si>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별
시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</si>
  <si>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 xml:space="preserve">계
</t>
    </r>
    <r>
      <rPr>
        <sz val="10"/>
        <rFont val="Arial"/>
        <family val="2"/>
      </rPr>
      <t>Total</t>
    </r>
  </si>
  <si>
    <r>
      <rPr>
        <sz val="10"/>
        <rFont val="굴림"/>
        <family val="3"/>
      </rPr>
      <t xml:space="preserve">완충녹지
</t>
    </r>
    <r>
      <rPr>
        <sz val="10"/>
        <rFont val="Arial"/>
        <family val="2"/>
      </rPr>
      <t>Buffer greenlands</t>
    </r>
  </si>
  <si>
    <r>
      <rPr>
        <sz val="10"/>
        <rFont val="굴림"/>
        <family val="3"/>
      </rPr>
      <t xml:space="preserve">경관녹지
</t>
    </r>
    <r>
      <rPr>
        <sz val="10"/>
        <rFont val="Arial"/>
        <family val="2"/>
      </rPr>
      <t>Scenery greenlands</t>
    </r>
  </si>
  <si>
    <r>
      <rPr>
        <sz val="10"/>
        <rFont val="굴림"/>
        <family val="3"/>
      </rPr>
      <t xml:space="preserve">연결녹지
</t>
    </r>
    <r>
      <rPr>
        <sz val="10"/>
        <rFont val="Arial"/>
        <family val="2"/>
      </rPr>
      <t>Connection greenlands</t>
    </r>
  </si>
  <si>
    <r>
      <rPr>
        <sz val="10"/>
        <rFont val="굴림"/>
        <family val="3"/>
      </rPr>
      <t xml:space="preserve">개소
</t>
    </r>
    <r>
      <rPr>
        <sz val="10"/>
        <rFont val="Arial"/>
        <family val="2"/>
      </rPr>
      <t>Number of greenlands</t>
    </r>
  </si>
  <si>
    <r>
      <rPr>
        <sz val="10"/>
        <rFont val="굴림"/>
        <family val="3"/>
      </rPr>
      <t xml:space="preserve">면적
</t>
    </r>
    <r>
      <rPr>
        <sz val="10"/>
        <rFont val="Arial"/>
        <family val="2"/>
      </rPr>
      <t>Area of 
Greenlands</t>
    </r>
  </si>
  <si>
    <t xml:space="preserve">         2) 제주특별자치도 전체수치임</t>
  </si>
  <si>
    <t xml:space="preserve">  주 : 1) - 제      주 </t>
  </si>
  <si>
    <t xml:space="preserve">         2)  제주특별자치도 전체수치임</t>
  </si>
  <si>
    <t xml:space="preserve">  Note : 2) Total number of Jeju Special Self-Governing Province </t>
  </si>
  <si>
    <t xml:space="preserve">         2) 생활폐기물 기준임</t>
  </si>
  <si>
    <t xml:space="preserve">   주 : 1) 폐기물 재활용률 = (B)/(A)*100</t>
  </si>
  <si>
    <t xml:space="preserve">   주 :  1) 2012년부터 통계표명 변경(녹지현황 → 시설녹지현황)</t>
  </si>
  <si>
    <t>자료 : 제주특별자치도 보건환경연구원</t>
  </si>
  <si>
    <t xml:space="preserve">Source : Jeju Special Self-Governing Province institute of Environmental </t>
  </si>
  <si>
    <r>
      <t xml:space="preserve">   주 : 1) 2010년부터 수질오염 분기조사함</t>
    </r>
  </si>
  <si>
    <t xml:space="preserve">  Note : 3) Total number of Jeju Special Self-Governing Province </t>
  </si>
  <si>
    <t xml:space="preserve">         2) 2011년부터 '총대장균군' → '대장균군' 으로 변경</t>
  </si>
  <si>
    <t xml:space="preserve">         3) 제주특별자치도 전체수치임</t>
  </si>
  <si>
    <t>2 0 1 2</t>
  </si>
  <si>
    <t>2 0 1 3</t>
  </si>
  <si>
    <r>
      <rPr>
        <sz val="10"/>
        <rFont val="HY중고딕"/>
        <family val="1"/>
      </rPr>
      <t>단위</t>
    </r>
    <r>
      <rPr>
        <sz val="10"/>
        <rFont val="Arial"/>
        <family val="2"/>
      </rPr>
      <t xml:space="preserve"> : </t>
    </r>
    <r>
      <rPr>
        <sz val="10"/>
        <rFont val="HY중고딕"/>
        <family val="1"/>
      </rPr>
      <t>개소</t>
    </r>
    <r>
      <rPr>
        <sz val="10"/>
        <rFont val="Arial"/>
        <family val="2"/>
      </rPr>
      <t xml:space="preserve">, </t>
    </r>
    <r>
      <rPr>
        <sz val="10"/>
        <rFont val="HY중고딕"/>
        <family val="1"/>
      </rPr>
      <t>㎡</t>
    </r>
  </si>
  <si>
    <r>
      <t xml:space="preserve">Unit : number, </t>
    </r>
    <r>
      <rPr>
        <sz val="10"/>
        <rFont val="돋움"/>
        <family val="3"/>
      </rPr>
      <t>㎡</t>
    </r>
  </si>
  <si>
    <r>
      <t xml:space="preserve">Unit : number, </t>
    </r>
    <r>
      <rPr>
        <sz val="10"/>
        <rFont val="HY중고딕"/>
        <family val="1"/>
      </rPr>
      <t>㎡</t>
    </r>
  </si>
  <si>
    <t>수거식분뇨</t>
  </si>
  <si>
    <t>정화조·오수처리오니</t>
  </si>
  <si>
    <t>Night soil Collected</t>
  </si>
  <si>
    <t>Sludge from septic tank or sewage treatment</t>
  </si>
  <si>
    <t>2  0  1  2</t>
  </si>
  <si>
    <r>
      <t xml:space="preserve">12. </t>
    </r>
    <r>
      <rPr>
        <b/>
        <sz val="18"/>
        <rFont val="한양신명조,한컴돋움"/>
        <family val="3"/>
      </rPr>
      <t>수질오염</t>
    </r>
    <r>
      <rPr>
        <b/>
        <sz val="18"/>
        <rFont val="Arial"/>
        <family val="2"/>
      </rPr>
      <t xml:space="preserve"> Water Pollution of Rivers </t>
    </r>
  </si>
  <si>
    <t>제주시</t>
  </si>
  <si>
    <t>서귀포시</t>
  </si>
  <si>
    <t>Source : Jeju Special Self-Governing Province Division of Human Environmental Affairs</t>
  </si>
  <si>
    <t>Source : Green Evironment Division</t>
  </si>
  <si>
    <t>자료 : 녹색환경과</t>
  </si>
  <si>
    <t>자료 : 제주특별자치도 생활환경관리과</t>
  </si>
  <si>
    <r>
      <t>1</t>
    </r>
    <r>
      <rPr>
        <sz val="10"/>
        <rFont val="돋움"/>
        <family val="3"/>
      </rPr>
      <t>월</t>
    </r>
  </si>
  <si>
    <r>
      <t>2</t>
    </r>
    <r>
      <rPr>
        <sz val="10"/>
        <rFont val="굴림"/>
        <family val="3"/>
      </rPr>
      <t>월</t>
    </r>
  </si>
  <si>
    <r>
      <t>3</t>
    </r>
    <r>
      <rPr>
        <sz val="10"/>
        <rFont val="굴림"/>
        <family val="3"/>
      </rPr>
      <t>월</t>
    </r>
  </si>
  <si>
    <r>
      <t>4</t>
    </r>
    <r>
      <rPr>
        <sz val="10"/>
        <rFont val="굴림"/>
        <family val="3"/>
      </rPr>
      <t>월</t>
    </r>
  </si>
  <si>
    <r>
      <t>5</t>
    </r>
    <r>
      <rPr>
        <sz val="10"/>
        <rFont val="굴림"/>
        <family val="3"/>
      </rPr>
      <t>월</t>
    </r>
  </si>
  <si>
    <r>
      <t>6</t>
    </r>
    <r>
      <rPr>
        <sz val="10"/>
        <rFont val="굴림"/>
        <family val="3"/>
      </rPr>
      <t>월</t>
    </r>
  </si>
  <si>
    <r>
      <t>7</t>
    </r>
    <r>
      <rPr>
        <sz val="10"/>
        <rFont val="굴림"/>
        <family val="3"/>
      </rPr>
      <t>월</t>
    </r>
  </si>
  <si>
    <r>
      <t>8</t>
    </r>
    <r>
      <rPr>
        <sz val="10"/>
        <rFont val="굴림"/>
        <family val="3"/>
      </rPr>
      <t>월</t>
    </r>
  </si>
  <si>
    <r>
      <t>9</t>
    </r>
    <r>
      <rPr>
        <sz val="10"/>
        <rFont val="굴림"/>
        <family val="3"/>
      </rPr>
      <t>월</t>
    </r>
  </si>
  <si>
    <r>
      <t>10</t>
    </r>
    <r>
      <rPr>
        <sz val="10"/>
        <rFont val="굴림"/>
        <family val="3"/>
      </rPr>
      <t>월</t>
    </r>
  </si>
  <si>
    <r>
      <t>11</t>
    </r>
    <r>
      <rPr>
        <sz val="10"/>
        <rFont val="굴림"/>
        <family val="3"/>
      </rPr>
      <t>월</t>
    </r>
  </si>
  <si>
    <r>
      <t>12</t>
    </r>
    <r>
      <rPr>
        <sz val="10"/>
        <rFont val="굴림"/>
        <family val="3"/>
      </rPr>
      <t>월</t>
    </r>
  </si>
  <si>
    <t>자료 : 제주특별자치도 생활환경관리과</t>
  </si>
  <si>
    <r>
      <t xml:space="preserve">8. </t>
    </r>
    <r>
      <rPr>
        <b/>
        <sz val="18"/>
        <rFont val="HY중고딕"/>
        <family val="1"/>
      </rPr>
      <t>폐기물</t>
    </r>
    <r>
      <rPr>
        <b/>
        <sz val="18"/>
        <rFont val="Arial"/>
        <family val="2"/>
      </rPr>
      <t xml:space="preserve"> </t>
    </r>
    <r>
      <rPr>
        <b/>
        <sz val="18"/>
        <rFont val="HY중고딕"/>
        <family val="1"/>
      </rPr>
      <t>재활용률</t>
    </r>
    <r>
      <rPr>
        <b/>
        <sz val="18"/>
        <rFont val="Arial"/>
        <family val="2"/>
      </rPr>
      <t xml:space="preserve"> Waste Recycling Rate</t>
    </r>
  </si>
  <si>
    <r>
      <t>(</t>
    </r>
    <r>
      <rPr>
        <sz val="10"/>
        <rFont val="HY중고딕"/>
        <family val="1"/>
      </rPr>
      <t>단위</t>
    </r>
    <r>
      <rPr>
        <sz val="10"/>
        <rFont val="Arial"/>
        <family val="2"/>
      </rPr>
      <t xml:space="preserve"> : %, </t>
    </r>
    <r>
      <rPr>
        <sz val="10"/>
        <rFont val="HY중고딕"/>
        <family val="1"/>
      </rPr>
      <t>톤</t>
    </r>
    <r>
      <rPr>
        <sz val="10"/>
        <rFont val="Arial"/>
        <family val="2"/>
      </rPr>
      <t>/</t>
    </r>
    <r>
      <rPr>
        <sz val="10"/>
        <rFont val="HY중고딕"/>
        <family val="1"/>
      </rPr>
      <t>일</t>
    </r>
    <r>
      <rPr>
        <sz val="10"/>
        <rFont val="Arial"/>
        <family val="2"/>
      </rPr>
      <t>)</t>
    </r>
  </si>
  <si>
    <t>(Unit : %, ton/day)</t>
  </si>
  <si>
    <r>
      <rPr>
        <sz val="10"/>
        <rFont val="굴림"/>
        <family val="3"/>
      </rPr>
      <t>재활용률</t>
    </r>
    <r>
      <rPr>
        <sz val="10"/>
        <rFont val="Arial"/>
        <family val="2"/>
      </rPr>
      <t>(%)</t>
    </r>
    <r>
      <rPr>
        <sz val="10"/>
        <rFont val="굴림"/>
        <family val="3"/>
      </rPr>
      <t xml:space="preserve">
</t>
    </r>
    <r>
      <rPr>
        <sz val="10"/>
        <rFont val="Arial"/>
        <family val="2"/>
      </rPr>
      <t>Recycling rate</t>
    </r>
  </si>
  <si>
    <r>
      <rPr>
        <sz val="10"/>
        <rFont val="굴림"/>
        <family val="3"/>
      </rPr>
      <t xml:space="preserve">합계
</t>
    </r>
    <r>
      <rPr>
        <sz val="10"/>
        <rFont val="Arial"/>
        <family val="2"/>
      </rPr>
      <t>Total</t>
    </r>
  </si>
  <si>
    <r>
      <rPr>
        <sz val="10"/>
        <rFont val="굴림"/>
        <family val="3"/>
      </rPr>
      <t>생활계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폐기물
</t>
    </r>
    <r>
      <rPr>
        <sz val="10"/>
        <rFont val="Arial"/>
        <family val="2"/>
      </rPr>
      <t>Domestic
wastes</t>
    </r>
  </si>
  <si>
    <r>
      <rPr>
        <sz val="10"/>
        <rFont val="굴림"/>
        <family val="3"/>
      </rPr>
      <t>사업장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배출시설계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폐기물
</t>
    </r>
    <r>
      <rPr>
        <sz val="10"/>
        <rFont val="Arial"/>
        <family val="2"/>
      </rPr>
      <t>Industrial wastes</t>
    </r>
  </si>
  <si>
    <r>
      <rPr>
        <sz val="10"/>
        <rFont val="굴림"/>
        <family val="3"/>
      </rPr>
      <t>건설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폐기물
</t>
    </r>
    <r>
      <rPr>
        <sz val="10"/>
        <rFont val="Arial"/>
        <family val="2"/>
      </rPr>
      <t>Construction wastes</t>
    </r>
  </si>
  <si>
    <r>
      <rPr>
        <sz val="10"/>
        <rFont val="굴림"/>
        <family val="3"/>
      </rPr>
      <t>지정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폐기물</t>
    </r>
    <r>
      <rPr>
        <sz val="10"/>
        <rFont val="Arial"/>
        <family val="2"/>
      </rPr>
      <t>(</t>
    </r>
    <r>
      <rPr>
        <sz val="10"/>
        <rFont val="굴림"/>
        <family val="3"/>
      </rPr>
      <t>톤</t>
    </r>
    <r>
      <rPr>
        <sz val="10"/>
        <rFont val="Arial"/>
        <family val="2"/>
      </rPr>
      <t>/</t>
    </r>
    <r>
      <rPr>
        <sz val="10"/>
        <rFont val="굴림"/>
        <family val="3"/>
      </rPr>
      <t>년</t>
    </r>
    <r>
      <rPr>
        <sz val="10"/>
        <rFont val="Arial"/>
        <family val="2"/>
      </rPr>
      <t>)
Specified wastes(ton/year)</t>
    </r>
  </si>
  <si>
    <r>
      <rPr>
        <sz val="10"/>
        <rFont val="굴림"/>
        <family val="3"/>
      </rPr>
      <t>발생량</t>
    </r>
    <r>
      <rPr>
        <sz val="10"/>
        <rFont val="Arial"/>
        <family val="2"/>
      </rPr>
      <t>(A)
 Amount generated</t>
    </r>
  </si>
  <si>
    <r>
      <rPr>
        <sz val="10"/>
        <rFont val="굴림"/>
        <family val="3"/>
      </rPr>
      <t>재활용</t>
    </r>
    <r>
      <rPr>
        <sz val="10"/>
        <rFont val="Arial"/>
        <family val="2"/>
      </rPr>
      <t>(B)
 Amount recycled</t>
    </r>
  </si>
  <si>
    <r>
      <rPr>
        <sz val="10"/>
        <rFont val="굴림"/>
        <family val="3"/>
      </rPr>
      <t>발생량</t>
    </r>
  </si>
  <si>
    <r>
      <rPr>
        <sz val="10"/>
        <rFont val="굴림"/>
        <family val="3"/>
      </rPr>
      <t>재활용</t>
    </r>
  </si>
  <si>
    <r>
      <rPr>
        <sz val="10"/>
        <rFont val="굴림"/>
        <family val="3"/>
      </rPr>
      <t xml:space="preserve">소계
</t>
    </r>
    <r>
      <rPr>
        <sz val="10"/>
        <rFont val="Arial"/>
        <family val="2"/>
      </rPr>
      <t>Sub-total</t>
    </r>
  </si>
  <si>
    <r>
      <rPr>
        <sz val="10"/>
        <rFont val="굴림"/>
        <family val="3"/>
      </rPr>
      <t>전년도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이월량
</t>
    </r>
    <r>
      <rPr>
        <sz val="10"/>
        <rFont val="Arial"/>
        <family val="2"/>
      </rPr>
      <t xml:space="preserve"> Amount carried from previous year</t>
    </r>
  </si>
  <si>
    <r>
      <rPr>
        <sz val="10"/>
        <rFont val="굴림"/>
        <family val="3"/>
      </rPr>
      <t xml:space="preserve">당해년도
발생량
</t>
    </r>
    <r>
      <rPr>
        <sz val="10"/>
        <rFont val="Arial"/>
        <family val="2"/>
      </rPr>
      <t xml:space="preserve"> Amount generated in current year</t>
    </r>
  </si>
  <si>
    <t>제   주   시</t>
  </si>
  <si>
    <t>Jeju-si</t>
  </si>
  <si>
    <t>서 귀 포 시</t>
  </si>
  <si>
    <t>Seogwipo-si</t>
  </si>
  <si>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시</t>
    </r>
  </si>
  <si>
    <r>
      <rPr>
        <sz val="10"/>
        <rFont val="굴림"/>
        <family val="3"/>
      </rPr>
      <t>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</si>
  <si>
    <t xml:space="preserve">  Note : 3) Total number of Jeju Special Self-Governing Province </t>
  </si>
  <si>
    <r>
      <rPr>
        <sz val="10"/>
        <rFont val="돋움"/>
        <family val="3"/>
      </rPr>
      <t>자체</t>
    </r>
    <r>
      <rPr>
        <sz val="10"/>
        <rFont val="Arial"/>
        <family val="2"/>
      </rPr>
      <t xml:space="preserve"> 2
</t>
    </r>
    <r>
      <rPr>
        <sz val="10"/>
        <rFont val="돋움"/>
        <family val="3"/>
      </rPr>
      <t>민간위탁</t>
    </r>
    <r>
      <rPr>
        <sz val="10"/>
        <rFont val="Arial"/>
        <family val="2"/>
      </rPr>
      <t>3</t>
    </r>
  </si>
  <si>
    <t>10. 1일 1인당 오수 발생량 Waste Water Generation per Day per Capita</t>
  </si>
  <si>
    <t>단위 : 명, 톤</t>
  </si>
  <si>
    <t>Unit : person, ton</t>
  </si>
  <si>
    <t>인구
Population</t>
  </si>
  <si>
    <t xml:space="preserve">1일 오수 발생량
 Amount of waste water generated  per day </t>
  </si>
  <si>
    <t>1일 1인당 오수 발생량
 Amount of waste water generated per day per capita</t>
  </si>
  <si>
    <t>Year
Si</t>
  </si>
  <si>
    <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시</t>
    </r>
  </si>
  <si>
    <t>Jeju-si</t>
  </si>
  <si>
    <r>
      <t>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</si>
  <si>
    <t>Seogwipo-si</t>
  </si>
  <si>
    <t>자료 : 제주특별자치도 수자원본부, 하수도통계(환경부 생활하수과)</t>
  </si>
  <si>
    <t xml:space="preserve">   주 : 제주특별자치도 전체수치임</t>
  </si>
  <si>
    <t xml:space="preserve">  Note : Total number of Jeju Special Self-Governing Province </t>
  </si>
  <si>
    <t>1/4</t>
  </si>
  <si>
    <t>2/4</t>
  </si>
  <si>
    <t>3/4</t>
  </si>
  <si>
    <t>4/4</t>
  </si>
  <si>
    <t>자료 :  제주특별자치도 산림휴양정책과</t>
  </si>
  <si>
    <t>Source : Jeju Special Self-Governing Province Forestry and Recreation Division</t>
  </si>
  <si>
    <r>
      <t xml:space="preserve">13. </t>
    </r>
    <r>
      <rPr>
        <b/>
        <sz val="18"/>
        <rFont val="HY중고딕"/>
        <family val="1"/>
      </rPr>
      <t>시설녹지현황</t>
    </r>
    <r>
      <rPr>
        <b/>
        <sz val="18"/>
        <rFont val="Arial"/>
        <family val="2"/>
      </rPr>
      <t xml:space="preserve"> Greenlands</t>
    </r>
  </si>
  <si>
    <r>
      <t>(</t>
    </r>
    <r>
      <rPr>
        <sz val="11"/>
        <rFont val="HY중고딕"/>
        <family val="1"/>
      </rPr>
      <t>단위</t>
    </r>
    <r>
      <rPr>
        <sz val="11"/>
        <rFont val="돋움"/>
        <family val="3"/>
      </rPr>
      <t xml:space="preserve"> : </t>
    </r>
    <r>
      <rPr>
        <sz val="11"/>
        <rFont val="HY중고딕"/>
        <family val="1"/>
      </rPr>
      <t>개소</t>
    </r>
    <r>
      <rPr>
        <sz val="11"/>
        <rFont val="돋움"/>
        <family val="3"/>
      </rPr>
      <t>, 1,000</t>
    </r>
    <r>
      <rPr>
        <sz val="11"/>
        <rFont val="HY중고딕"/>
        <family val="1"/>
      </rPr>
      <t>㎡</t>
    </r>
    <r>
      <rPr>
        <sz val="11"/>
        <rFont val="돋움"/>
        <family val="3"/>
      </rPr>
      <t>)</t>
    </r>
  </si>
  <si>
    <r>
      <t>(Unit : number, 1,000</t>
    </r>
    <r>
      <rPr>
        <sz val="10"/>
        <rFont val="HY중고딕"/>
        <family val="1"/>
      </rPr>
      <t>㎡</t>
    </r>
    <r>
      <rPr>
        <sz val="10"/>
        <rFont val="Arial"/>
        <family val="2"/>
      </rPr>
      <t>)</t>
    </r>
  </si>
  <si>
    <t xml:space="preserve">          2) 제주특별자치도 전체수치임</t>
  </si>
  <si>
    <t xml:space="preserve">  Note : 2) Total number of Jeju Special Self-Governing Province </t>
  </si>
  <si>
    <t>2 0 1 3</t>
  </si>
  <si>
    <t>2 0 1 4</t>
  </si>
  <si>
    <t>2 0 1 4</t>
  </si>
  <si>
    <t>2  0  1  3</t>
  </si>
  <si>
    <t>2  0  1  4</t>
  </si>
  <si>
    <r>
      <t xml:space="preserve">농수산물검사
</t>
    </r>
    <r>
      <rPr>
        <sz val="10"/>
        <rFont val="Arial"/>
        <family val="2"/>
      </rPr>
      <t>Agro-Fishery Products analysis</t>
    </r>
  </si>
  <si>
    <t xml:space="preserve">         3) 2013년 자료는 잠정치에서 확정치로 수치보정하였고, 2014년 자료는 잠정치임</t>
  </si>
  <si>
    <r>
      <t xml:space="preserve">   주 : 1) 주민등록인구통계 결과임(외국인 포함)</t>
    </r>
  </si>
  <si>
    <r>
      <t xml:space="preserve"> 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: 1) 2013</t>
    </r>
    <r>
      <rPr>
        <sz val="10"/>
        <color indexed="8"/>
        <rFont val="돋움"/>
        <family val="3"/>
      </rPr>
      <t>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자료는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잠정치에서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확정치로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수치보정하였고</t>
    </r>
    <r>
      <rPr>
        <sz val="10"/>
        <color indexed="8"/>
        <rFont val="Arial"/>
        <family val="2"/>
      </rPr>
      <t>, 2014</t>
    </r>
    <r>
      <rPr>
        <sz val="10"/>
        <color indexed="8"/>
        <rFont val="돋움"/>
        <family val="3"/>
      </rPr>
      <t>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자료는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잠정치임</t>
    </r>
  </si>
  <si>
    <t xml:space="preserve">         2) 2013년 자료는 잠정치에서 확정치로 수치보정하였고, 2014년 자료는 잠정치임</t>
  </si>
  <si>
    <t>직영 2
민간위탁 3</t>
  </si>
  <si>
    <t>2 0 1 4</t>
  </si>
  <si>
    <t>제주</t>
  </si>
  <si>
    <t>제주시 도두2동 849번지</t>
  </si>
  <si>
    <t>CNR공법</t>
  </si>
  <si>
    <t>자체(직영)</t>
  </si>
  <si>
    <t>UV소독</t>
  </si>
  <si>
    <t>연안 (제주)</t>
  </si>
  <si>
    <t>동부</t>
  </si>
  <si>
    <t>구좌읍 월정서로 162</t>
  </si>
  <si>
    <t>SBR공법</t>
  </si>
  <si>
    <t>UV 자외선</t>
  </si>
  <si>
    <t>서부</t>
  </si>
  <si>
    <t>한경면 판포리 1608</t>
  </si>
  <si>
    <t>금악리</t>
  </si>
  <si>
    <t>금악리 3453</t>
  </si>
  <si>
    <t>토양피복형</t>
  </si>
  <si>
    <t>염소소독</t>
  </si>
  <si>
    <t>월림리</t>
  </si>
  <si>
    <t>월림리 291-8</t>
  </si>
  <si>
    <t>IC-SBR</t>
  </si>
  <si>
    <t>비양리</t>
  </si>
  <si>
    <t>협재리 산1-10</t>
  </si>
  <si>
    <t>유수암리</t>
  </si>
  <si>
    <t>유수암리 1034-3</t>
  </si>
  <si>
    <t>월정리</t>
  </si>
  <si>
    <t>월정리 1321-1</t>
  </si>
  <si>
    <t>고효율오수처리</t>
  </si>
  <si>
    <t>선흘2리</t>
  </si>
  <si>
    <t>선흘2리 1834-7</t>
  </si>
  <si>
    <t>저지리</t>
  </si>
  <si>
    <t>저지리 2114-37</t>
  </si>
  <si>
    <t>예초리</t>
  </si>
  <si>
    <t>예초리 일원</t>
  </si>
  <si>
    <t>접촉산화방식</t>
  </si>
  <si>
    <t>오봉리중앙동</t>
  </si>
  <si>
    <t>오봉리 988-1</t>
  </si>
  <si>
    <t>오봉리하고수동</t>
  </si>
  <si>
    <t>오봉리 674</t>
  </si>
  <si>
    <t>천진리</t>
  </si>
  <si>
    <t>천진리 1787-1</t>
  </si>
  <si>
    <t>서광리</t>
  </si>
  <si>
    <t>서광리 2430-4</t>
  </si>
  <si>
    <t>생물학적처리</t>
  </si>
  <si>
    <t>영흥리</t>
  </si>
  <si>
    <t>영흥리 2-1</t>
  </si>
  <si>
    <t>막분리활성오니법</t>
  </si>
  <si>
    <t>대서리</t>
  </si>
  <si>
    <t>대서리 2</t>
  </si>
  <si>
    <t>묵리</t>
  </si>
  <si>
    <t>묵리 729</t>
  </si>
  <si>
    <t>신양리</t>
  </si>
  <si>
    <t>신양1리 977</t>
  </si>
  <si>
    <t>OAM공법</t>
  </si>
  <si>
    <t>우도산호사</t>
  </si>
  <si>
    <t>산호사 일원</t>
  </si>
  <si>
    <t>우도조일리</t>
  </si>
  <si>
    <t>조일리 143</t>
  </si>
  <si>
    <t>H-SBR</t>
  </si>
  <si>
    <t>덕천리</t>
  </si>
  <si>
    <t>구좌읍 덕천리 322</t>
  </si>
  <si>
    <t>HBR-Ⅱ</t>
  </si>
</sst>
</file>

<file path=xl/styles.xml><?xml version="1.0" encoding="utf-8"?>
<styleSheet xmlns="http://schemas.openxmlformats.org/spreadsheetml/2006/main">
  <numFmts count="7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#,##0_ "/>
    <numFmt numFmtId="179" formatCode="#,##0_);[Red]\(#,##0\)"/>
    <numFmt numFmtId="180" formatCode="0.0"/>
    <numFmt numFmtId="181" formatCode="0.000"/>
    <numFmt numFmtId="182" formatCode="#,##0.0_ "/>
    <numFmt numFmtId="183" formatCode="#,##0;;\-;"/>
    <numFmt numFmtId="184" formatCode="\(#,##0\);;\-;"/>
    <numFmt numFmtId="185" formatCode="#,##0.000;;\-;"/>
    <numFmt numFmtId="186" formatCode="#,##0.0;;\-;"/>
    <numFmt numFmtId="187" formatCode="0.0;;\-;"/>
    <numFmt numFmtId="188" formatCode="&quot;(&quot;#,##0&quot;)&quot;;;\-;"/>
    <numFmt numFmtId="189" formatCode="_-* #,##0.0_-;\-* #,##0.0_-;_-* &quot;-&quot;_-;_-@_-"/>
    <numFmt numFmtId="190" formatCode="#,##0\ \ \ \ \ ;\-#,##0\ \ \ \ \ ;\ \-\ \ \ \ \ \ ;"/>
    <numFmt numFmtId="191" formatCode="#,##0.0\ \ \ \ \ ;\-#,##0.0\ \ \ \ \ ;\ \-\ \ \ \ \ \ ;"/>
    <numFmt numFmtId="192" formatCode="#,##0.00\ \ \ \ \ ;\-#,##0.00\ \ \ \ \ ;\ \-\ \ \ \ \ \ ;"/>
    <numFmt numFmtId="193" formatCode="0.0_);[Red]\(0.0\)"/>
    <numFmt numFmtId="194" formatCode="0.0000000000000_);[Red]\(0.0000000000000\)"/>
    <numFmt numFmtId="195" formatCode="0.000_);[Red]\(0.000\)"/>
    <numFmt numFmtId="196" formatCode="0_);[Red]\(0\)"/>
    <numFmt numFmtId="197" formatCode="\(#,##0\)"/>
    <numFmt numFmtId="198" formatCode="&quot;₩&quot;#,##0.00;&quot;₩&quot;\-#,##0.00"/>
    <numFmt numFmtId="199" formatCode="&quot;R$&quot;#,##0.00;&quot;R$&quot;\-#,##0.00"/>
    <numFmt numFmtId="200" formatCode="_-* #,##0.0_-;\-* #,##0_-;_-* &quot;-&quot;_-;_-@_-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_ "/>
    <numFmt numFmtId="206" formatCode="_ * #,##0_ ;_ * \-#,##0_ ;_ * &quot;-&quot;_ ;_ @_ "/>
    <numFmt numFmtId="207" formatCode="_ * #,##0.00_ ;_ * \-#,##0.00_ ;_ * &quot;-&quot;??_ ;_ @_ "/>
    <numFmt numFmtId="208" formatCode="_ * #,##0.00_ ;_ * \-#,##0.00_ ;_ * &quot;-&quot;_ ;_ @_ "/>
    <numFmt numFmtId="209" formatCode="&quot;₩&quot;#,##0;&quot;₩&quot;&quot;₩&quot;\-#,##0"/>
    <numFmt numFmtId="210" formatCode="#,##0;\-#,##0;\-;"/>
    <numFmt numFmtId="211" formatCode="#,##0.0"/>
    <numFmt numFmtId="212" formatCode="_-* #,##0.0_-;\-* #,##0.0_-;_-* &quot;-&quot;?_-;_-@_-"/>
    <numFmt numFmtId="213" formatCode="0;[Red]0"/>
    <numFmt numFmtId="214" formatCode="0.0;[Red]0.0"/>
    <numFmt numFmtId="215" formatCode="0.0_);\(0.0\)"/>
    <numFmt numFmtId="216" formatCode="#,###,"/>
    <numFmt numFmtId="217" formatCode="#,###,000"/>
    <numFmt numFmtId="218" formatCode="#,##0.0;;\-\ \ ;"/>
    <numFmt numFmtId="219" formatCode="_-* #,##0.00_-;\-* #,##0.00_-;_-* &quot;-&quot;_-;_-@_-"/>
    <numFmt numFmtId="220" formatCode="#,##0.00;[Red]#,##0.00"/>
    <numFmt numFmtId="221" formatCode="_-* #,##0_-;\-* #,##0_-;_-* &quot;-&quot;?_-;_-@_-"/>
    <numFmt numFmtId="222" formatCode="0_ "/>
    <numFmt numFmtId="223" formatCode="#,##0;;\-"/>
    <numFmt numFmtId="224" formatCode="0.00_);[Red]\(0.00\)"/>
    <numFmt numFmtId="225" formatCode="#,##0.00_);[Red]\(#,##0.00\)"/>
    <numFmt numFmtId="226" formatCode="0.00_ "/>
    <numFmt numFmtId="227" formatCode="#,##0.00_ "/>
    <numFmt numFmtId="228" formatCode="#,##0.000_ "/>
    <numFmt numFmtId="229" formatCode="#,##0.0_);[Red]\(#,##0.0\)"/>
    <numFmt numFmtId="230" formatCode="\-"/>
    <numFmt numFmtId="231" formatCode="yyyy&quot;-&quot;m&quot;-&quot;d;@"/>
    <numFmt numFmtId="232" formatCode="_-* #,##0.00_-;\-* #,##0.0_-;_-* &quot;-&quot;_-;_-@_-"/>
    <numFmt numFmtId="233" formatCode="_-* #,##0.000_-;\-* #,##0.00_-;_-* &quot;-&quot;_-;_-@_-"/>
    <numFmt numFmtId="234" formatCode="#\ ###\ ##0.0;;\-;"/>
    <numFmt numFmtId="235" formatCode="#\ ###\ ##0;;\-;"/>
    <numFmt numFmtId="236" formatCode="0.000_ "/>
  </numFmts>
  <fonts count="77">
    <font>
      <sz val="11"/>
      <name val="돋움"/>
      <family val="3"/>
    </font>
    <font>
      <sz val="8"/>
      <name val="돋움"/>
      <family val="3"/>
    </font>
    <font>
      <sz val="12"/>
      <name val="뼻뮝"/>
      <family val="3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name val="굴림"/>
      <family val="3"/>
    </font>
    <font>
      <sz val="9"/>
      <name val="굴림"/>
      <family val="3"/>
    </font>
    <font>
      <b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0"/>
      <color indexed="8"/>
      <name val="한양신명조,한컴돋움"/>
      <family val="3"/>
    </font>
    <font>
      <sz val="10"/>
      <color indexed="8"/>
      <name val="Arial"/>
      <family val="2"/>
    </font>
    <font>
      <sz val="10"/>
      <name val="굴림체"/>
      <family val="3"/>
    </font>
    <font>
      <sz val="11"/>
      <name val="Arial"/>
      <family val="2"/>
    </font>
    <font>
      <sz val="10"/>
      <color indexed="63"/>
      <name val="Arial"/>
      <family val="2"/>
    </font>
    <font>
      <sz val="10"/>
      <color indexed="8"/>
      <name val="돋움"/>
      <family val="3"/>
    </font>
    <font>
      <sz val="10"/>
      <color indexed="10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name val="바탕체"/>
      <family val="1"/>
    </font>
    <font>
      <sz val="14"/>
      <name val="뼻뮝"/>
      <family val="3"/>
    </font>
    <font>
      <sz val="10"/>
      <name val="명조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12"/>
      <name val="ⓒoUAAA¨u"/>
      <family val="1"/>
    </font>
    <font>
      <sz val="11"/>
      <name val="￥i￠￢￠?o"/>
      <family val="3"/>
    </font>
    <font>
      <sz val="12"/>
      <name val="System"/>
      <family val="2"/>
    </font>
    <font>
      <b/>
      <sz val="18"/>
      <name val="Arial"/>
      <family val="2"/>
    </font>
    <font>
      <b/>
      <sz val="11"/>
      <name val="Helv"/>
      <family val="2"/>
    </font>
    <font>
      <vertAlign val="subscript"/>
      <sz val="10"/>
      <name val="Arial"/>
      <family val="2"/>
    </font>
    <font>
      <b/>
      <sz val="18"/>
      <name val="한양신명조,한컴돋움"/>
      <family val="3"/>
    </font>
    <font>
      <b/>
      <sz val="16"/>
      <name val="Arial"/>
      <family val="2"/>
    </font>
    <font>
      <b/>
      <sz val="18"/>
      <name val="굴림"/>
      <family val="3"/>
    </font>
    <font>
      <sz val="18"/>
      <name val="Arial"/>
      <family val="2"/>
    </font>
    <font>
      <b/>
      <sz val="16"/>
      <name val="돋움"/>
      <family val="3"/>
    </font>
    <font>
      <b/>
      <sz val="18"/>
      <color indexed="8"/>
      <name val="한양신명조,한컴돋움"/>
      <family val="3"/>
    </font>
    <font>
      <b/>
      <sz val="18"/>
      <color indexed="8"/>
      <name val="Arial"/>
      <family val="2"/>
    </font>
    <font>
      <b/>
      <sz val="20"/>
      <color indexed="10"/>
      <name val="돋움"/>
      <family val="3"/>
    </font>
    <font>
      <sz val="20"/>
      <name val="돋움"/>
      <family val="3"/>
    </font>
    <font>
      <b/>
      <sz val="11"/>
      <color indexed="10"/>
      <name val="돋움"/>
      <family val="3"/>
    </font>
    <font>
      <b/>
      <sz val="16"/>
      <color indexed="8"/>
      <name val="Arial"/>
      <family val="2"/>
    </font>
    <font>
      <b/>
      <sz val="16"/>
      <color indexed="8"/>
      <name val="HY중고딕"/>
      <family val="1"/>
    </font>
    <font>
      <sz val="10"/>
      <color indexed="8"/>
      <name val="굴림"/>
      <family val="3"/>
    </font>
    <font>
      <b/>
      <sz val="10"/>
      <name val="굴림"/>
      <family val="3"/>
    </font>
    <font>
      <vertAlign val="superscript"/>
      <sz val="12"/>
      <name val="굴림"/>
      <family val="3"/>
    </font>
    <font>
      <vertAlign val="superscript"/>
      <sz val="12"/>
      <name val="Arial"/>
      <family val="2"/>
    </font>
    <font>
      <vertAlign val="superscript"/>
      <sz val="14"/>
      <color indexed="10"/>
      <name val="Arial"/>
      <family val="2"/>
    </font>
    <font>
      <b/>
      <vertAlign val="superscript"/>
      <sz val="14"/>
      <color indexed="10"/>
      <name val="Arial"/>
      <family val="2"/>
    </font>
    <font>
      <b/>
      <vertAlign val="superscript"/>
      <sz val="12"/>
      <name val="Arial"/>
      <family val="2"/>
    </font>
    <font>
      <sz val="11"/>
      <name val="굴림"/>
      <family val="3"/>
    </font>
    <font>
      <sz val="10"/>
      <name val="HY중고딕"/>
      <family val="1"/>
    </font>
    <font>
      <sz val="10"/>
      <name val="한양신명조,한컴돋움"/>
      <family val="3"/>
    </font>
    <font>
      <b/>
      <sz val="18"/>
      <name val="HY중고딕"/>
      <family val="1"/>
    </font>
    <font>
      <b/>
      <sz val="12"/>
      <name val="HY중고딕"/>
      <family val="1"/>
    </font>
    <font>
      <sz val="11"/>
      <name val="HY중고딕"/>
      <family val="1"/>
    </font>
    <font>
      <sz val="11"/>
      <color theme="1"/>
      <name val="Calibri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45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7" fillId="0" borderId="0">
      <alignment/>
      <protection/>
    </xf>
    <xf numFmtId="0" fontId="4" fillId="0" borderId="0">
      <alignment/>
      <protection/>
    </xf>
    <xf numFmtId="0" fontId="0" fillId="0" borderId="0" applyFill="0" applyBorder="0" applyAlignment="0">
      <protection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>
      <alignment/>
      <protection/>
    </xf>
    <xf numFmtId="10" fontId="3" fillId="0" borderId="0" applyFont="0" applyFill="0" applyBorder="0" applyAlignment="0" applyProtection="0"/>
    <xf numFmtId="0" fontId="49" fillId="0" borderId="0">
      <alignment/>
      <protection/>
    </xf>
    <xf numFmtId="0" fontId="3" fillId="0" borderId="3" applyNumberFormat="0" applyFont="0" applyFill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4" applyNumberFormat="0" applyAlignment="0" applyProtection="0"/>
    <xf numFmtId="199" fontId="40" fillId="0" borderId="0">
      <alignment/>
      <protection/>
    </xf>
    <xf numFmtId="199" fontId="40" fillId="0" borderId="0">
      <alignment/>
      <protection/>
    </xf>
    <xf numFmtId="199" fontId="40" fillId="0" borderId="0">
      <alignment/>
      <protection/>
    </xf>
    <xf numFmtId="199" fontId="40" fillId="0" borderId="0">
      <alignment/>
      <protection/>
    </xf>
    <xf numFmtId="199" fontId="40" fillId="0" borderId="0">
      <alignment/>
      <protection/>
    </xf>
    <xf numFmtId="199" fontId="40" fillId="0" borderId="0">
      <alignment/>
      <protection/>
    </xf>
    <xf numFmtId="199" fontId="40" fillId="0" borderId="0">
      <alignment/>
      <protection/>
    </xf>
    <xf numFmtId="199" fontId="40" fillId="0" borderId="0">
      <alignment/>
      <protection/>
    </xf>
    <xf numFmtId="199" fontId="40" fillId="0" borderId="0">
      <alignment/>
      <protection/>
    </xf>
    <xf numFmtId="199" fontId="40" fillId="0" borderId="0">
      <alignment/>
      <protection/>
    </xf>
    <xf numFmtId="199" fontId="40" fillId="0" borderId="0">
      <alignment/>
      <protection/>
    </xf>
    <xf numFmtId="0" fontId="27" fillId="3" borderId="0" applyNumberFormat="0" applyBorder="0" applyAlignment="0" applyProtection="0"/>
    <xf numFmtId="40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0" fontId="0" fillId="21" borderId="5" applyNumberFormat="0" applyFont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28" fillId="22" borderId="0" applyNumberFormat="0" applyBorder="0" applyAlignment="0" applyProtection="0"/>
    <xf numFmtId="0" fontId="2" fillId="0" borderId="0">
      <alignment/>
      <protection/>
    </xf>
    <xf numFmtId="0" fontId="29" fillId="0" borderId="0" applyNumberFormat="0" applyFill="0" applyBorder="0" applyAlignment="0" applyProtection="0"/>
    <xf numFmtId="0" fontId="30" fillId="23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76" fillId="0" borderId="0" applyFont="0" applyFill="0" applyBorder="0" applyAlignment="0" applyProtection="0"/>
    <xf numFmtId="206" fontId="40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42" fillId="0" borderId="7">
      <alignment/>
      <protection/>
    </xf>
    <xf numFmtId="0" fontId="31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7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9" fillId="20" borderId="13" applyNumberFormat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</cellStyleXfs>
  <cellXfs count="638">
    <xf numFmtId="0" fontId="0" fillId="0" borderId="0" xfId="0" applyAlignment="1">
      <alignment/>
    </xf>
    <xf numFmtId="0" fontId="6" fillId="4" borderId="0" xfId="122" applyFont="1" applyFill="1">
      <alignment/>
      <protection/>
    </xf>
    <xf numFmtId="0" fontId="3" fillId="0" borderId="0" xfId="122">
      <alignment/>
      <protection/>
    </xf>
    <xf numFmtId="0" fontId="3" fillId="4" borderId="0" xfId="122" applyFill="1">
      <alignment/>
      <protection/>
    </xf>
    <xf numFmtId="0" fontId="3" fillId="22" borderId="14" xfId="122" applyFill="1" applyBorder="1">
      <alignment/>
      <protection/>
    </xf>
    <xf numFmtId="0" fontId="3" fillId="24" borderId="15" xfId="122" applyFill="1" applyBorder="1">
      <alignment/>
      <protection/>
    </xf>
    <xf numFmtId="0" fontId="7" fillId="25" borderId="16" xfId="122" applyFont="1" applyFill="1" applyBorder="1" applyAlignment="1">
      <alignment horizontal="center"/>
      <protection/>
    </xf>
    <xf numFmtId="0" fontId="8" fillId="26" borderId="17" xfId="122" applyFont="1" applyFill="1" applyBorder="1" applyAlignment="1">
      <alignment horizontal="center"/>
      <protection/>
    </xf>
    <xf numFmtId="0" fontId="7" fillId="25" borderId="17" xfId="122" applyFont="1" applyFill="1" applyBorder="1" applyAlignment="1">
      <alignment horizontal="center"/>
      <protection/>
    </xf>
    <xf numFmtId="0" fontId="7" fillId="25" borderId="18" xfId="122" applyFont="1" applyFill="1" applyBorder="1" applyAlignment="1">
      <alignment horizontal="center"/>
      <protection/>
    </xf>
    <xf numFmtId="0" fontId="3" fillId="24" borderId="19" xfId="122" applyFill="1" applyBorder="1">
      <alignment/>
      <protection/>
    </xf>
    <xf numFmtId="0" fontId="3" fillId="22" borderId="20" xfId="122" applyFill="1" applyBorder="1">
      <alignment/>
      <protection/>
    </xf>
    <xf numFmtId="0" fontId="3" fillId="24" borderId="20" xfId="122" applyFill="1" applyBorder="1">
      <alignment/>
      <protection/>
    </xf>
    <xf numFmtId="0" fontId="3" fillId="22" borderId="21" xfId="122" applyFill="1" applyBorder="1">
      <alignment/>
      <protection/>
    </xf>
    <xf numFmtId="179" fontId="17" fillId="0" borderId="22" xfId="120" applyNumberFormat="1" applyFont="1" applyFill="1" applyBorder="1" applyAlignment="1">
      <alignment horizontal="center" vertical="center"/>
      <protection/>
    </xf>
    <xf numFmtId="183" fontId="17" fillId="0" borderId="0" xfId="120" applyNumberFormat="1" applyFont="1" applyFill="1" applyBorder="1" applyAlignment="1">
      <alignment horizontal="center" vertical="center"/>
      <protection/>
    </xf>
    <xf numFmtId="179" fontId="17" fillId="0" borderId="0" xfId="120" applyNumberFormat="1" applyFont="1" applyFill="1" applyBorder="1" applyAlignment="1">
      <alignment horizontal="center" vertical="center"/>
      <protection/>
    </xf>
    <xf numFmtId="183" fontId="17" fillId="0" borderId="0" xfId="120" applyNumberFormat="1" applyFont="1" applyFill="1" applyBorder="1" applyAlignment="1">
      <alignment horizontal="center" vertical="center" shrinkToFit="1"/>
      <protection/>
    </xf>
    <xf numFmtId="183" fontId="17" fillId="0" borderId="23" xfId="120" applyNumberFormat="1" applyFont="1" applyFill="1" applyBorder="1" applyAlignment="1">
      <alignment horizontal="center" vertical="center" shrinkToFit="1"/>
      <protection/>
    </xf>
    <xf numFmtId="0" fontId="17" fillId="0" borderId="23" xfId="120" applyFont="1" applyFill="1" applyBorder="1" applyAlignment="1">
      <alignment horizontal="center" vertical="center"/>
      <protection/>
    </xf>
    <xf numFmtId="0" fontId="17" fillId="0" borderId="0" xfId="120" applyFont="1" applyFill="1" applyBorder="1" applyAlignment="1">
      <alignment horizontal="center" vertical="center"/>
      <protection/>
    </xf>
    <xf numFmtId="0" fontId="17" fillId="0" borderId="22" xfId="120" applyFont="1" applyFill="1" applyBorder="1" applyAlignment="1">
      <alignment horizontal="center" vertical="center"/>
      <protection/>
    </xf>
    <xf numFmtId="0" fontId="3" fillId="0" borderId="23" xfId="120" applyFont="1" applyFill="1" applyBorder="1" applyAlignment="1">
      <alignment horizontal="center" vertical="center"/>
      <protection/>
    </xf>
    <xf numFmtId="0" fontId="3" fillId="0" borderId="0" xfId="120" applyFont="1" applyFill="1" applyBorder="1" applyAlignment="1">
      <alignment vertical="center"/>
      <protection/>
    </xf>
    <xf numFmtId="0" fontId="3" fillId="0" borderId="0" xfId="120" applyFont="1" applyFill="1" applyBorder="1" applyAlignment="1">
      <alignment horizontal="center" vertical="center"/>
      <protection/>
    </xf>
    <xf numFmtId="183" fontId="3" fillId="0" borderId="22" xfId="120" applyNumberFormat="1" applyFont="1" applyFill="1" applyBorder="1" applyAlignment="1">
      <alignment horizontal="center" vertical="center" shrinkToFit="1"/>
      <protection/>
    </xf>
    <xf numFmtId="3" fontId="3" fillId="0" borderId="0" xfId="121" applyNumberFormat="1" applyFont="1" applyFill="1" applyBorder="1" applyAlignment="1">
      <alignment horizontal="center" vertical="center" wrapText="1"/>
      <protection/>
    </xf>
    <xf numFmtId="3" fontId="3" fillId="0" borderId="23" xfId="121" applyNumberFormat="1" applyFont="1" applyFill="1" applyBorder="1" applyAlignment="1">
      <alignment horizontal="center" vertical="center" wrapText="1"/>
      <protection/>
    </xf>
    <xf numFmtId="0" fontId="3" fillId="0" borderId="0" xfId="120" applyFont="1" applyFill="1" applyBorder="1" applyAlignment="1">
      <alignment horizontal="left" vertical="center"/>
      <protection/>
    </xf>
    <xf numFmtId="0" fontId="19" fillId="0" borderId="0" xfId="120" applyFont="1" applyFill="1">
      <alignment vertical="center"/>
      <protection/>
    </xf>
    <xf numFmtId="0" fontId="3" fillId="0" borderId="0" xfId="120" applyFill="1">
      <alignment vertical="center"/>
      <protection/>
    </xf>
    <xf numFmtId="0" fontId="17" fillId="0" borderId="23" xfId="120" applyFont="1" applyFill="1" applyBorder="1" applyAlignment="1">
      <alignment horizontal="center" vertical="center" shrinkToFit="1"/>
      <protection/>
    </xf>
    <xf numFmtId="0" fontId="17" fillId="0" borderId="22" xfId="120" applyFont="1" applyFill="1" applyBorder="1" applyAlignment="1">
      <alignment horizontal="center" vertical="center" shrinkToFit="1"/>
      <protection/>
    </xf>
    <xf numFmtId="0" fontId="3" fillId="0" borderId="23" xfId="120" applyFont="1" applyFill="1" applyBorder="1" applyAlignment="1">
      <alignment horizontal="center" vertical="center" shrinkToFit="1"/>
      <protection/>
    </xf>
    <xf numFmtId="0" fontId="3" fillId="0" borderId="22" xfId="120" applyFont="1" applyFill="1" applyBorder="1" applyAlignment="1">
      <alignment horizontal="center" vertical="center" shrinkToFit="1"/>
      <protection/>
    </xf>
    <xf numFmtId="0" fontId="3" fillId="0" borderId="0" xfId="120" applyFont="1" applyFill="1" applyAlignment="1">
      <alignment horizontal="center" vertical="center"/>
      <protection/>
    </xf>
    <xf numFmtId="0" fontId="3" fillId="0" borderId="0" xfId="120" applyFill="1" applyAlignment="1">
      <alignment horizontal="center"/>
      <protection/>
    </xf>
    <xf numFmtId="41" fontId="3" fillId="0" borderId="22" xfId="94" applyFont="1" applyFill="1" applyBorder="1" applyAlignment="1">
      <alignment horizontal="center" vertical="center"/>
    </xf>
    <xf numFmtId="41" fontId="3" fillId="0" borderId="0" xfId="94" applyFont="1" applyFill="1" applyBorder="1" applyAlignment="1">
      <alignment horizontal="center" vertical="center"/>
    </xf>
    <xf numFmtId="0" fontId="11" fillId="0" borderId="24" xfId="120" applyFont="1" applyFill="1" applyBorder="1" applyAlignment="1">
      <alignment horizontal="center" vertical="center" shrinkToFit="1"/>
      <protection/>
    </xf>
    <xf numFmtId="0" fontId="11" fillId="0" borderId="25" xfId="120" applyFont="1" applyFill="1" applyBorder="1" applyAlignment="1">
      <alignment horizontal="center" vertical="center" shrinkToFit="1"/>
      <protection/>
    </xf>
    <xf numFmtId="179" fontId="3" fillId="0" borderId="0" xfId="94" applyNumberFormat="1" applyFont="1" applyFill="1" applyBorder="1" applyAlignment="1">
      <alignment horizontal="center" vertical="center"/>
    </xf>
    <xf numFmtId="179" fontId="3" fillId="0" borderId="0" xfId="94" applyNumberFormat="1" applyFont="1" applyFill="1" applyBorder="1" applyAlignment="1">
      <alignment horizontal="center" vertical="center" wrapText="1"/>
    </xf>
    <xf numFmtId="179" fontId="3" fillId="0" borderId="23" xfId="94" applyNumberFormat="1" applyFont="1" applyFill="1" applyBorder="1" applyAlignment="1">
      <alignment horizontal="center" vertical="center" wrapText="1"/>
    </xf>
    <xf numFmtId="0" fontId="0" fillId="0" borderId="0" xfId="118" applyFont="1">
      <alignment vertical="center"/>
      <protection/>
    </xf>
    <xf numFmtId="0" fontId="3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185" fontId="3" fillId="0" borderId="0" xfId="0" applyNumberFormat="1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185" fontId="17" fillId="0" borderId="0" xfId="0" applyNumberFormat="1" applyFont="1" applyFill="1" applyBorder="1" applyAlignment="1">
      <alignment horizontal="center" vertical="center"/>
    </xf>
    <xf numFmtId="186" fontId="3" fillId="0" borderId="0" xfId="0" applyNumberFormat="1" applyFont="1" applyFill="1" applyBorder="1" applyAlignment="1">
      <alignment horizontal="center" vertical="center"/>
    </xf>
    <xf numFmtId="193" fontId="3" fillId="0" borderId="0" xfId="0" applyNumberFormat="1" applyFont="1" applyFill="1" applyBorder="1" applyAlignment="1">
      <alignment horizontal="center" vertical="center"/>
    </xf>
    <xf numFmtId="195" fontId="3" fillId="0" borderId="0" xfId="0" applyNumberFormat="1" applyFont="1" applyFill="1" applyBorder="1" applyAlignment="1">
      <alignment horizontal="center" vertical="center"/>
    </xf>
    <xf numFmtId="183" fontId="3" fillId="0" borderId="0" xfId="0" applyNumberFormat="1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182" fontId="3" fillId="0" borderId="0" xfId="0" applyNumberFormat="1" applyFont="1" applyFill="1" applyBorder="1" applyAlignment="1">
      <alignment horizontal="center" vertical="center"/>
    </xf>
    <xf numFmtId="0" fontId="48" fillId="0" borderId="0" xfId="120" applyFont="1" applyFill="1" applyAlignment="1">
      <alignment horizontal="centerContinuous" vertical="center"/>
      <protection/>
    </xf>
    <xf numFmtId="0" fontId="3" fillId="0" borderId="0" xfId="120" applyFont="1" applyFill="1" applyAlignment="1">
      <alignment horizontal="centerContinuous" vertical="center"/>
      <protection/>
    </xf>
    <xf numFmtId="0" fontId="3" fillId="0" borderId="0" xfId="120" applyFont="1" applyFill="1" applyAlignment="1">
      <alignment vertical="center"/>
      <protection/>
    </xf>
    <xf numFmtId="0" fontId="3" fillId="0" borderId="0" xfId="120" applyFont="1" applyFill="1" applyAlignment="1">
      <alignment horizontal="right" vertical="center"/>
      <protection/>
    </xf>
    <xf numFmtId="0" fontId="3" fillId="0" borderId="0" xfId="120" applyFill="1" applyBorder="1" applyAlignment="1">
      <alignment vertical="center"/>
      <protection/>
    </xf>
    <xf numFmtId="0" fontId="3" fillId="0" borderId="0" xfId="120" applyFill="1" applyAlignment="1">
      <alignment vertical="center"/>
      <protection/>
    </xf>
    <xf numFmtId="0" fontId="3" fillId="0" borderId="19" xfId="120" applyFont="1" applyFill="1" applyBorder="1" applyAlignment="1">
      <alignment horizontal="center" vertical="center" wrapText="1"/>
      <protection/>
    </xf>
    <xf numFmtId="0" fontId="3" fillId="0" borderId="26" xfId="120" applyFont="1" applyFill="1" applyBorder="1" applyAlignment="1">
      <alignment horizontal="center" vertical="center" wrapText="1"/>
      <protection/>
    </xf>
    <xf numFmtId="0" fontId="3" fillId="0" borderId="24" xfId="120" applyFont="1" applyFill="1" applyBorder="1" applyAlignment="1">
      <alignment horizontal="center" vertical="center" wrapText="1"/>
      <protection/>
    </xf>
    <xf numFmtId="0" fontId="3" fillId="0" borderId="27" xfId="120" applyFont="1" applyFill="1" applyBorder="1" applyAlignment="1">
      <alignment horizontal="center" vertical="center" wrapText="1"/>
      <protection/>
    </xf>
    <xf numFmtId="0" fontId="17" fillId="0" borderId="28" xfId="120" applyFont="1" applyFill="1" applyBorder="1" applyAlignment="1">
      <alignment horizontal="center" vertical="center" wrapText="1"/>
      <protection/>
    </xf>
    <xf numFmtId="0" fontId="17" fillId="0" borderId="0" xfId="120" applyFont="1" applyFill="1" applyBorder="1" applyAlignment="1">
      <alignment vertical="center"/>
      <protection/>
    </xf>
    <xf numFmtId="0" fontId="17" fillId="0" borderId="0" xfId="120" applyFont="1" applyFill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2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 shrinkToFit="1"/>
    </xf>
    <xf numFmtId="0" fontId="9" fillId="0" borderId="2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Continuous" vertical="center" wrapText="1"/>
    </xf>
    <xf numFmtId="0" fontId="3" fillId="0" borderId="2" xfId="0" applyFont="1" applyFill="1" applyBorder="1" applyAlignment="1">
      <alignment horizontal="centerContinuous" vertical="center" wrapText="1"/>
    </xf>
    <xf numFmtId="0" fontId="3" fillId="0" borderId="2" xfId="0" applyFont="1" applyFill="1" applyBorder="1" applyAlignment="1">
      <alignment horizontal="centerContinuous" vertical="center"/>
    </xf>
    <xf numFmtId="0" fontId="6" fillId="0" borderId="2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 quotePrefix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 shrinkToFit="1"/>
    </xf>
    <xf numFmtId="0" fontId="15" fillId="0" borderId="1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Continuous" vertical="center"/>
    </xf>
    <xf numFmtId="0" fontId="9" fillId="0" borderId="27" xfId="0" applyFont="1" applyFill="1" applyBorder="1" applyAlignment="1">
      <alignment horizontal="centerContinuous" vertical="center" wrapText="1"/>
    </xf>
    <xf numFmtId="0" fontId="3" fillId="0" borderId="27" xfId="0" applyFont="1" applyFill="1" applyBorder="1" applyAlignment="1">
      <alignment horizontal="centerContinuous" vertical="center"/>
    </xf>
    <xf numFmtId="0" fontId="9" fillId="0" borderId="20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shrinkToFit="1"/>
    </xf>
    <xf numFmtId="0" fontId="15" fillId="0" borderId="1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wrapText="1" shrinkToFit="1"/>
    </xf>
    <xf numFmtId="0" fontId="14" fillId="0" borderId="19" xfId="0" applyFont="1" applyFill="1" applyBorder="1" applyAlignment="1">
      <alignment horizontal="center" vertical="center" shrinkToFit="1"/>
    </xf>
    <xf numFmtId="0" fontId="15" fillId="0" borderId="2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 wrapText="1"/>
    </xf>
    <xf numFmtId="186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9" fillId="0" borderId="20" xfId="0" applyFont="1" applyFill="1" applyBorder="1" applyAlignment="1" quotePrefix="1">
      <alignment horizontal="center" vertical="center"/>
    </xf>
    <xf numFmtId="0" fontId="9" fillId="0" borderId="20" xfId="0" applyFont="1" applyFill="1" applyBorder="1" applyAlignment="1" quotePrefix="1">
      <alignment horizontal="center" vertical="center" shrinkToFit="1"/>
    </xf>
    <xf numFmtId="0" fontId="3" fillId="0" borderId="15" xfId="0" applyFont="1" applyFill="1" applyBorder="1" applyAlignment="1" quotePrefix="1">
      <alignment horizontal="center" vertical="center"/>
    </xf>
    <xf numFmtId="0" fontId="3" fillId="0" borderId="15" xfId="0" applyFont="1" applyFill="1" applyBorder="1" applyAlignment="1" quotePrefix="1">
      <alignment horizontal="center" vertical="center" shrinkToFit="1"/>
    </xf>
    <xf numFmtId="0" fontId="15" fillId="0" borderId="19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186" fontId="9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3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16" fillId="0" borderId="33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41" fontId="3" fillId="0" borderId="0" xfId="95" applyFont="1" applyFill="1" applyBorder="1" applyAlignment="1">
      <alignment vertical="center"/>
    </xf>
    <xf numFmtId="229" fontId="3" fillId="0" borderId="0" xfId="95" applyNumberFormat="1" applyFont="1" applyFill="1" applyBorder="1" applyAlignment="1">
      <alignment vertical="center"/>
    </xf>
    <xf numFmtId="189" fontId="3" fillId="0" borderId="0" xfId="95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shrinkToFit="1"/>
    </xf>
    <xf numFmtId="179" fontId="20" fillId="0" borderId="0" xfId="95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17" fillId="0" borderId="37" xfId="120" applyFont="1" applyFill="1" applyBorder="1" applyAlignment="1">
      <alignment horizontal="center" vertical="center" wrapText="1"/>
      <protection/>
    </xf>
    <xf numFmtId="0" fontId="3" fillId="0" borderId="0" xfId="120" applyFont="1" applyFill="1">
      <alignment vertical="center"/>
      <protection/>
    </xf>
    <xf numFmtId="0" fontId="16" fillId="0" borderId="38" xfId="120" applyFont="1" applyFill="1" applyBorder="1" applyAlignment="1">
      <alignment horizontal="center" wrapText="1"/>
      <protection/>
    </xf>
    <xf numFmtId="0" fontId="16" fillId="0" borderId="34" xfId="120" applyFont="1" applyFill="1" applyBorder="1" applyAlignment="1">
      <alignment horizontal="center" wrapText="1"/>
      <protection/>
    </xf>
    <xf numFmtId="0" fontId="17" fillId="0" borderId="39" xfId="120" applyFont="1" applyFill="1" applyBorder="1" applyAlignment="1">
      <alignment horizontal="center" wrapText="1"/>
      <protection/>
    </xf>
    <xf numFmtId="0" fontId="16" fillId="0" borderId="33" xfId="120" applyFont="1" applyFill="1" applyBorder="1" applyAlignment="1">
      <alignment horizontal="center" wrapText="1"/>
      <protection/>
    </xf>
    <xf numFmtId="0" fontId="17" fillId="0" borderId="33" xfId="120" applyFont="1" applyFill="1" applyBorder="1" applyAlignment="1">
      <alignment horizontal="center" wrapText="1"/>
      <protection/>
    </xf>
    <xf numFmtId="0" fontId="3" fillId="0" borderId="39" xfId="120" applyFont="1" applyFill="1" applyBorder="1" applyAlignment="1">
      <alignment wrapText="1"/>
      <protection/>
    </xf>
    <xf numFmtId="0" fontId="3" fillId="0" borderId="33" xfId="120" applyFont="1" applyFill="1" applyBorder="1" applyAlignment="1">
      <alignment wrapText="1"/>
      <protection/>
    </xf>
    <xf numFmtId="0" fontId="17" fillId="0" borderId="36" xfId="120" applyFont="1" applyFill="1" applyBorder="1" applyAlignment="1">
      <alignment horizontal="center" vertical="center" wrapText="1"/>
      <protection/>
    </xf>
    <xf numFmtId="179" fontId="3" fillId="0" borderId="0" xfId="120" applyNumberFormat="1" applyFont="1" applyFill="1" applyBorder="1" applyAlignment="1">
      <alignment horizontal="center" vertical="center"/>
      <protection/>
    </xf>
    <xf numFmtId="190" fontId="3" fillId="0" borderId="0" xfId="120" applyNumberFormat="1" applyFont="1" applyFill="1">
      <alignment vertical="center"/>
      <protection/>
    </xf>
    <xf numFmtId="192" fontId="3" fillId="0" borderId="0" xfId="120" applyNumberFormat="1" applyFont="1" applyFill="1">
      <alignment vertical="center"/>
      <protection/>
    </xf>
    <xf numFmtId="0" fontId="6" fillId="0" borderId="33" xfId="120" applyFont="1" applyFill="1" applyBorder="1" applyAlignment="1">
      <alignment horizontal="center" wrapText="1"/>
      <protection/>
    </xf>
    <xf numFmtId="0" fontId="3" fillId="0" borderId="36" xfId="120" applyFont="1" applyFill="1" applyBorder="1" applyAlignment="1">
      <alignment horizontal="center" vertical="center" wrapText="1"/>
      <protection/>
    </xf>
    <xf numFmtId="0" fontId="17" fillId="0" borderId="0" xfId="0" applyFont="1" applyFill="1" applyAlignment="1">
      <alignment horizontal="center" vertical="center"/>
    </xf>
    <xf numFmtId="0" fontId="9" fillId="0" borderId="31" xfId="115" applyFont="1" applyFill="1" applyBorder="1" applyAlignment="1">
      <alignment horizontal="center" vertical="center"/>
      <protection/>
    </xf>
    <xf numFmtId="0" fontId="54" fillId="0" borderId="0" xfId="120" applyFont="1" applyFill="1" applyAlignment="1">
      <alignment vertical="center"/>
      <protection/>
    </xf>
    <xf numFmtId="0" fontId="54" fillId="0" borderId="0" xfId="120" applyFont="1" applyFill="1" applyBorder="1" applyAlignment="1">
      <alignment vertical="center"/>
      <protection/>
    </xf>
    <xf numFmtId="0" fontId="9" fillId="0" borderId="0" xfId="120" applyFont="1" applyFill="1" applyAlignment="1">
      <alignment vertical="center"/>
      <protection/>
    </xf>
    <xf numFmtId="0" fontId="9" fillId="0" borderId="0" xfId="120" applyFont="1" applyFill="1" applyAlignment="1">
      <alignment/>
      <protection/>
    </xf>
    <xf numFmtId="0" fontId="9" fillId="0" borderId="0" xfId="120" applyFont="1" applyFill="1" applyAlignment="1">
      <alignment horizontal="center"/>
      <protection/>
    </xf>
    <xf numFmtId="0" fontId="9" fillId="0" borderId="0" xfId="120" applyFont="1" applyFill="1">
      <alignment vertical="center"/>
      <protection/>
    </xf>
    <xf numFmtId="0" fontId="9" fillId="0" borderId="0" xfId="120" applyFont="1" applyFill="1" applyBorder="1">
      <alignment vertical="center"/>
      <protection/>
    </xf>
    <xf numFmtId="0" fontId="0" fillId="0" borderId="0" xfId="120" applyFont="1" applyFill="1">
      <alignment vertical="center"/>
      <protection/>
    </xf>
    <xf numFmtId="0" fontId="0" fillId="0" borderId="0" xfId="120" applyFont="1" applyFill="1" applyAlignment="1">
      <alignment/>
      <protection/>
    </xf>
    <xf numFmtId="0" fontId="0" fillId="0" borderId="0" xfId="120" applyFont="1" applyFill="1" applyAlignment="1">
      <alignment horizontal="center"/>
      <protection/>
    </xf>
    <xf numFmtId="0" fontId="0" fillId="0" borderId="0" xfId="120" applyFont="1" applyFill="1" applyBorder="1">
      <alignment vertical="center"/>
      <protection/>
    </xf>
    <xf numFmtId="0" fontId="0" fillId="0" borderId="0" xfId="115" applyFont="1" applyFill="1">
      <alignment vertical="center"/>
      <protection/>
    </xf>
    <xf numFmtId="0" fontId="63" fillId="0" borderId="0" xfId="115" applyFont="1" applyFill="1" applyAlignment="1">
      <alignment vertical="center"/>
      <protection/>
    </xf>
    <xf numFmtId="0" fontId="9" fillId="0" borderId="0" xfId="115" applyFont="1" applyFill="1">
      <alignment vertical="center"/>
      <protection/>
    </xf>
    <xf numFmtId="0" fontId="63" fillId="0" borderId="0" xfId="115" applyFont="1" applyFill="1" applyAlignment="1">
      <alignment horizontal="right" vertical="center"/>
      <protection/>
    </xf>
    <xf numFmtId="0" fontId="9" fillId="0" borderId="0" xfId="124" applyFont="1" applyFill="1" applyAlignment="1">
      <alignment vertical="center"/>
      <protection/>
    </xf>
    <xf numFmtId="0" fontId="9" fillId="0" borderId="0" xfId="115" applyFont="1" applyFill="1" applyAlignment="1">
      <alignment horizontal="center" vertical="center"/>
      <protection/>
    </xf>
    <xf numFmtId="0" fontId="3" fillId="0" borderId="32" xfId="0" applyFont="1" applyFill="1" applyBorder="1" applyAlignment="1" quotePrefix="1">
      <alignment horizontal="right" vertical="center"/>
    </xf>
    <xf numFmtId="0" fontId="3" fillId="0" borderId="31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9" fillId="0" borderId="23" xfId="0" applyFont="1" applyFill="1" applyBorder="1" applyAlignment="1" quotePrefix="1">
      <alignment horizontal="left" vertical="center"/>
    </xf>
    <xf numFmtId="0" fontId="3" fillId="0" borderId="0" xfId="0" applyFont="1" applyFill="1" applyBorder="1" applyAlignment="1" quotePrefix="1">
      <alignment horizontal="right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9" fillId="0" borderId="0" xfId="0" applyFont="1" applyFill="1" applyBorder="1" applyAlignment="1" quotePrefix="1">
      <alignment horizontal="right" vertical="center"/>
    </xf>
    <xf numFmtId="0" fontId="9" fillId="0" borderId="20" xfId="120" applyFont="1" applyFill="1" applyBorder="1" applyAlignment="1">
      <alignment horizontal="center" vertical="center" shrinkToFit="1"/>
      <protection/>
    </xf>
    <xf numFmtId="0" fontId="3" fillId="0" borderId="15" xfId="120" applyFont="1" applyFill="1" applyBorder="1" applyAlignment="1">
      <alignment horizontal="center" vertical="center" shrinkToFit="1"/>
      <protection/>
    </xf>
    <xf numFmtId="0" fontId="3" fillId="0" borderId="15" xfId="120" applyFont="1" applyFill="1" applyBorder="1" applyAlignment="1">
      <alignment horizontal="center" vertical="center" wrapText="1" shrinkToFit="1"/>
      <protection/>
    </xf>
    <xf numFmtId="0" fontId="3" fillId="0" borderId="19" xfId="120" applyFont="1" applyFill="1" applyBorder="1" applyAlignment="1">
      <alignment horizontal="center" vertical="center" shrinkToFit="1"/>
      <protection/>
    </xf>
    <xf numFmtId="0" fontId="3" fillId="0" borderId="19" xfId="120" applyFont="1" applyFill="1" applyBorder="1" applyAlignment="1">
      <alignment horizontal="center" vertical="center" wrapText="1" shrinkToFit="1"/>
      <protection/>
    </xf>
    <xf numFmtId="0" fontId="0" fillId="0" borderId="0" xfId="116" applyFont="1" applyFill="1">
      <alignment vertical="center"/>
      <protection/>
    </xf>
    <xf numFmtId="0" fontId="9" fillId="0" borderId="40" xfId="0" applyFont="1" applyFill="1" applyBorder="1" applyAlignment="1" quotePrefix="1">
      <alignment horizontal="left" vertical="center"/>
    </xf>
    <xf numFmtId="0" fontId="10" fillId="0" borderId="0" xfId="116" applyFont="1" applyFill="1" applyBorder="1" applyAlignment="1">
      <alignment horizontal="center" vertical="center"/>
      <protection/>
    </xf>
    <xf numFmtId="0" fontId="58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1" fontId="3" fillId="0" borderId="0" xfId="94" applyFont="1" applyFill="1" applyAlignment="1">
      <alignment horizontal="center" vertical="center"/>
    </xf>
    <xf numFmtId="41" fontId="3" fillId="0" borderId="22" xfId="94" applyFont="1" applyFill="1" applyBorder="1" applyAlignment="1">
      <alignment vertical="center"/>
    </xf>
    <xf numFmtId="41" fontId="3" fillId="0" borderId="0" xfId="94" applyFont="1" applyFill="1" applyBorder="1" applyAlignment="1">
      <alignment vertical="center"/>
    </xf>
    <xf numFmtId="41" fontId="3" fillId="0" borderId="23" xfId="94" applyNumberFormat="1" applyFont="1" applyFill="1" applyBorder="1" applyAlignment="1">
      <alignment horizontal="center" vertical="center"/>
    </xf>
    <xf numFmtId="41" fontId="3" fillId="0" borderId="22" xfId="94" applyNumberFormat="1" applyFont="1" applyFill="1" applyBorder="1" applyAlignment="1">
      <alignment horizontal="center" vertical="center"/>
    </xf>
    <xf numFmtId="41" fontId="3" fillId="0" borderId="0" xfId="94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6" fillId="0" borderId="41" xfId="120" applyFont="1" applyFill="1" applyBorder="1" applyAlignment="1">
      <alignment horizontal="center" wrapText="1"/>
      <protection/>
    </xf>
    <xf numFmtId="0" fontId="16" fillId="0" borderId="42" xfId="120" applyFont="1" applyFill="1" applyBorder="1" applyAlignment="1">
      <alignment horizontal="center" wrapText="1"/>
      <protection/>
    </xf>
    <xf numFmtId="0" fontId="3" fillId="0" borderId="43" xfId="120" applyFont="1" applyFill="1" applyBorder="1" applyAlignment="1">
      <alignment horizontal="center" wrapText="1"/>
      <protection/>
    </xf>
    <xf numFmtId="0" fontId="17" fillId="0" borderId="44" xfId="120" applyFont="1" applyFill="1" applyBorder="1" applyAlignment="1">
      <alignment horizontal="center" vertical="center" wrapText="1"/>
      <protection/>
    </xf>
    <xf numFmtId="0" fontId="17" fillId="0" borderId="35" xfId="120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3" fillId="0" borderId="32" xfId="0" applyFont="1" applyFill="1" applyBorder="1" applyAlignment="1">
      <alignment vertical="center"/>
    </xf>
    <xf numFmtId="0" fontId="3" fillId="0" borderId="0" xfId="0" applyFont="1" applyFill="1" applyAlignment="1">
      <alignment vertical="center" shrinkToFit="1"/>
    </xf>
    <xf numFmtId="0" fontId="3" fillId="0" borderId="32" xfId="0" applyFont="1" applyFill="1" applyBorder="1" applyAlignment="1">
      <alignment horizontal="right" vertical="center"/>
    </xf>
    <xf numFmtId="0" fontId="3" fillId="0" borderId="31" xfId="0" applyFont="1" applyFill="1" applyBorder="1" applyAlignment="1">
      <alignment vertical="center" shrinkToFit="1"/>
    </xf>
    <xf numFmtId="0" fontId="3" fillId="0" borderId="29" xfId="0" applyFont="1" applyFill="1" applyBorder="1" applyAlignment="1">
      <alignment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 shrinkToFit="1"/>
    </xf>
    <xf numFmtId="0" fontId="6" fillId="0" borderId="24" xfId="0" applyFont="1" applyFill="1" applyBorder="1" applyAlignment="1">
      <alignment horizontal="center" vertical="center" shrinkToFit="1"/>
    </xf>
    <xf numFmtId="0" fontId="9" fillId="0" borderId="35" xfId="0" applyFont="1" applyFill="1" applyBorder="1" applyAlignment="1">
      <alignment horizontal="center" wrapText="1"/>
    </xf>
    <xf numFmtId="176" fontId="3" fillId="0" borderId="0" xfId="0" applyNumberFormat="1" applyFont="1" applyFill="1" applyAlignment="1">
      <alignment horizontal="center" vertical="center" shrinkToFit="1"/>
    </xf>
    <xf numFmtId="177" fontId="3" fillId="0" borderId="0" xfId="0" applyNumberFormat="1" applyFont="1" applyFill="1" applyAlignment="1">
      <alignment horizontal="center" vertical="center" shrinkToFi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 shrinkToFit="1"/>
    </xf>
    <xf numFmtId="0" fontId="9" fillId="0" borderId="0" xfId="0" applyFont="1" applyFill="1" applyBorder="1" applyAlignment="1">
      <alignment horizontal="center" vertical="top" wrapText="1" shrinkToFit="1"/>
    </xf>
    <xf numFmtId="0" fontId="3" fillId="0" borderId="32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center" wrapText="1"/>
    </xf>
    <xf numFmtId="176" fontId="3" fillId="0" borderId="0" xfId="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shrinkToFit="1"/>
    </xf>
    <xf numFmtId="0" fontId="9" fillId="0" borderId="0" xfId="0" applyFont="1" applyFill="1" applyBorder="1" applyAlignment="1">
      <alignment horizontal="left" shrinkToFit="1"/>
    </xf>
    <xf numFmtId="41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shrinkToFit="1"/>
    </xf>
    <xf numFmtId="0" fontId="9" fillId="0" borderId="0" xfId="0" applyFont="1" applyFill="1" applyAlignment="1">
      <alignment vertical="center" shrinkToFit="1"/>
    </xf>
    <xf numFmtId="0" fontId="9" fillId="0" borderId="0" xfId="0" applyFont="1" applyFill="1" applyAlignment="1" quotePrefix="1">
      <alignment horizontal="left"/>
    </xf>
    <xf numFmtId="0" fontId="0" fillId="0" borderId="0" xfId="0" applyFill="1" applyAlignment="1">
      <alignment horizontal="center"/>
    </xf>
    <xf numFmtId="0" fontId="3" fillId="0" borderId="33" xfId="120" applyFill="1" applyBorder="1" applyAlignment="1">
      <alignment wrapText="1"/>
      <protection/>
    </xf>
    <xf numFmtId="0" fontId="16" fillId="0" borderId="35" xfId="120" applyFont="1" applyFill="1" applyBorder="1" applyAlignment="1">
      <alignment horizontal="center" wrapText="1"/>
      <protection/>
    </xf>
    <xf numFmtId="0" fontId="3" fillId="0" borderId="35" xfId="120" applyFill="1" applyBorder="1" applyAlignment="1">
      <alignment wrapText="1"/>
      <protection/>
    </xf>
    <xf numFmtId="179" fontId="3" fillId="0" borderId="32" xfId="120" applyNumberFormat="1" applyFont="1" applyFill="1" applyBorder="1" applyAlignment="1">
      <alignment horizontal="center" vertical="center" wrapText="1"/>
      <protection/>
    </xf>
    <xf numFmtId="0" fontId="3" fillId="0" borderId="20" xfId="0" applyFont="1" applyFill="1" applyBorder="1" applyAlignment="1">
      <alignment horizontal="center" vertical="top" wrapText="1" shrinkToFit="1"/>
    </xf>
    <xf numFmtId="0" fontId="63" fillId="0" borderId="0" xfId="119" applyFont="1" applyAlignment="1">
      <alignment vertical="center"/>
      <protection/>
    </xf>
    <xf numFmtId="0" fontId="9" fillId="0" borderId="0" xfId="119" applyFont="1">
      <alignment vertical="center"/>
      <protection/>
    </xf>
    <xf numFmtId="0" fontId="63" fillId="0" borderId="40" xfId="119" applyFont="1" applyBorder="1" applyAlignment="1">
      <alignment vertical="center"/>
      <protection/>
    </xf>
    <xf numFmtId="179" fontId="17" fillId="0" borderId="23" xfId="120" applyNumberFormat="1" applyFont="1" applyFill="1" applyBorder="1" applyAlignment="1">
      <alignment horizontal="center" vertical="center"/>
      <protection/>
    </xf>
    <xf numFmtId="208" fontId="10" fillId="0" borderId="29" xfId="97" applyNumberFormat="1" applyFont="1" applyFill="1" applyBorder="1" applyAlignment="1">
      <alignment horizontal="center" vertical="center" wrapText="1"/>
    </xf>
    <xf numFmtId="0" fontId="10" fillId="0" borderId="40" xfId="97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wrapText="1" shrinkToFit="1"/>
    </xf>
    <xf numFmtId="0" fontId="14" fillId="0" borderId="0" xfId="0" applyFont="1" applyFill="1" applyBorder="1" applyAlignment="1">
      <alignment horizontal="center" vertical="center" shrinkToFi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63" fillId="0" borderId="0" xfId="0" applyFont="1" applyFill="1" applyAlignment="1">
      <alignment vertical="center"/>
    </xf>
    <xf numFmtId="0" fontId="63" fillId="0" borderId="0" xfId="0" applyFont="1" applyFill="1" applyAlignment="1">
      <alignment horizontal="center" vertical="center"/>
    </xf>
    <xf numFmtId="0" fontId="9" fillId="0" borderId="40" xfId="0" applyFont="1" applyFill="1" applyBorder="1" applyAlignment="1">
      <alignment vertical="center"/>
    </xf>
    <xf numFmtId="0" fontId="70" fillId="0" borderId="0" xfId="116" applyFont="1" applyFill="1">
      <alignment vertical="center"/>
      <protection/>
    </xf>
    <xf numFmtId="0" fontId="10" fillId="0" borderId="0" xfId="116" applyFont="1" applyFill="1" applyAlignment="1">
      <alignment horizontal="left" vertical="center"/>
      <protection/>
    </xf>
    <xf numFmtId="41" fontId="11" fillId="0" borderId="32" xfId="94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 horizontal="center"/>
    </xf>
    <xf numFmtId="0" fontId="70" fillId="0" borderId="0" xfId="0" applyFont="1" applyFill="1" applyAlignment="1">
      <alignment/>
    </xf>
    <xf numFmtId="0" fontId="17" fillId="0" borderId="0" xfId="120" applyFont="1" applyFill="1" applyBorder="1" applyAlignment="1">
      <alignment horizontal="center" vertical="center" wrapText="1"/>
      <protection/>
    </xf>
    <xf numFmtId="208" fontId="10" fillId="0" borderId="0" xfId="97" applyNumberFormat="1" applyFont="1" applyFill="1" applyBorder="1" applyAlignment="1">
      <alignment horizontal="center" vertical="center" wrapText="1"/>
    </xf>
    <xf numFmtId="0" fontId="10" fillId="0" borderId="0" xfId="97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72" fillId="0" borderId="34" xfId="0" applyFont="1" applyFill="1" applyBorder="1" applyAlignment="1">
      <alignment horizontal="center" vertical="center" wrapText="1"/>
    </xf>
    <xf numFmtId="0" fontId="72" fillId="0" borderId="35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24" xfId="120" applyFont="1" applyFill="1" applyBorder="1" applyAlignment="1">
      <alignment horizontal="center" vertical="center"/>
      <protection/>
    </xf>
    <xf numFmtId="183" fontId="11" fillId="0" borderId="25" xfId="120" applyNumberFormat="1" applyFont="1" applyFill="1" applyBorder="1" applyAlignment="1">
      <alignment horizontal="center" vertical="center"/>
      <protection/>
    </xf>
    <xf numFmtId="183" fontId="11" fillId="0" borderId="32" xfId="120" applyNumberFormat="1" applyFont="1" applyFill="1" applyBorder="1" applyAlignment="1">
      <alignment horizontal="center" vertical="center"/>
      <protection/>
    </xf>
    <xf numFmtId="183" fontId="11" fillId="0" borderId="24" xfId="120" applyNumberFormat="1" applyFont="1" applyFill="1" applyBorder="1" applyAlignment="1">
      <alignment horizontal="center" vertical="center"/>
      <protection/>
    </xf>
    <xf numFmtId="0" fontId="11" fillId="0" borderId="32" xfId="120" applyFont="1" applyFill="1" applyBorder="1" applyAlignment="1">
      <alignment horizontal="center" vertical="center"/>
      <protection/>
    </xf>
    <xf numFmtId="0" fontId="11" fillId="0" borderId="0" xfId="120" applyFont="1" applyFill="1" applyBorder="1" applyAlignment="1">
      <alignment vertical="center"/>
      <protection/>
    </xf>
    <xf numFmtId="183" fontId="11" fillId="0" borderId="25" xfId="0" applyNumberFormat="1" applyFont="1" applyFill="1" applyBorder="1" applyAlignment="1">
      <alignment horizontal="center" vertical="center" shrinkToFit="1"/>
    </xf>
    <xf numFmtId="183" fontId="11" fillId="0" borderId="32" xfId="0" applyNumberFormat="1" applyFont="1" applyFill="1" applyBorder="1" applyAlignment="1">
      <alignment horizontal="center" vertical="center" shrinkToFit="1"/>
    </xf>
    <xf numFmtId="0" fontId="11" fillId="0" borderId="0" xfId="120" applyFont="1" applyFill="1" applyBorder="1" applyAlignment="1">
      <alignment horizontal="center" vertical="center"/>
      <protection/>
    </xf>
    <xf numFmtId="0" fontId="64" fillId="0" borderId="24" xfId="115" applyFont="1" applyFill="1" applyBorder="1" applyAlignment="1">
      <alignment horizontal="center" vertical="center"/>
      <protection/>
    </xf>
    <xf numFmtId="0" fontId="64" fillId="0" borderId="32" xfId="115" applyFont="1" applyFill="1" applyBorder="1" applyAlignment="1">
      <alignment horizontal="center" vertical="center"/>
      <protection/>
    </xf>
    <xf numFmtId="0" fontId="64" fillId="0" borderId="0" xfId="115" applyFont="1" applyFill="1">
      <alignment vertical="center"/>
      <protection/>
    </xf>
    <xf numFmtId="0" fontId="9" fillId="0" borderId="23" xfId="115" applyFont="1" applyFill="1" applyBorder="1" applyAlignment="1">
      <alignment horizontal="center" vertical="center"/>
      <protection/>
    </xf>
    <xf numFmtId="0" fontId="3" fillId="0" borderId="0" xfId="116" applyFont="1" applyFill="1" applyAlignment="1">
      <alignment horizontal="right" vertical="center" wrapText="1"/>
      <protection/>
    </xf>
    <xf numFmtId="0" fontId="63" fillId="0" borderId="0" xfId="123" applyFont="1" applyFill="1" applyBorder="1" applyAlignment="1">
      <alignment horizontal="right" vertical="center"/>
      <protection/>
    </xf>
    <xf numFmtId="0" fontId="11" fillId="0" borderId="22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19" xfId="0" applyFont="1" applyFill="1" applyBorder="1" applyAlignment="1">
      <alignment horizontal="center" vertical="center"/>
    </xf>
    <xf numFmtId="41" fontId="11" fillId="0" borderId="25" xfId="94" applyFont="1" applyFill="1" applyBorder="1" applyAlignment="1">
      <alignment vertical="center" wrapText="1"/>
    </xf>
    <xf numFmtId="0" fontId="11" fillId="0" borderId="25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185" fontId="11" fillId="0" borderId="0" xfId="0" applyNumberFormat="1" applyFont="1" applyFill="1" applyBorder="1" applyAlignment="1">
      <alignment horizontal="center" vertical="center"/>
    </xf>
    <xf numFmtId="186" fontId="11" fillId="0" borderId="0" xfId="0" applyNumberFormat="1" applyFont="1" applyFill="1" applyBorder="1" applyAlignment="1">
      <alignment horizontal="center" vertical="center"/>
    </xf>
    <xf numFmtId="193" fontId="11" fillId="0" borderId="0" xfId="0" applyNumberFormat="1" applyFont="1" applyFill="1" applyBorder="1" applyAlignment="1">
      <alignment horizontal="center" vertical="center"/>
    </xf>
    <xf numFmtId="195" fontId="11" fillId="0" borderId="0" xfId="0" applyNumberFormat="1" applyFont="1" applyFill="1" applyBorder="1" applyAlignment="1">
      <alignment horizontal="center" vertical="center"/>
    </xf>
    <xf numFmtId="183" fontId="11" fillId="0" borderId="0" xfId="0" applyNumberFormat="1" applyFont="1" applyFill="1" applyBorder="1" applyAlignment="1">
      <alignment horizontal="center" vertical="center"/>
    </xf>
    <xf numFmtId="182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85" fontId="3" fillId="0" borderId="0" xfId="0" applyNumberFormat="1" applyFont="1" applyFill="1" applyBorder="1" applyAlignment="1">
      <alignment horizontal="center" vertical="center" wrapText="1"/>
    </xf>
    <xf numFmtId="186" fontId="3" fillId="0" borderId="0" xfId="0" applyNumberFormat="1" applyFont="1" applyFill="1" applyBorder="1" applyAlignment="1">
      <alignment horizontal="center" vertical="center" wrapText="1"/>
    </xf>
    <xf numFmtId="183" fontId="3" fillId="0" borderId="0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 quotePrefix="1">
      <alignment horizontal="center" vertical="center"/>
    </xf>
    <xf numFmtId="185" fontId="3" fillId="0" borderId="32" xfId="0" applyNumberFormat="1" applyFont="1" applyFill="1" applyBorder="1" applyAlignment="1">
      <alignment horizontal="center" vertical="center" wrapText="1"/>
    </xf>
    <xf numFmtId="186" fontId="3" fillId="0" borderId="32" xfId="0" applyNumberFormat="1" applyFont="1" applyFill="1" applyBorder="1" applyAlignment="1">
      <alignment horizontal="center" vertical="center" wrapText="1"/>
    </xf>
    <xf numFmtId="195" fontId="3" fillId="0" borderId="32" xfId="0" applyNumberFormat="1" applyFont="1" applyFill="1" applyBorder="1" applyAlignment="1">
      <alignment horizontal="center" vertical="center" wrapText="1"/>
    </xf>
    <xf numFmtId="183" fontId="3" fillId="0" borderId="32" xfId="0" applyNumberFormat="1" applyFont="1" applyFill="1" applyBorder="1" applyAlignment="1">
      <alignment horizontal="center" vertical="center" wrapText="1"/>
    </xf>
    <xf numFmtId="196" fontId="3" fillId="0" borderId="32" xfId="0" applyNumberFormat="1" applyFont="1" applyFill="1" applyBorder="1" applyAlignment="1">
      <alignment horizontal="center" vertical="center" wrapText="1"/>
    </xf>
    <xf numFmtId="0" fontId="64" fillId="0" borderId="24" xfId="0" applyFont="1" applyFill="1" applyBorder="1" applyAlignment="1">
      <alignment horizontal="center" vertical="center"/>
    </xf>
    <xf numFmtId="186" fontId="11" fillId="0" borderId="32" xfId="0" applyNumberFormat="1" applyFont="1" applyFill="1" applyBorder="1" applyAlignment="1">
      <alignment horizontal="center" vertical="center" wrapText="1"/>
    </xf>
    <xf numFmtId="183" fontId="11" fillId="0" borderId="32" xfId="0" applyNumberFormat="1" applyFont="1" applyFill="1" applyBorder="1" applyAlignment="1">
      <alignment horizontal="center" vertical="center" wrapText="1"/>
    </xf>
    <xf numFmtId="187" fontId="11" fillId="0" borderId="32" xfId="0" applyNumberFormat="1" applyFont="1" applyFill="1" applyBorder="1" applyAlignment="1">
      <alignment horizontal="center" vertical="center" wrapText="1" shrinkToFit="1"/>
    </xf>
    <xf numFmtId="0" fontId="11" fillId="0" borderId="32" xfId="0" applyNumberFormat="1" applyFont="1" applyFill="1" applyBorder="1" applyAlignment="1">
      <alignment horizontal="center" vertical="center" wrapText="1"/>
    </xf>
    <xf numFmtId="177" fontId="11" fillId="0" borderId="32" xfId="0" applyNumberFormat="1" applyFont="1" applyFill="1" applyBorder="1" applyAlignment="1">
      <alignment horizontal="center" vertical="center" wrapText="1" shrinkToFit="1"/>
    </xf>
    <xf numFmtId="186" fontId="11" fillId="0" borderId="32" xfId="0" applyNumberFormat="1" applyFont="1" applyFill="1" applyBorder="1" applyAlignment="1">
      <alignment horizontal="center" vertical="center" wrapText="1" shrinkToFit="1"/>
    </xf>
    <xf numFmtId="182" fontId="11" fillId="0" borderId="32" xfId="0" applyNumberFormat="1" applyFont="1" applyFill="1" applyBorder="1" applyAlignment="1">
      <alignment horizontal="center" vertical="center" wrapText="1"/>
    </xf>
    <xf numFmtId="178" fontId="11" fillId="0" borderId="24" xfId="0" applyNumberFormat="1" applyFont="1" applyFill="1" applyBorder="1" applyAlignment="1">
      <alignment horizontal="center" vertical="center" wrapText="1"/>
    </xf>
    <xf numFmtId="0" fontId="64" fillId="0" borderId="2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 wrapText="1" shrinkToFit="1"/>
    </xf>
    <xf numFmtId="0" fontId="12" fillId="0" borderId="32" xfId="0" applyFont="1" applyFill="1" applyBorder="1" applyAlignment="1">
      <alignment horizontal="center" vertical="center" wrapText="1" shrinkToFit="1"/>
    </xf>
    <xf numFmtId="3" fontId="11" fillId="0" borderId="32" xfId="121" applyNumberFormat="1" applyFont="1" applyFill="1" applyBorder="1" applyAlignment="1">
      <alignment horizontal="center" vertical="center" wrapText="1"/>
      <protection/>
    </xf>
    <xf numFmtId="3" fontId="11" fillId="0" borderId="24" xfId="121" applyNumberFormat="1" applyFont="1" applyFill="1" applyBorder="1" applyAlignment="1">
      <alignment horizontal="center" vertical="center" wrapText="1"/>
      <protection/>
    </xf>
    <xf numFmtId="0" fontId="11" fillId="0" borderId="0" xfId="120" applyFont="1" applyFill="1" applyBorder="1" applyAlignment="1">
      <alignment horizontal="left" vertical="center"/>
      <protection/>
    </xf>
    <xf numFmtId="0" fontId="9" fillId="0" borderId="0" xfId="116" applyFont="1" applyFill="1" applyBorder="1" applyAlignment="1">
      <alignment vertical="center"/>
      <protection/>
    </xf>
    <xf numFmtId="0" fontId="0" fillId="0" borderId="0" xfId="117" applyFont="1" applyFill="1">
      <alignment vertical="center"/>
      <protection/>
    </xf>
    <xf numFmtId="0" fontId="3" fillId="0" borderId="0" xfId="117" applyFont="1" applyFill="1" applyAlignment="1">
      <alignment vertical="center"/>
      <protection/>
    </xf>
    <xf numFmtId="0" fontId="3" fillId="0" borderId="0" xfId="117" applyFont="1" applyFill="1">
      <alignment vertical="center"/>
      <protection/>
    </xf>
    <xf numFmtId="0" fontId="3" fillId="0" borderId="32" xfId="117" applyFont="1" applyFill="1" applyBorder="1" applyAlignment="1">
      <alignment horizontal="right" vertical="center"/>
      <protection/>
    </xf>
    <xf numFmtId="0" fontId="3" fillId="0" borderId="22" xfId="116" applyFont="1" applyFill="1" applyBorder="1" applyAlignment="1">
      <alignment horizontal="center" vertical="center" shrinkToFit="1"/>
      <protection/>
    </xf>
    <xf numFmtId="0" fontId="3" fillId="0" borderId="25" xfId="116" applyFont="1" applyFill="1" applyBorder="1" applyAlignment="1">
      <alignment horizontal="center" vertical="center" shrinkToFit="1"/>
      <protection/>
    </xf>
    <xf numFmtId="0" fontId="11" fillId="0" borderId="0" xfId="116" applyFont="1" applyFill="1" applyBorder="1" applyAlignment="1">
      <alignment horizontal="center" vertical="center" shrinkToFit="1"/>
      <protection/>
    </xf>
    <xf numFmtId="0" fontId="11" fillId="0" borderId="22" xfId="116" applyFont="1" applyFill="1" applyBorder="1" applyAlignment="1">
      <alignment horizontal="center" vertical="center" shrinkToFit="1"/>
      <protection/>
    </xf>
    <xf numFmtId="0" fontId="3" fillId="0" borderId="0" xfId="116" applyFont="1" applyFill="1" applyBorder="1" applyAlignment="1">
      <alignment horizontal="center" vertical="center" shrinkToFit="1"/>
      <protection/>
    </xf>
    <xf numFmtId="0" fontId="3" fillId="0" borderId="32" xfId="116" applyFont="1" applyFill="1" applyBorder="1" applyAlignment="1">
      <alignment horizontal="center" vertical="center" shrinkToFit="1"/>
      <protection/>
    </xf>
    <xf numFmtId="189" fontId="3" fillId="0" borderId="22" xfId="94" applyNumberFormat="1" applyFont="1" applyFill="1" applyBorder="1" applyAlignment="1">
      <alignment horizontal="right" vertical="center" wrapText="1" indent="1"/>
    </xf>
    <xf numFmtId="189" fontId="3" fillId="0" borderId="0" xfId="94" applyNumberFormat="1" applyFont="1" applyFill="1" applyBorder="1" applyAlignment="1">
      <alignment horizontal="right" vertical="center" wrapText="1" indent="1"/>
    </xf>
    <xf numFmtId="189" fontId="3" fillId="0" borderId="40" xfId="94" applyNumberFormat="1" applyFont="1" applyFill="1" applyBorder="1" applyAlignment="1">
      <alignment horizontal="right" vertical="center" wrapText="1" indent="1"/>
    </xf>
    <xf numFmtId="189" fontId="3" fillId="0" borderId="0" xfId="94" applyNumberFormat="1" applyFont="1" applyFill="1" applyBorder="1" applyAlignment="1">
      <alignment horizontal="right" vertical="center" wrapText="1" indent="1" shrinkToFit="1"/>
    </xf>
    <xf numFmtId="189" fontId="11" fillId="0" borderId="0" xfId="94" applyNumberFormat="1" applyFont="1" applyFill="1" applyBorder="1" applyAlignment="1">
      <alignment horizontal="right" vertical="center" wrapText="1" indent="1"/>
    </xf>
    <xf numFmtId="189" fontId="11" fillId="0" borderId="22" xfId="94" applyNumberFormat="1" applyFont="1" applyFill="1" applyBorder="1" applyAlignment="1">
      <alignment horizontal="right" vertical="center" wrapText="1" indent="1"/>
    </xf>
    <xf numFmtId="189" fontId="3" fillId="0" borderId="32" xfId="94" applyNumberFormat="1" applyFont="1" applyFill="1" applyBorder="1" applyAlignment="1">
      <alignment horizontal="right" vertical="center" wrapText="1" indent="1"/>
    </xf>
    <xf numFmtId="0" fontId="11" fillId="0" borderId="24" xfId="0" applyFont="1" applyFill="1" applyBorder="1" applyAlignment="1">
      <alignment horizontal="center" vertical="center" shrinkToFit="1"/>
    </xf>
    <xf numFmtId="41" fontId="11" fillId="0" borderId="32" xfId="95" applyFont="1" applyFill="1" applyBorder="1" applyAlignment="1">
      <alignment vertical="center"/>
    </xf>
    <xf numFmtId="189" fontId="11" fillId="0" borderId="32" xfId="95" applyNumberFormat="1" applyFont="1" applyFill="1" applyBorder="1" applyAlignment="1">
      <alignment vertical="center"/>
    </xf>
    <xf numFmtId="41" fontId="11" fillId="0" borderId="32" xfId="94" applyFont="1" applyFill="1" applyBorder="1" applyAlignment="1">
      <alignment vertical="center"/>
    </xf>
    <xf numFmtId="189" fontId="11" fillId="0" borderId="32" xfId="95" applyNumberFormat="1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 shrinkToFit="1"/>
    </xf>
    <xf numFmtId="179" fontId="3" fillId="0" borderId="32" xfId="120" applyNumberFormat="1" applyFont="1" applyFill="1" applyBorder="1" applyAlignment="1">
      <alignment horizontal="center" vertical="center"/>
      <protection/>
    </xf>
    <xf numFmtId="179" fontId="11" fillId="0" borderId="32" xfId="120" applyNumberFormat="1" applyFont="1" applyFill="1" applyBorder="1" applyAlignment="1">
      <alignment horizontal="center" vertical="center"/>
      <protection/>
    </xf>
    <xf numFmtId="179" fontId="3" fillId="0" borderId="24" xfId="120" applyNumberFormat="1" applyFont="1" applyFill="1" applyBorder="1" applyAlignment="1">
      <alignment horizontal="center" vertical="center"/>
      <protection/>
    </xf>
    <xf numFmtId="196" fontId="11" fillId="0" borderId="32" xfId="120" applyNumberFormat="1" applyFont="1" applyFill="1" applyBorder="1" applyAlignment="1">
      <alignment horizontal="center" vertical="center"/>
      <protection/>
    </xf>
    <xf numFmtId="0" fontId="0" fillId="0" borderId="0" xfId="115" applyFont="1" applyFill="1">
      <alignment vertical="center"/>
      <protection/>
    </xf>
    <xf numFmtId="0" fontId="71" fillId="0" borderId="0" xfId="115" applyFont="1" applyFill="1" applyAlignment="1">
      <alignment vertical="center"/>
      <protection/>
    </xf>
    <xf numFmtId="0" fontId="71" fillId="0" borderId="0" xfId="115" applyFont="1" applyFill="1" applyAlignment="1">
      <alignment horizontal="right" vertical="center"/>
      <protection/>
    </xf>
    <xf numFmtId="0" fontId="9" fillId="0" borderId="0" xfId="116" applyFont="1" applyFill="1" applyBorder="1" applyAlignment="1">
      <alignment horizontal="center" vertical="center" shrinkToFit="1"/>
      <protection/>
    </xf>
    <xf numFmtId="235" fontId="3" fillId="0" borderId="22" xfId="115" applyNumberFormat="1" applyFont="1" applyFill="1" applyBorder="1" applyAlignment="1">
      <alignment horizontal="right" vertical="center" wrapText="1" indent="1"/>
      <protection/>
    </xf>
    <xf numFmtId="234" fontId="3" fillId="0" borderId="0" xfId="115" applyNumberFormat="1" applyFont="1" applyFill="1" applyBorder="1" applyAlignment="1">
      <alignment horizontal="right" vertical="center" wrapText="1" indent="1"/>
      <protection/>
    </xf>
    <xf numFmtId="236" fontId="3" fillId="0" borderId="0" xfId="115" applyNumberFormat="1" applyFont="1" applyFill="1" applyBorder="1" applyAlignment="1">
      <alignment horizontal="right" vertical="center" wrapText="1" indent="1"/>
      <protection/>
    </xf>
    <xf numFmtId="0" fontId="9" fillId="0" borderId="32" xfId="116" applyFont="1" applyFill="1" applyBorder="1" applyAlignment="1">
      <alignment horizontal="center" vertical="center" shrinkToFit="1"/>
      <protection/>
    </xf>
    <xf numFmtId="235" fontId="3" fillId="0" borderId="25" xfId="115" applyNumberFormat="1" applyFont="1" applyFill="1" applyBorder="1" applyAlignment="1">
      <alignment horizontal="right" vertical="center" wrapText="1" indent="1"/>
      <protection/>
    </xf>
    <xf numFmtId="234" fontId="3" fillId="0" borderId="32" xfId="115" applyNumberFormat="1" applyFont="1" applyFill="1" applyBorder="1" applyAlignment="1">
      <alignment horizontal="right" vertical="center" wrapText="1" indent="1"/>
      <protection/>
    </xf>
    <xf numFmtId="236" fontId="3" fillId="0" borderId="32" xfId="115" applyNumberFormat="1" applyFont="1" applyFill="1" applyBorder="1" applyAlignment="1">
      <alignment horizontal="right" vertical="center" wrapText="1" indent="1"/>
      <protection/>
    </xf>
    <xf numFmtId="0" fontId="9" fillId="0" borderId="40" xfId="116" applyFont="1" applyFill="1" applyBorder="1" applyAlignment="1">
      <alignment vertical="center" shrinkToFit="1"/>
      <protection/>
    </xf>
    <xf numFmtId="0" fontId="3" fillId="0" borderId="40" xfId="0" applyFont="1" applyFill="1" applyBorder="1" applyAlignment="1">
      <alignment vertical="center"/>
    </xf>
    <xf numFmtId="0" fontId="11" fillId="0" borderId="23" xfId="0" applyFont="1" applyFill="1" applyBorder="1" applyAlignment="1">
      <alignment horizontal="center" vertical="center" shrinkToFit="1"/>
    </xf>
    <xf numFmtId="177" fontId="11" fillId="0" borderId="0" xfId="0" applyNumberFormat="1" applyFont="1" applyFill="1" applyAlignment="1">
      <alignment horizontal="center" vertical="center" shrinkToFit="1"/>
    </xf>
    <xf numFmtId="176" fontId="11" fillId="0" borderId="0" xfId="0" applyNumberFormat="1" applyFont="1" applyFill="1" applyAlignment="1">
      <alignment horizontal="center" vertical="center" shrinkToFit="1"/>
    </xf>
    <xf numFmtId="0" fontId="11" fillId="0" borderId="0" xfId="0" applyFont="1" applyFill="1" applyAlignment="1">
      <alignment vertical="center" shrinkToFit="1"/>
    </xf>
    <xf numFmtId="0" fontId="3" fillId="0" borderId="23" xfId="0" applyFont="1" applyFill="1" applyBorder="1" applyAlignment="1" quotePrefix="1">
      <alignment horizontal="center" vertical="center" shrinkToFit="1"/>
    </xf>
    <xf numFmtId="177" fontId="3" fillId="0" borderId="22" xfId="0" applyNumberFormat="1" applyFont="1" applyFill="1" applyBorder="1" applyAlignment="1">
      <alignment horizontal="center" vertical="center" wrapText="1" shrinkToFit="1"/>
    </xf>
    <xf numFmtId="205" fontId="3" fillId="0" borderId="0" xfId="0" applyNumberFormat="1" applyFont="1" applyFill="1" applyBorder="1" applyAlignment="1">
      <alignment horizontal="center" vertical="center" wrapText="1"/>
    </xf>
    <xf numFmtId="222" fontId="3" fillId="0" borderId="0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 shrinkToFit="1"/>
    </xf>
    <xf numFmtId="179" fontId="3" fillId="0" borderId="23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 quotePrefix="1">
      <alignment horizontal="center" vertical="center" shrinkToFit="1"/>
    </xf>
    <xf numFmtId="0" fontId="3" fillId="0" borderId="24" xfId="0" applyFont="1" applyFill="1" applyBorder="1" applyAlignment="1" quotePrefix="1">
      <alignment horizontal="center" vertical="center" shrinkToFit="1"/>
    </xf>
    <xf numFmtId="177" fontId="3" fillId="0" borderId="25" xfId="0" applyNumberFormat="1" applyFont="1" applyFill="1" applyBorder="1" applyAlignment="1">
      <alignment horizontal="center" vertical="center" wrapText="1"/>
    </xf>
    <xf numFmtId="205" fontId="3" fillId="0" borderId="32" xfId="0" applyNumberFormat="1" applyFont="1" applyFill="1" applyBorder="1" applyAlignment="1">
      <alignment horizontal="center" vertical="center" wrapText="1"/>
    </xf>
    <xf numFmtId="222" fontId="3" fillId="0" borderId="32" xfId="0" applyNumberFormat="1" applyFont="1" applyFill="1" applyBorder="1" applyAlignment="1">
      <alignment horizontal="center" vertical="center" wrapText="1"/>
    </xf>
    <xf numFmtId="177" fontId="3" fillId="0" borderId="32" xfId="0" applyNumberFormat="1" applyFont="1" applyFill="1" applyBorder="1" applyAlignment="1">
      <alignment horizontal="center" vertical="center" wrapText="1"/>
    </xf>
    <xf numFmtId="179" fontId="3" fillId="0" borderId="24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 quotePrefix="1">
      <alignment horizontal="center" vertical="center"/>
    </xf>
    <xf numFmtId="0" fontId="11" fillId="0" borderId="0" xfId="0" applyFont="1" applyFill="1" applyBorder="1" applyAlignment="1">
      <alignment vertical="center" shrinkToFit="1"/>
    </xf>
    <xf numFmtId="176" fontId="11" fillId="0" borderId="0" xfId="0" applyNumberFormat="1" applyFont="1" applyFill="1" applyBorder="1" applyAlignment="1">
      <alignment horizontal="center" vertical="center" shrinkToFit="1"/>
    </xf>
    <xf numFmtId="177" fontId="3" fillId="0" borderId="0" xfId="0" applyNumberFormat="1" applyFont="1" applyFill="1" applyAlignment="1">
      <alignment horizontal="center" vertical="center" wrapText="1" shrinkToFit="1"/>
    </xf>
    <xf numFmtId="178" fontId="3" fillId="0" borderId="23" xfId="0" applyNumberFormat="1" applyFont="1" applyFill="1" applyBorder="1" applyAlignment="1">
      <alignment horizontal="center" vertical="center" wrapText="1"/>
    </xf>
    <xf numFmtId="178" fontId="3" fillId="0" borderId="0" xfId="0" applyNumberFormat="1" applyFont="1" applyFill="1" applyBorder="1" applyAlignment="1">
      <alignment horizontal="center" vertical="center" shrinkToFit="1"/>
    </xf>
    <xf numFmtId="178" fontId="3" fillId="0" borderId="24" xfId="0" applyNumberFormat="1" applyFont="1" applyFill="1" applyBorder="1" applyAlignment="1">
      <alignment horizontal="center" vertical="center" wrapText="1"/>
    </xf>
    <xf numFmtId="0" fontId="0" fillId="0" borderId="0" xfId="119" applyFont="1" applyFill="1">
      <alignment vertical="center"/>
      <protection/>
    </xf>
    <xf numFmtId="0" fontId="3" fillId="0" borderId="0" xfId="119" applyFont="1" applyFill="1" applyAlignment="1">
      <alignment vertical="center"/>
      <protection/>
    </xf>
    <xf numFmtId="0" fontId="3" fillId="0" borderId="0" xfId="119" applyFont="1" applyFill="1">
      <alignment vertical="center"/>
      <protection/>
    </xf>
    <xf numFmtId="0" fontId="3" fillId="0" borderId="22" xfId="115" applyFont="1" applyFill="1" applyBorder="1" applyAlignment="1">
      <alignment horizontal="center" vertical="center" wrapText="1"/>
      <protection/>
    </xf>
    <xf numFmtId="0" fontId="3" fillId="0" borderId="15" xfId="119" applyFont="1" applyFill="1" applyBorder="1" applyAlignment="1">
      <alignment horizontal="center" vertical="center"/>
      <protection/>
    </xf>
    <xf numFmtId="0" fontId="3" fillId="0" borderId="22" xfId="119" applyFont="1" applyFill="1" applyBorder="1" applyAlignment="1">
      <alignment horizontal="right" vertical="center" wrapText="1" indent="1"/>
      <protection/>
    </xf>
    <xf numFmtId="0" fontId="3" fillId="0" borderId="0" xfId="119" applyFont="1" applyFill="1" applyBorder="1" applyAlignment="1">
      <alignment horizontal="right" vertical="center" wrapText="1" indent="1"/>
      <protection/>
    </xf>
    <xf numFmtId="0" fontId="11" fillId="0" borderId="15" xfId="119" applyFont="1" applyFill="1" applyBorder="1" applyAlignment="1">
      <alignment horizontal="center" vertical="center" wrapText="1"/>
      <protection/>
    </xf>
    <xf numFmtId="0" fontId="11" fillId="0" borderId="22" xfId="119" applyFont="1" applyFill="1" applyBorder="1" applyAlignment="1">
      <alignment horizontal="right" vertical="center" wrapText="1" indent="1"/>
      <protection/>
    </xf>
    <xf numFmtId="0" fontId="11" fillId="0" borderId="0" xfId="119" applyFont="1" applyFill="1" applyBorder="1" applyAlignment="1">
      <alignment horizontal="right" vertical="center" wrapText="1" indent="1"/>
      <protection/>
    </xf>
    <xf numFmtId="230" fontId="3" fillId="0" borderId="0" xfId="119" applyNumberFormat="1" applyFont="1" applyFill="1" applyBorder="1" applyAlignment="1">
      <alignment horizontal="right" vertical="center" wrapText="1" indent="1"/>
      <protection/>
    </xf>
    <xf numFmtId="0" fontId="3" fillId="0" borderId="19" xfId="119" applyFont="1" applyFill="1" applyBorder="1" applyAlignment="1">
      <alignment horizontal="center" vertical="center"/>
      <protection/>
    </xf>
    <xf numFmtId="0" fontId="3" fillId="0" borderId="25" xfId="119" applyFont="1" applyFill="1" applyBorder="1" applyAlignment="1">
      <alignment horizontal="right" vertical="center" wrapText="1" indent="1"/>
      <protection/>
    </xf>
    <xf numFmtId="0" fontId="3" fillId="0" borderId="32" xfId="119" applyFont="1" applyFill="1" applyBorder="1" applyAlignment="1">
      <alignment horizontal="right" vertical="center" wrapText="1" indent="1"/>
      <protection/>
    </xf>
    <xf numFmtId="0" fontId="11" fillId="0" borderId="0" xfId="120" applyFont="1" applyFill="1" applyAlignment="1">
      <alignment horizontal="center" vertical="center"/>
      <protection/>
    </xf>
    <xf numFmtId="0" fontId="9" fillId="0" borderId="0" xfId="115" applyFont="1" applyFill="1" applyBorder="1" applyAlignment="1">
      <alignment horizontal="center" vertical="center"/>
      <protection/>
    </xf>
    <xf numFmtId="183" fontId="11" fillId="0" borderId="32" xfId="120" applyNumberFormat="1" applyFont="1" applyFill="1" applyBorder="1" applyAlignment="1">
      <alignment horizontal="center" vertical="center" shrinkToFit="1"/>
      <protection/>
    </xf>
    <xf numFmtId="183" fontId="11" fillId="0" borderId="24" xfId="120" applyNumberFormat="1" applyFont="1" applyFill="1" applyBorder="1" applyAlignment="1">
      <alignment horizontal="center" vertical="center" shrinkToFit="1"/>
      <protection/>
    </xf>
    <xf numFmtId="179" fontId="11" fillId="0" borderId="32" xfId="94" applyNumberFormat="1" applyFont="1" applyFill="1" applyBorder="1" applyAlignment="1">
      <alignment horizontal="center" vertical="center" wrapText="1"/>
    </xf>
    <xf numFmtId="0" fontId="3" fillId="0" borderId="24" xfId="120" applyFont="1" applyFill="1" applyBorder="1" applyAlignment="1">
      <alignment horizontal="center" vertical="center" shrinkToFit="1"/>
      <protection/>
    </xf>
    <xf numFmtId="226" fontId="15" fillId="0" borderId="0" xfId="0" applyNumberFormat="1" applyFont="1" applyFill="1" applyBorder="1" applyAlignment="1">
      <alignment horizontal="center" vertical="center" wrapText="1"/>
    </xf>
    <xf numFmtId="179" fontId="3" fillId="0" borderId="0" xfId="120" applyNumberFormat="1" applyFont="1" applyFill="1" applyBorder="1" applyAlignment="1">
      <alignment horizontal="center" vertical="center" wrapText="1"/>
      <protection/>
    </xf>
    <xf numFmtId="0" fontId="3" fillId="0" borderId="31" xfId="120" applyFill="1" applyBorder="1" applyAlignment="1">
      <alignment horizontal="center" vertical="center" wrapText="1"/>
      <protection/>
    </xf>
    <xf numFmtId="0" fontId="3" fillId="0" borderId="24" xfId="120" applyFill="1" applyBorder="1" applyAlignment="1">
      <alignment horizontal="center" vertical="center" wrapText="1"/>
      <protection/>
    </xf>
    <xf numFmtId="0" fontId="3" fillId="0" borderId="31" xfId="120" applyFont="1" applyFill="1" applyBorder="1" applyAlignment="1">
      <alignment horizontal="center" vertical="center" wrapText="1"/>
      <protection/>
    </xf>
    <xf numFmtId="0" fontId="3" fillId="0" borderId="24" xfId="120" applyFont="1" applyFill="1" applyBorder="1" applyAlignment="1">
      <alignment horizontal="center" vertical="center" wrapText="1"/>
      <protection/>
    </xf>
    <xf numFmtId="0" fontId="3" fillId="0" borderId="29" xfId="120" applyFont="1" applyFill="1" applyBorder="1" applyAlignment="1">
      <alignment horizontal="center" vertical="center"/>
      <protection/>
    </xf>
    <xf numFmtId="0" fontId="3" fillId="0" borderId="25" xfId="120" applyFont="1" applyFill="1" applyBorder="1" applyAlignment="1">
      <alignment horizontal="center" vertical="center"/>
      <protection/>
    </xf>
    <xf numFmtId="0" fontId="6" fillId="0" borderId="29" xfId="120" applyFont="1" applyFill="1" applyBorder="1" applyAlignment="1">
      <alignment horizontal="center" vertical="center" wrapText="1"/>
      <protection/>
    </xf>
    <xf numFmtId="0" fontId="3" fillId="0" borderId="2" xfId="120" applyFont="1" applyFill="1" applyBorder="1" applyAlignment="1">
      <alignment horizontal="center" vertical="center"/>
      <protection/>
    </xf>
    <xf numFmtId="0" fontId="3" fillId="0" borderId="30" xfId="120" applyFont="1" applyFill="1" applyBorder="1" applyAlignment="1">
      <alignment horizontal="center" vertical="center"/>
      <protection/>
    </xf>
    <xf numFmtId="0" fontId="3" fillId="0" borderId="40" xfId="120" applyFont="1" applyFill="1" applyBorder="1" applyAlignment="1">
      <alignment horizontal="center" vertical="center" wrapText="1"/>
      <protection/>
    </xf>
    <xf numFmtId="0" fontId="3" fillId="0" borderId="2" xfId="120" applyFont="1" applyFill="1" applyBorder="1" applyAlignment="1">
      <alignment horizontal="center" vertical="center" wrapText="1"/>
      <protection/>
    </xf>
    <xf numFmtId="0" fontId="3" fillId="0" borderId="30" xfId="120" applyFont="1" applyFill="1" applyBorder="1" applyAlignment="1">
      <alignment horizontal="center" vertical="center" wrapText="1"/>
      <protection/>
    </xf>
    <xf numFmtId="0" fontId="52" fillId="0" borderId="0" xfId="120" applyFont="1" applyFill="1" applyAlignment="1">
      <alignment horizontal="center" vertical="center" wrapText="1" shrinkToFit="1"/>
      <protection/>
    </xf>
    <xf numFmtId="0" fontId="3" fillId="0" borderId="0" xfId="120" applyFont="1" applyFill="1" applyBorder="1" applyAlignment="1">
      <alignment horizontal="left" vertical="center"/>
      <protection/>
    </xf>
    <xf numFmtId="0" fontId="6" fillId="0" borderId="31" xfId="120" applyFont="1" applyFill="1" applyBorder="1" applyAlignment="1">
      <alignment horizontal="center" vertical="center"/>
      <protection/>
    </xf>
    <xf numFmtId="0" fontId="3" fillId="0" borderId="23" xfId="120" applyFont="1" applyFill="1" applyBorder="1" applyAlignment="1">
      <alignment horizontal="center" vertical="center"/>
      <protection/>
    </xf>
    <xf numFmtId="0" fontId="3" fillId="0" borderId="24" xfId="120" applyFont="1" applyFill="1" applyBorder="1" applyAlignment="1">
      <alignment horizontal="center" vertical="center"/>
      <protection/>
    </xf>
    <xf numFmtId="0" fontId="6" fillId="0" borderId="26" xfId="120" applyFont="1" applyFill="1" applyBorder="1" applyAlignment="1" quotePrefix="1">
      <alignment horizontal="center" vertical="center" wrapText="1"/>
      <protection/>
    </xf>
    <xf numFmtId="0" fontId="3" fillId="0" borderId="26" xfId="120" applyFont="1" applyFill="1" applyBorder="1" applyAlignment="1">
      <alignment horizontal="center" vertical="center"/>
      <protection/>
    </xf>
    <xf numFmtId="0" fontId="3" fillId="0" borderId="26" xfId="120" applyFont="1" applyFill="1" applyBorder="1" applyAlignment="1">
      <alignment horizontal="center" vertical="center" wrapText="1"/>
      <protection/>
    </xf>
    <xf numFmtId="0" fontId="6" fillId="0" borderId="20" xfId="120" applyFont="1" applyFill="1" applyBorder="1" applyAlignment="1" quotePrefix="1">
      <alignment horizontal="center" vertical="center" wrapText="1"/>
      <protection/>
    </xf>
    <xf numFmtId="0" fontId="3" fillId="0" borderId="15" xfId="120" applyFont="1" applyFill="1" applyBorder="1" applyAlignment="1" quotePrefix="1">
      <alignment horizontal="center" vertical="center" wrapText="1"/>
      <protection/>
    </xf>
    <xf numFmtId="0" fontId="3" fillId="0" borderId="19" xfId="120" applyFont="1" applyFill="1" applyBorder="1" applyAlignment="1" quotePrefix="1">
      <alignment horizontal="center" vertical="center" wrapText="1"/>
      <protection/>
    </xf>
    <xf numFmtId="0" fontId="3" fillId="0" borderId="32" xfId="120" applyFont="1" applyFill="1" applyBorder="1" applyAlignment="1" quotePrefix="1">
      <alignment horizontal="right" vertical="center"/>
      <protection/>
    </xf>
    <xf numFmtId="0" fontId="3" fillId="0" borderId="32" xfId="120" applyFill="1" applyBorder="1" applyAlignment="1">
      <alignment vertical="center"/>
      <protection/>
    </xf>
    <xf numFmtId="0" fontId="3" fillId="0" borderId="22" xfId="120" applyFont="1" applyFill="1" applyBorder="1" applyAlignment="1">
      <alignment horizontal="center" vertical="center"/>
      <protection/>
    </xf>
    <xf numFmtId="0" fontId="6" fillId="0" borderId="26" xfId="120" applyFont="1" applyFill="1" applyBorder="1" applyAlignment="1">
      <alignment horizontal="center" vertical="center" wrapText="1"/>
      <protection/>
    </xf>
    <xf numFmtId="0" fontId="6" fillId="0" borderId="29" xfId="120" applyFont="1" applyFill="1" applyBorder="1" applyAlignment="1">
      <alignment horizontal="center" vertical="center"/>
      <protection/>
    </xf>
    <xf numFmtId="0" fontId="3" fillId="0" borderId="40" xfId="120" applyFont="1" applyFill="1" applyBorder="1" applyAlignment="1">
      <alignment horizontal="center" vertical="center"/>
      <protection/>
    </xf>
    <xf numFmtId="0" fontId="3" fillId="0" borderId="31" xfId="120" applyFill="1" applyBorder="1" applyAlignment="1">
      <alignment horizontal="center" vertical="center"/>
      <protection/>
    </xf>
    <xf numFmtId="0" fontId="3" fillId="0" borderId="0" xfId="120" applyFont="1" applyFill="1" applyBorder="1" applyAlignment="1">
      <alignment horizontal="center" vertical="center"/>
      <protection/>
    </xf>
    <xf numFmtId="0" fontId="3" fillId="0" borderId="23" xfId="120" applyFill="1" applyBorder="1" applyAlignment="1">
      <alignment horizontal="center" vertical="center"/>
      <protection/>
    </xf>
    <xf numFmtId="0" fontId="6" fillId="0" borderId="30" xfId="120" applyFont="1" applyFill="1" applyBorder="1" applyAlignment="1" quotePrefix="1">
      <alignment horizontal="center" vertical="center" wrapText="1"/>
      <protection/>
    </xf>
    <xf numFmtId="0" fontId="9" fillId="0" borderId="0" xfId="115" applyFont="1" applyFill="1" applyBorder="1" applyAlignment="1">
      <alignment horizontal="center" vertical="center"/>
      <protection/>
    </xf>
    <xf numFmtId="0" fontId="9" fillId="0" borderId="23" xfId="115" applyFont="1" applyFill="1" applyBorder="1" applyAlignment="1">
      <alignment horizontal="center" vertical="center"/>
      <protection/>
    </xf>
    <xf numFmtId="0" fontId="61" fillId="0" borderId="0" xfId="115" applyFont="1" applyFill="1" applyAlignment="1">
      <alignment horizontal="center" vertical="center"/>
      <protection/>
    </xf>
    <xf numFmtId="0" fontId="9" fillId="0" borderId="26" xfId="115" applyFont="1" applyFill="1" applyBorder="1" applyAlignment="1">
      <alignment horizontal="center" vertical="center"/>
      <protection/>
    </xf>
    <xf numFmtId="0" fontId="9" fillId="0" borderId="20" xfId="115" applyFont="1" applyFill="1" applyBorder="1" applyAlignment="1">
      <alignment horizontal="center" vertical="center"/>
      <protection/>
    </xf>
    <xf numFmtId="0" fontId="9" fillId="0" borderId="26" xfId="115" applyFont="1" applyFill="1" applyBorder="1" applyAlignment="1">
      <alignment horizontal="center" vertical="center" wrapText="1"/>
      <protection/>
    </xf>
    <xf numFmtId="0" fontId="9" fillId="0" borderId="40" xfId="115" applyFont="1" applyFill="1" applyBorder="1" applyAlignment="1">
      <alignment horizontal="center" vertical="center"/>
      <protection/>
    </xf>
    <xf numFmtId="0" fontId="64" fillId="0" borderId="32" xfId="115" applyFont="1" applyFill="1" applyBorder="1" applyAlignment="1">
      <alignment horizontal="center" vertical="center"/>
      <protection/>
    </xf>
    <xf numFmtId="0" fontId="9" fillId="0" borderId="29" xfId="115" applyFont="1" applyFill="1" applyBorder="1" applyAlignment="1">
      <alignment horizontal="center" vertical="center"/>
      <protection/>
    </xf>
    <xf numFmtId="0" fontId="9" fillId="0" borderId="22" xfId="115" applyFont="1" applyFill="1" applyBorder="1" applyAlignment="1">
      <alignment horizontal="center" vertical="center"/>
      <protection/>
    </xf>
    <xf numFmtId="0" fontId="9" fillId="0" borderId="25" xfId="115" applyFont="1" applyFill="1" applyBorder="1" applyAlignment="1">
      <alignment horizontal="center" vertical="center"/>
      <protection/>
    </xf>
    <xf numFmtId="0" fontId="64" fillId="0" borderId="24" xfId="115" applyFont="1" applyFill="1" applyBorder="1" applyAlignment="1">
      <alignment horizontal="center" vertical="center"/>
      <protection/>
    </xf>
    <xf numFmtId="0" fontId="9" fillId="0" borderId="31" xfId="115" applyFont="1" applyFill="1" applyBorder="1" applyAlignment="1">
      <alignment horizontal="center" vertical="center"/>
      <protection/>
    </xf>
    <xf numFmtId="0" fontId="48" fillId="0" borderId="0" xfId="0" applyFont="1" applyFill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9" fillId="0" borderId="15" xfId="0" applyFont="1" applyFill="1" applyBorder="1" applyAlignment="1" quotePrefix="1">
      <alignment horizontal="center" vertical="center" wrapText="1"/>
    </xf>
    <xf numFmtId="0" fontId="9" fillId="0" borderId="19" xfId="0" applyFont="1" applyFill="1" applyBorder="1" applyAlignment="1" quotePrefix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9" fillId="0" borderId="25" xfId="0" applyFont="1" applyFill="1" applyBorder="1" applyAlignment="1" quotePrefix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 quotePrefix="1">
      <alignment horizontal="center" vertical="center" wrapText="1"/>
    </xf>
    <xf numFmtId="0" fontId="9" fillId="0" borderId="26" xfId="0" applyFont="1" applyFill="1" applyBorder="1" applyAlignment="1" quotePrefix="1">
      <alignment horizontal="center" vertical="center" wrapText="1"/>
    </xf>
    <xf numFmtId="0" fontId="9" fillId="0" borderId="27" xfId="0" applyFont="1" applyFill="1" applyBorder="1" applyAlignment="1" quotePrefix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3" fillId="0" borderId="31" xfId="0" applyFont="1" applyFill="1" applyBorder="1" applyAlignment="1">
      <alignment horizontal="center" vertical="center" wrapText="1"/>
    </xf>
    <xf numFmtId="208" fontId="10" fillId="0" borderId="26" xfId="97" applyNumberFormat="1" applyFont="1" applyFill="1" applyBorder="1" applyAlignment="1">
      <alignment horizontal="center" vertical="center" wrapText="1"/>
    </xf>
    <xf numFmtId="0" fontId="10" fillId="0" borderId="26" xfId="97" applyNumberFormat="1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shrinkToFit="1"/>
    </xf>
    <xf numFmtId="0" fontId="11" fillId="0" borderId="32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48" fillId="0" borderId="0" xfId="120" applyFont="1" applyFill="1" applyAlignment="1">
      <alignment horizontal="center" vertical="center"/>
      <protection/>
    </xf>
    <xf numFmtId="0" fontId="9" fillId="0" borderId="31" xfId="120" applyFont="1" applyFill="1" applyBorder="1" applyAlignment="1">
      <alignment horizontal="center" vertical="center" shrinkToFit="1"/>
      <protection/>
    </xf>
    <xf numFmtId="0" fontId="3" fillId="0" borderId="23" xfId="120" applyFont="1" applyFill="1" applyBorder="1" applyAlignment="1">
      <alignment horizontal="center" vertical="center" shrinkToFit="1"/>
      <protection/>
    </xf>
    <xf numFmtId="0" fontId="3" fillId="0" borderId="24" xfId="120" applyFont="1" applyFill="1" applyBorder="1" applyAlignment="1">
      <alignment horizontal="center" vertical="center" shrinkToFit="1"/>
      <protection/>
    </xf>
    <xf numFmtId="0" fontId="3" fillId="0" borderId="29" xfId="120" applyFont="1" applyFill="1" applyBorder="1" applyAlignment="1">
      <alignment horizontal="center" vertical="center" shrinkToFit="1"/>
      <protection/>
    </xf>
    <xf numFmtId="0" fontId="3" fillId="0" borderId="22" xfId="120" applyFont="1" applyFill="1" applyBorder="1" applyAlignment="1">
      <alignment horizontal="center" vertical="center" shrinkToFit="1"/>
      <protection/>
    </xf>
    <xf numFmtId="0" fontId="3" fillId="0" borderId="25" xfId="120" applyFont="1" applyFill="1" applyBorder="1" applyAlignment="1">
      <alignment horizontal="center" vertical="center" shrinkToFit="1"/>
      <protection/>
    </xf>
    <xf numFmtId="0" fontId="3" fillId="0" borderId="26" xfId="117" applyFont="1" applyFill="1" applyBorder="1" applyAlignment="1">
      <alignment horizontal="center" vertical="center"/>
      <protection/>
    </xf>
    <xf numFmtId="0" fontId="3" fillId="0" borderId="26" xfId="117" applyFont="1" applyFill="1" applyBorder="1" applyAlignment="1">
      <alignment horizontal="center" vertical="center" wrapText="1"/>
      <protection/>
    </xf>
    <xf numFmtId="0" fontId="48" fillId="0" borderId="0" xfId="117" applyFont="1" applyFill="1" applyAlignment="1">
      <alignment horizontal="center" vertical="center"/>
      <protection/>
    </xf>
    <xf numFmtId="0" fontId="3" fillId="0" borderId="29" xfId="116" applyFont="1" applyFill="1" applyBorder="1" applyAlignment="1">
      <alignment horizontal="center" vertical="center" wrapText="1" shrinkToFit="1"/>
      <protection/>
    </xf>
    <xf numFmtId="0" fontId="3" fillId="0" borderId="22" xfId="116" applyFont="1" applyFill="1" applyBorder="1" applyAlignment="1">
      <alignment horizontal="center" vertical="center" shrinkToFit="1"/>
      <protection/>
    </xf>
    <xf numFmtId="0" fontId="3" fillId="0" borderId="25" xfId="116" applyFont="1" applyFill="1" applyBorder="1" applyAlignment="1">
      <alignment horizontal="center" vertical="center" shrinkToFit="1"/>
      <protection/>
    </xf>
    <xf numFmtId="0" fontId="16" fillId="0" borderId="28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46" xfId="0" applyFont="1" applyFill="1" applyBorder="1" applyAlignment="1">
      <alignment horizontal="center" vertical="center" wrapText="1"/>
    </xf>
    <xf numFmtId="0" fontId="16" fillId="0" borderId="47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wrapText="1"/>
    </xf>
    <xf numFmtId="0" fontId="48" fillId="0" borderId="0" xfId="0" applyFont="1" applyFill="1" applyAlignment="1">
      <alignment horizontal="center"/>
    </xf>
    <xf numFmtId="0" fontId="16" fillId="0" borderId="48" xfId="0" applyFont="1" applyFill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17" fillId="0" borderId="28" xfId="120" applyFont="1" applyFill="1" applyBorder="1" applyAlignment="1">
      <alignment horizontal="center" wrapText="1"/>
      <protection/>
    </xf>
    <xf numFmtId="0" fontId="17" fillId="0" borderId="0" xfId="120" applyFont="1" applyFill="1" applyBorder="1" applyAlignment="1">
      <alignment horizontal="center" wrapText="1"/>
      <protection/>
    </xf>
    <xf numFmtId="0" fontId="17" fillId="0" borderId="39" xfId="120" applyFont="1" applyFill="1" applyBorder="1" applyAlignment="1">
      <alignment horizontal="center" wrapText="1"/>
      <protection/>
    </xf>
    <xf numFmtId="0" fontId="3" fillId="0" borderId="33" xfId="120" applyFont="1" applyFill="1" applyBorder="1" applyAlignment="1">
      <alignment horizontal="center" wrapText="1"/>
      <protection/>
    </xf>
    <xf numFmtId="0" fontId="3" fillId="0" borderId="36" xfId="120" applyFont="1" applyFill="1" applyBorder="1" applyAlignment="1">
      <alignment horizontal="center" wrapText="1"/>
      <protection/>
    </xf>
    <xf numFmtId="0" fontId="16" fillId="0" borderId="46" xfId="120" applyFont="1" applyFill="1" applyBorder="1" applyAlignment="1">
      <alignment horizontal="center" wrapText="1"/>
      <protection/>
    </xf>
    <xf numFmtId="0" fontId="17" fillId="0" borderId="47" xfId="120" applyFont="1" applyFill="1" applyBorder="1" applyAlignment="1">
      <alignment horizontal="center" wrapText="1"/>
      <protection/>
    </xf>
    <xf numFmtId="0" fontId="17" fillId="0" borderId="38" xfId="120" applyFont="1" applyFill="1" applyBorder="1" applyAlignment="1">
      <alignment horizontal="center" wrapText="1"/>
      <protection/>
    </xf>
    <xf numFmtId="0" fontId="3" fillId="0" borderId="46" xfId="120" applyFont="1" applyFill="1" applyBorder="1" applyAlignment="1">
      <alignment horizontal="center" vertical="center"/>
      <protection/>
    </xf>
    <xf numFmtId="0" fontId="3" fillId="0" borderId="28" xfId="120" applyFont="1" applyFill="1" applyBorder="1" applyAlignment="1">
      <alignment horizontal="center" vertical="center"/>
      <protection/>
    </xf>
    <xf numFmtId="0" fontId="3" fillId="0" borderId="52" xfId="120" applyFont="1" applyFill="1" applyBorder="1" applyAlignment="1">
      <alignment horizontal="center" vertical="center"/>
      <protection/>
    </xf>
    <xf numFmtId="0" fontId="17" fillId="0" borderId="52" xfId="120" applyFont="1" applyFill="1" applyBorder="1" applyAlignment="1">
      <alignment horizontal="center" wrapText="1"/>
      <protection/>
    </xf>
    <xf numFmtId="0" fontId="17" fillId="0" borderId="45" xfId="120" applyFont="1" applyFill="1" applyBorder="1" applyAlignment="1">
      <alignment horizontal="center" wrapText="1"/>
      <protection/>
    </xf>
    <xf numFmtId="0" fontId="17" fillId="0" borderId="37" xfId="120" applyFont="1" applyFill="1" applyBorder="1" applyAlignment="1">
      <alignment horizontal="center" wrapText="1"/>
      <protection/>
    </xf>
    <xf numFmtId="0" fontId="6" fillId="0" borderId="38" xfId="120" applyFont="1" applyFill="1" applyBorder="1" applyAlignment="1">
      <alignment horizontal="center" vertical="center"/>
      <protection/>
    </xf>
    <xf numFmtId="0" fontId="3" fillId="0" borderId="39" xfId="120" applyFont="1" applyFill="1" applyBorder="1" applyAlignment="1">
      <alignment horizontal="center" vertical="center"/>
      <protection/>
    </xf>
    <xf numFmtId="0" fontId="3" fillId="0" borderId="37" xfId="120" applyFont="1" applyFill="1" applyBorder="1" applyAlignment="1">
      <alignment horizontal="center" vertical="center"/>
      <protection/>
    </xf>
    <xf numFmtId="0" fontId="19" fillId="0" borderId="46" xfId="120" applyFont="1" applyFill="1" applyBorder="1" applyAlignment="1">
      <alignment horizontal="center" vertical="center"/>
      <protection/>
    </xf>
    <xf numFmtId="0" fontId="19" fillId="0" borderId="28" xfId="120" applyFont="1" applyFill="1" applyBorder="1" applyAlignment="1">
      <alignment horizontal="center" vertical="center"/>
      <protection/>
    </xf>
    <xf numFmtId="0" fontId="19" fillId="0" borderId="52" xfId="120" applyFont="1" applyFill="1" applyBorder="1" applyAlignment="1">
      <alignment horizontal="center" vertical="center"/>
      <protection/>
    </xf>
    <xf numFmtId="0" fontId="57" fillId="0" borderId="0" xfId="120" applyFont="1" applyFill="1" applyAlignment="1">
      <alignment horizontal="center" wrapText="1"/>
      <protection/>
    </xf>
    <xf numFmtId="0" fontId="57" fillId="0" borderId="0" xfId="120" applyFont="1" applyFill="1" applyAlignment="1">
      <alignment horizontal="center"/>
      <protection/>
    </xf>
    <xf numFmtId="0" fontId="21" fillId="0" borderId="53" xfId="120" applyFont="1" applyFill="1" applyBorder="1" applyAlignment="1">
      <alignment horizontal="center" vertical="center" wrapText="1"/>
      <protection/>
    </xf>
    <xf numFmtId="0" fontId="17" fillId="0" borderId="23" xfId="120" applyFont="1" applyFill="1" applyBorder="1" applyAlignment="1">
      <alignment horizontal="center" vertical="center" wrapText="1"/>
      <protection/>
    </xf>
    <xf numFmtId="0" fontId="17" fillId="0" borderId="54" xfId="120" applyFont="1" applyFill="1" applyBorder="1" applyAlignment="1">
      <alignment horizontal="center" vertical="center" wrapText="1"/>
      <protection/>
    </xf>
    <xf numFmtId="0" fontId="16" fillId="0" borderId="47" xfId="120" applyFont="1" applyFill="1" applyBorder="1" applyAlignment="1">
      <alignment horizontal="center" vertical="center" wrapText="1"/>
      <protection/>
    </xf>
    <xf numFmtId="0" fontId="17" fillId="0" borderId="47" xfId="120" applyFont="1" applyFill="1" applyBorder="1" applyAlignment="1">
      <alignment horizontal="center" vertical="center" wrapText="1"/>
      <protection/>
    </xf>
    <xf numFmtId="0" fontId="17" fillId="0" borderId="38" xfId="120" applyFont="1" applyFill="1" applyBorder="1" applyAlignment="1">
      <alignment horizontal="center" vertical="center" wrapText="1"/>
      <protection/>
    </xf>
    <xf numFmtId="0" fontId="17" fillId="0" borderId="45" xfId="120" applyFont="1" applyFill="1" applyBorder="1" applyAlignment="1">
      <alignment horizontal="center" vertical="center" wrapText="1"/>
      <protection/>
    </xf>
    <xf numFmtId="0" fontId="17" fillId="0" borderId="37" xfId="120" applyFont="1" applyFill="1" applyBorder="1" applyAlignment="1">
      <alignment horizontal="center" vertical="center" wrapText="1"/>
      <protection/>
    </xf>
    <xf numFmtId="0" fontId="74" fillId="0" borderId="0" xfId="115" applyFont="1" applyFill="1" applyAlignment="1">
      <alignment horizontal="center" vertical="center"/>
      <protection/>
    </xf>
    <xf numFmtId="0" fontId="9" fillId="0" borderId="40" xfId="116" applyFont="1" applyFill="1" applyBorder="1" applyAlignment="1">
      <alignment horizontal="left" vertical="center" shrinkToFit="1"/>
      <protection/>
    </xf>
    <xf numFmtId="0" fontId="10" fillId="0" borderId="26" xfId="115" applyFont="1" applyFill="1" applyBorder="1" applyAlignment="1">
      <alignment horizontal="center" vertical="center"/>
      <protection/>
    </xf>
    <xf numFmtId="0" fontId="10" fillId="0" borderId="20" xfId="115" applyFont="1" applyFill="1" applyBorder="1" applyAlignment="1">
      <alignment horizontal="center" vertical="center" wrapText="1"/>
      <protection/>
    </xf>
    <xf numFmtId="0" fontId="10" fillId="0" borderId="19" xfId="115" applyFont="1" applyFill="1" applyBorder="1" applyAlignment="1">
      <alignment horizontal="center" vertical="center" wrapText="1"/>
      <protection/>
    </xf>
    <xf numFmtId="0" fontId="0" fillId="0" borderId="29" xfId="115" applyFont="1" applyFill="1" applyBorder="1" applyAlignment="1">
      <alignment horizontal="center" vertical="center" wrapText="1"/>
      <protection/>
    </xf>
    <xf numFmtId="0" fontId="0" fillId="0" borderId="25" xfId="115" applyFont="1" applyFill="1" applyBorder="1" applyAlignment="1">
      <alignment horizontal="center" vertical="center"/>
      <protection/>
    </xf>
    <xf numFmtId="0" fontId="16" fillId="0" borderId="34" xfId="120" applyFont="1" applyFill="1" applyBorder="1" applyAlignment="1">
      <alignment horizontal="center" vertical="center" wrapText="1"/>
      <protection/>
    </xf>
    <xf numFmtId="0" fontId="16" fillId="0" borderId="35" xfId="120" applyFont="1" applyFill="1" applyBorder="1" applyAlignment="1">
      <alignment horizontal="center" vertical="center" wrapText="1"/>
      <protection/>
    </xf>
    <xf numFmtId="0" fontId="17" fillId="0" borderId="33" xfId="120" applyFont="1" applyFill="1" applyBorder="1" applyAlignment="1">
      <alignment horizontal="center" wrapText="1"/>
      <protection/>
    </xf>
    <xf numFmtId="0" fontId="17" fillId="0" borderId="35" xfId="120" applyFont="1" applyFill="1" applyBorder="1" applyAlignment="1">
      <alignment horizontal="center" wrapText="1"/>
      <protection/>
    </xf>
    <xf numFmtId="0" fontId="16" fillId="0" borderId="55" xfId="120" applyFont="1" applyFill="1" applyBorder="1" applyAlignment="1">
      <alignment horizontal="center" wrapText="1"/>
      <protection/>
    </xf>
    <xf numFmtId="0" fontId="16" fillId="0" borderId="40" xfId="120" applyFont="1" applyFill="1" applyBorder="1" applyAlignment="1">
      <alignment horizontal="center" wrapText="1"/>
      <protection/>
    </xf>
    <xf numFmtId="0" fontId="16" fillId="0" borderId="56" xfId="120" applyFont="1" applyFill="1" applyBorder="1" applyAlignment="1">
      <alignment horizontal="center" wrapText="1"/>
      <protection/>
    </xf>
    <xf numFmtId="0" fontId="16" fillId="0" borderId="42" xfId="120" applyFont="1" applyFill="1" applyBorder="1" applyAlignment="1">
      <alignment horizontal="center" wrapText="1"/>
      <protection/>
    </xf>
    <xf numFmtId="0" fontId="16" fillId="0" borderId="33" xfId="120" applyFont="1" applyFill="1" applyBorder="1" applyAlignment="1">
      <alignment horizontal="center" wrapText="1"/>
      <protection/>
    </xf>
    <xf numFmtId="0" fontId="16" fillId="0" borderId="28" xfId="120" applyFont="1" applyFill="1" applyBorder="1" applyAlignment="1">
      <alignment horizontal="center" wrapText="1"/>
      <protection/>
    </xf>
    <xf numFmtId="0" fontId="16" fillId="0" borderId="0" xfId="120" applyFont="1" applyFill="1" applyBorder="1" applyAlignment="1">
      <alignment horizontal="center" wrapText="1"/>
      <protection/>
    </xf>
    <xf numFmtId="0" fontId="16" fillId="0" borderId="39" xfId="120" applyFont="1" applyFill="1" applyBorder="1" applyAlignment="1">
      <alignment horizontal="center" wrapText="1"/>
      <protection/>
    </xf>
    <xf numFmtId="0" fontId="16" fillId="0" borderId="52" xfId="120" applyFont="1" applyFill="1" applyBorder="1" applyAlignment="1">
      <alignment horizontal="center" wrapText="1"/>
      <protection/>
    </xf>
    <xf numFmtId="0" fontId="16" fillId="0" borderId="45" xfId="120" applyFont="1" applyFill="1" applyBorder="1" applyAlignment="1">
      <alignment horizontal="center" wrapText="1"/>
      <protection/>
    </xf>
    <xf numFmtId="0" fontId="16" fillId="0" borderId="37" xfId="120" applyFont="1" applyFill="1" applyBorder="1" applyAlignment="1">
      <alignment horizontal="center" wrapText="1"/>
      <protection/>
    </xf>
    <xf numFmtId="0" fontId="3" fillId="0" borderId="52" xfId="120" applyFill="1" applyBorder="1" applyAlignment="1">
      <alignment wrapText="1"/>
      <protection/>
    </xf>
    <xf numFmtId="0" fontId="3" fillId="0" borderId="45" xfId="120" applyFill="1" applyBorder="1" applyAlignment="1">
      <alignment wrapText="1"/>
      <protection/>
    </xf>
    <xf numFmtId="0" fontId="3" fillId="0" borderId="37" xfId="120" applyFill="1" applyBorder="1" applyAlignment="1">
      <alignment wrapText="1"/>
      <protection/>
    </xf>
    <xf numFmtId="0" fontId="57" fillId="0" borderId="0" xfId="120" applyFont="1" applyFill="1" applyAlignment="1">
      <alignment horizontal="center" vertical="center"/>
      <protection/>
    </xf>
    <xf numFmtId="0" fontId="3" fillId="0" borderId="55" xfId="120" applyFont="1" applyFill="1" applyBorder="1" applyAlignment="1">
      <alignment horizontal="center" vertical="center"/>
      <protection/>
    </xf>
    <xf numFmtId="0" fontId="3" fillId="0" borderId="57" xfId="120" applyFont="1" applyFill="1" applyBorder="1" applyAlignment="1">
      <alignment horizontal="center" vertical="center"/>
      <protection/>
    </xf>
    <xf numFmtId="0" fontId="16" fillId="0" borderId="56" xfId="120" applyFont="1" applyFill="1" applyBorder="1" applyAlignment="1">
      <alignment horizontal="center" vertical="center" wrapText="1"/>
      <protection/>
    </xf>
    <xf numFmtId="0" fontId="17" fillId="0" borderId="39" xfId="120" applyFont="1" applyFill="1" applyBorder="1" applyAlignment="1">
      <alignment horizontal="center" vertical="center" wrapText="1"/>
      <protection/>
    </xf>
    <xf numFmtId="0" fontId="17" fillId="0" borderId="51" xfId="120" applyFont="1" applyFill="1" applyBorder="1" applyAlignment="1">
      <alignment horizontal="center" vertical="center" wrapText="1"/>
      <protection/>
    </xf>
    <xf numFmtId="0" fontId="17" fillId="0" borderId="40" xfId="120" applyFont="1" applyFill="1" applyBorder="1" applyAlignment="1">
      <alignment horizontal="center" wrapText="1"/>
      <protection/>
    </xf>
    <xf numFmtId="0" fontId="17" fillId="0" borderId="56" xfId="120" applyFont="1" applyFill="1" applyBorder="1" applyAlignment="1">
      <alignment horizontal="center" wrapText="1"/>
      <protection/>
    </xf>
    <xf numFmtId="0" fontId="17" fillId="0" borderId="43" xfId="120" applyFont="1" applyFill="1" applyBorder="1" applyAlignment="1">
      <alignment horizontal="center" wrapText="1"/>
      <protection/>
    </xf>
    <xf numFmtId="0" fontId="9" fillId="0" borderId="29" xfId="0" applyFont="1" applyFill="1" applyBorder="1" applyAlignment="1">
      <alignment horizontal="center" vertical="center" shrinkToFit="1"/>
    </xf>
    <xf numFmtId="0" fontId="9" fillId="0" borderId="40" xfId="0" applyFont="1" applyFill="1" applyBorder="1" applyAlignment="1">
      <alignment horizontal="center" vertical="center" shrinkToFit="1"/>
    </xf>
    <xf numFmtId="0" fontId="9" fillId="0" borderId="31" xfId="0" applyFont="1" applyFill="1" applyBorder="1" applyAlignment="1">
      <alignment horizontal="center" vertical="center" shrinkToFit="1"/>
    </xf>
    <xf numFmtId="0" fontId="9" fillId="0" borderId="25" xfId="0" applyFont="1" applyFill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center" vertical="center" shrinkToFit="1"/>
    </xf>
    <xf numFmtId="0" fontId="9" fillId="0" borderId="24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 quotePrefix="1">
      <alignment horizontal="center" vertical="center"/>
    </xf>
    <xf numFmtId="0" fontId="3" fillId="0" borderId="22" xfId="0" applyFont="1" applyFill="1" applyBorder="1" applyAlignment="1" quotePrefix="1">
      <alignment horizontal="center" vertical="center" shrinkToFit="1"/>
    </xf>
    <xf numFmtId="0" fontId="11" fillId="0" borderId="22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3" fillId="0" borderId="26" xfId="119" applyFont="1" applyFill="1" applyBorder="1" applyAlignment="1">
      <alignment horizontal="center" vertical="center" wrapText="1"/>
      <protection/>
    </xf>
    <xf numFmtId="0" fontId="3" fillId="0" borderId="26" xfId="119" applyFont="1" applyFill="1" applyBorder="1" applyAlignment="1">
      <alignment horizontal="center" vertical="center"/>
      <protection/>
    </xf>
    <xf numFmtId="0" fontId="48" fillId="0" borderId="0" xfId="119" applyFont="1" applyFill="1" applyAlignment="1">
      <alignment horizontal="center" vertical="center"/>
      <protection/>
    </xf>
    <xf numFmtId="0" fontId="3" fillId="0" borderId="32" xfId="119" applyFont="1" applyFill="1" applyBorder="1" applyAlignment="1">
      <alignment horizontal="right" vertical="center"/>
      <protection/>
    </xf>
    <xf numFmtId="0" fontId="3" fillId="0" borderId="29" xfId="115" applyFont="1" applyFill="1" applyBorder="1" applyAlignment="1">
      <alignment horizontal="center" vertical="center" wrapText="1"/>
      <protection/>
    </xf>
    <xf numFmtId="0" fontId="3" fillId="0" borderId="22" xfId="115" applyFont="1" applyFill="1" applyBorder="1" applyAlignment="1">
      <alignment horizontal="center" vertical="center" wrapText="1"/>
      <protection/>
    </xf>
    <xf numFmtId="0" fontId="3" fillId="0" borderId="25" xfId="115" applyFont="1" applyFill="1" applyBorder="1" applyAlignment="1">
      <alignment horizontal="center" vertical="center" wrapText="1"/>
      <protection/>
    </xf>
    <xf numFmtId="0" fontId="11" fillId="0" borderId="32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 wrapText="1" shrinkToFit="1"/>
    </xf>
    <xf numFmtId="0" fontId="17" fillId="0" borderId="32" xfId="120" applyFont="1" applyFill="1" applyBorder="1" applyAlignment="1">
      <alignment horizontal="center" vertical="center"/>
      <protection/>
    </xf>
    <xf numFmtId="0" fontId="10" fillId="0" borderId="0" xfId="115" applyFont="1" applyFill="1" applyBorder="1" applyAlignment="1">
      <alignment horizontal="center" vertical="center"/>
      <protection/>
    </xf>
    <xf numFmtId="0" fontId="10" fillId="0" borderId="22" xfId="115" applyFont="1" applyFill="1" applyBorder="1" applyAlignment="1">
      <alignment horizontal="center" vertical="center" wrapText="1"/>
      <protection/>
    </xf>
    <xf numFmtId="0" fontId="10" fillId="0" borderId="0" xfId="115" applyFont="1" applyFill="1" applyBorder="1" applyAlignment="1">
      <alignment horizontal="center" vertical="center" wrapText="1"/>
      <protection/>
    </xf>
    <xf numFmtId="235" fontId="3" fillId="0" borderId="0" xfId="115" applyNumberFormat="1" applyFont="1" applyFill="1" applyBorder="1" applyAlignment="1">
      <alignment horizontal="right" vertical="center" wrapText="1" indent="1"/>
      <protection/>
    </xf>
    <xf numFmtId="0" fontId="11" fillId="0" borderId="23" xfId="116" applyFont="1" applyFill="1" applyBorder="1" applyAlignment="1">
      <alignment horizontal="center" vertical="center" shrinkToFit="1"/>
      <protection/>
    </xf>
    <xf numFmtId="236" fontId="3" fillId="0" borderId="23" xfId="115" applyNumberFormat="1" applyFont="1" applyFill="1" applyBorder="1" applyAlignment="1">
      <alignment horizontal="right" vertical="center" wrapText="1" indent="1"/>
      <protection/>
    </xf>
    <xf numFmtId="0" fontId="6" fillId="0" borderId="22" xfId="115" applyFont="1" applyFill="1" applyBorder="1" applyAlignment="1">
      <alignment horizontal="center" vertical="center"/>
      <protection/>
    </xf>
    <xf numFmtId="178" fontId="11" fillId="0" borderId="0" xfId="94" applyNumberFormat="1" applyFont="1" applyFill="1" applyBorder="1" applyAlignment="1">
      <alignment horizontal="center" vertical="center"/>
    </xf>
    <xf numFmtId="179" fontId="11" fillId="0" borderId="0" xfId="94" applyNumberFormat="1" applyFont="1" applyFill="1" applyBorder="1" applyAlignment="1">
      <alignment horizontal="center" vertical="center" wrapText="1"/>
    </xf>
    <xf numFmtId="178" fontId="11" fillId="0" borderId="0" xfId="94" applyNumberFormat="1" applyFont="1" applyFill="1" applyBorder="1" applyAlignment="1">
      <alignment horizontal="center" vertical="center" wrapText="1"/>
    </xf>
    <xf numFmtId="0" fontId="11" fillId="0" borderId="23" xfId="120" applyFont="1" applyFill="1" applyBorder="1" applyAlignment="1">
      <alignment horizontal="center" vertical="center" shrinkToFit="1"/>
      <protection/>
    </xf>
    <xf numFmtId="179" fontId="11" fillId="0" borderId="23" xfId="94" applyNumberFormat="1" applyFont="1" applyFill="1" applyBorder="1" applyAlignment="1">
      <alignment horizontal="center" vertical="center" wrapText="1"/>
    </xf>
    <xf numFmtId="0" fontId="11" fillId="0" borderId="22" xfId="120" applyFont="1" applyFill="1" applyBorder="1" applyAlignment="1">
      <alignment horizontal="center" vertical="center" shrinkToFit="1"/>
      <protection/>
    </xf>
    <xf numFmtId="0" fontId="3" fillId="0" borderId="0" xfId="120" applyFont="1" applyFill="1" applyBorder="1" applyAlignment="1">
      <alignment horizontal="center" vertical="center" shrinkToFit="1"/>
      <protection/>
    </xf>
    <xf numFmtId="178" fontId="3" fillId="0" borderId="0" xfId="94" applyNumberFormat="1" applyFont="1" applyFill="1" applyBorder="1" applyAlignment="1">
      <alignment horizontal="center" vertical="center"/>
    </xf>
    <xf numFmtId="178" fontId="3" fillId="0" borderId="0" xfId="94" applyNumberFormat="1" applyFont="1" applyFill="1" applyBorder="1" applyAlignment="1">
      <alignment horizontal="center" vertical="center" wrapText="1"/>
    </xf>
    <xf numFmtId="0" fontId="3" fillId="0" borderId="32" xfId="120" applyFont="1" applyFill="1" applyBorder="1" applyAlignment="1">
      <alignment horizontal="center" vertical="center" shrinkToFit="1"/>
      <protection/>
    </xf>
    <xf numFmtId="178" fontId="3" fillId="0" borderId="32" xfId="94" applyNumberFormat="1" applyFont="1" applyFill="1" applyBorder="1" applyAlignment="1">
      <alignment horizontal="center" vertical="center"/>
    </xf>
    <xf numFmtId="179" fontId="3" fillId="0" borderId="32" xfId="94" applyNumberFormat="1" applyFont="1" applyFill="1" applyBorder="1" applyAlignment="1">
      <alignment horizontal="center" vertical="center" wrapText="1"/>
    </xf>
    <xf numFmtId="178" fontId="3" fillId="0" borderId="32" xfId="94" applyNumberFormat="1" applyFont="1" applyFill="1" applyBorder="1" applyAlignment="1">
      <alignment horizontal="center" vertical="center" wrapText="1"/>
    </xf>
    <xf numFmtId="179" fontId="3" fillId="0" borderId="24" xfId="94" applyNumberFormat="1" applyFont="1" applyFill="1" applyBorder="1" applyAlignment="1">
      <alignment horizontal="center" vertical="center" wrapText="1"/>
    </xf>
    <xf numFmtId="179" fontId="3" fillId="0" borderId="25" xfId="94" applyNumberFormat="1" applyFont="1" applyFill="1" applyBorder="1" applyAlignment="1">
      <alignment horizontal="center" vertical="center" wrapText="1"/>
    </xf>
  </cellXfs>
  <cellStyles count="11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¨­￠￢￠O [0]_INQUIRY ￠?￥i¨u¡AAⓒ￢Aⓒª " xfId="33"/>
    <cellStyle name="A¨­￠￢￠O_INQUIRY ￠?￥i¨u¡AAⓒ￢Aⓒª " xfId="34"/>
    <cellStyle name="AeE­ [0]_AMT " xfId="35"/>
    <cellStyle name="AeE­_AMT " xfId="36"/>
    <cellStyle name="AeE¡ⓒ [0]_INQUIRY ￠?￥i¨u¡AAⓒ￢Aⓒª " xfId="37"/>
    <cellStyle name="AeE¡ⓒ_INQUIRY ￠?￥i¨u¡AAⓒ￢Aⓒª " xfId="38"/>
    <cellStyle name="AÞ¸¶ [0]_AN°y(1.25) " xfId="39"/>
    <cellStyle name="AÞ¸¶_AN°y(1.25) " xfId="40"/>
    <cellStyle name="C¡IA¨ª_¡ic¨u¡A¨￢I¨￢¡Æ AN¡Æe " xfId="41"/>
    <cellStyle name="C￥AØ_¿μ¾÷CoE² " xfId="42"/>
    <cellStyle name="Calc Currency (0)" xfId="43"/>
    <cellStyle name="Comma [0]_ SG&amp;A Bridge " xfId="44"/>
    <cellStyle name="Comma_ SG&amp;A Bridge " xfId="45"/>
    <cellStyle name="Comma0" xfId="46"/>
    <cellStyle name="Curren?_x0012_퐀_x0017_?" xfId="47"/>
    <cellStyle name="Currency [0]_ SG&amp;A Bridge " xfId="48"/>
    <cellStyle name="Currency_ SG&amp;A Bridge " xfId="49"/>
    <cellStyle name="Currency0" xfId="50"/>
    <cellStyle name="Date" xfId="51"/>
    <cellStyle name="Fixed" xfId="52"/>
    <cellStyle name="Header1" xfId="53"/>
    <cellStyle name="Header2" xfId="54"/>
    <cellStyle name="Heading 1" xfId="55"/>
    <cellStyle name="Heading 2" xfId="56"/>
    <cellStyle name="Normal_ SG&amp;A Bridge " xfId="57"/>
    <cellStyle name="Percent [2]" xfId="58"/>
    <cellStyle name="subhead" xfId="59"/>
    <cellStyle name="Total" xfId="60"/>
    <cellStyle name="강조색1" xfId="61"/>
    <cellStyle name="강조색2" xfId="62"/>
    <cellStyle name="강조색3" xfId="63"/>
    <cellStyle name="강조색4" xfId="64"/>
    <cellStyle name="강조색5" xfId="65"/>
    <cellStyle name="강조색6" xfId="66"/>
    <cellStyle name="경고문" xfId="67"/>
    <cellStyle name="계산" xfId="68"/>
    <cellStyle name="咬訌裝?INCOM1" xfId="69"/>
    <cellStyle name="咬訌裝?INCOM10" xfId="70"/>
    <cellStyle name="咬訌裝?INCOM2" xfId="71"/>
    <cellStyle name="咬訌裝?INCOM3" xfId="72"/>
    <cellStyle name="咬訌裝?INCOM4" xfId="73"/>
    <cellStyle name="咬訌裝?INCOM5" xfId="74"/>
    <cellStyle name="咬訌裝?INCOM6" xfId="75"/>
    <cellStyle name="咬訌裝?INCOM7" xfId="76"/>
    <cellStyle name="咬訌裝?INCOM8" xfId="77"/>
    <cellStyle name="咬訌裝?INCOM9" xfId="78"/>
    <cellStyle name="咬訌裝?PRIB11" xfId="79"/>
    <cellStyle name="나쁨" xfId="80"/>
    <cellStyle name="똿뗦먛귟 [0.00]_PRODUCT DETAIL Q1" xfId="81"/>
    <cellStyle name="똿뗦먛귟_PRODUCT DETAIL Q1" xfId="82"/>
    <cellStyle name="메모" xfId="83"/>
    <cellStyle name="믅됞 [0.00]_PRODUCT DETAIL Q1" xfId="84"/>
    <cellStyle name="믅됞_PRODUCT DETAIL Q1" xfId="85"/>
    <cellStyle name="Percent" xfId="86"/>
    <cellStyle name="백분율 2" xfId="87"/>
    <cellStyle name="백분율 3" xfId="88"/>
    <cellStyle name="보통" xfId="89"/>
    <cellStyle name="뷭?_BOOKSHIP" xfId="90"/>
    <cellStyle name="설명 텍스트" xfId="91"/>
    <cellStyle name="셀 확인" xfId="92"/>
    <cellStyle name="Comma" xfId="93"/>
    <cellStyle name="Comma [0]" xfId="94"/>
    <cellStyle name="쉼표 [0] 2" xfId="95"/>
    <cellStyle name="쉼표 [0] 3 2" xfId="96"/>
    <cellStyle name="쉼표 [0]_13 환경" xfId="97"/>
    <cellStyle name="스타일 1" xfId="98"/>
    <cellStyle name="안건회계법인" xfId="99"/>
    <cellStyle name="연결된 셀" xfId="100"/>
    <cellStyle name="Followed Hyperlink" xfId="101"/>
    <cellStyle name="요약" xfId="102"/>
    <cellStyle name="입력" xfId="103"/>
    <cellStyle name="제목" xfId="104"/>
    <cellStyle name="제목 1" xfId="105"/>
    <cellStyle name="제목 2" xfId="106"/>
    <cellStyle name="제목 3" xfId="107"/>
    <cellStyle name="제목 4" xfId="108"/>
    <cellStyle name="좋음" xfId="109"/>
    <cellStyle name="출력" xfId="110"/>
    <cellStyle name="콤마 [0]_ 견적기준 FLOW " xfId="111"/>
    <cellStyle name="콤마_ 견적기준 FLOW " xfId="112"/>
    <cellStyle name="Currency" xfId="113"/>
    <cellStyle name="Currency [0]" xfId="114"/>
    <cellStyle name="표준 2" xfId="115"/>
    <cellStyle name="표준 3" xfId="116"/>
    <cellStyle name="표준 3 3" xfId="117"/>
    <cellStyle name="표준 4" xfId="118"/>
    <cellStyle name="표준 4 2" xfId="119"/>
    <cellStyle name="표준_13.환경" xfId="120"/>
    <cellStyle name="표준_6.생활폐기물매립지" xfId="121"/>
    <cellStyle name="표준_kc-elec system check list" xfId="122"/>
    <cellStyle name="표준_녹색환경과" xfId="123"/>
    <cellStyle name="표준_인구" xfId="124"/>
    <cellStyle name="Hyperlink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Y11"/>
  <sheetViews>
    <sheetView zoomScaleSheetLayoutView="100" zoomScalePageLayoutView="0" workbookViewId="0" topLeftCell="A1">
      <selection activeCell="H18" sqref="H18"/>
    </sheetView>
  </sheetViews>
  <sheetFormatPr defaultColWidth="7.10546875" defaultRowHeight="13.5"/>
  <cols>
    <col min="1" max="1" width="12.6640625" style="59" customWidth="1"/>
    <col min="2" max="13" width="5.77734375" style="59" customWidth="1"/>
    <col min="14" max="14" width="9.88671875" style="59" customWidth="1"/>
    <col min="15" max="15" width="11.10546875" style="59" customWidth="1"/>
    <col min="16" max="16384" width="7.10546875" style="59" customWidth="1"/>
  </cols>
  <sheetData>
    <row r="1" spans="1:15" ht="22.5" customHeight="1">
      <c r="A1" s="57" t="s">
        <v>197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20.25" customHeight="1">
      <c r="A2" s="59" t="s">
        <v>161</v>
      </c>
      <c r="O2" s="60" t="s">
        <v>162</v>
      </c>
    </row>
    <row r="3" spans="1:16" s="62" customFormat="1" ht="45" customHeight="1">
      <c r="A3" s="407" t="s">
        <v>88</v>
      </c>
      <c r="B3" s="413" t="s">
        <v>198</v>
      </c>
      <c r="C3" s="414"/>
      <c r="D3" s="414"/>
      <c r="E3" s="414"/>
      <c r="F3" s="414"/>
      <c r="G3" s="415"/>
      <c r="H3" s="416" t="s">
        <v>199</v>
      </c>
      <c r="I3" s="417"/>
      <c r="J3" s="417"/>
      <c r="K3" s="417"/>
      <c r="L3" s="417"/>
      <c r="M3" s="418"/>
      <c r="N3" s="409" t="s">
        <v>200</v>
      </c>
      <c r="O3" s="411" t="s">
        <v>89</v>
      </c>
      <c r="P3" s="61"/>
    </row>
    <row r="4" spans="1:16" s="62" customFormat="1" ht="45" customHeight="1">
      <c r="A4" s="408"/>
      <c r="B4" s="63" t="s">
        <v>201</v>
      </c>
      <c r="C4" s="64" t="s">
        <v>202</v>
      </c>
      <c r="D4" s="64" t="s">
        <v>203</v>
      </c>
      <c r="E4" s="64" t="s">
        <v>204</v>
      </c>
      <c r="F4" s="64" t="s">
        <v>205</v>
      </c>
      <c r="G4" s="65" t="s">
        <v>206</v>
      </c>
      <c r="H4" s="63" t="s">
        <v>201</v>
      </c>
      <c r="I4" s="66" t="s">
        <v>192</v>
      </c>
      <c r="J4" s="66" t="s">
        <v>193</v>
      </c>
      <c r="K4" s="66" t="s">
        <v>194</v>
      </c>
      <c r="L4" s="64" t="s">
        <v>195</v>
      </c>
      <c r="M4" s="65" t="s">
        <v>196</v>
      </c>
      <c r="N4" s="410"/>
      <c r="O4" s="412"/>
      <c r="P4" s="61"/>
    </row>
    <row r="5" spans="1:16" s="69" customFormat="1" ht="27.75" customHeight="1">
      <c r="A5" s="19" t="s">
        <v>303</v>
      </c>
      <c r="B5" s="14">
        <v>186</v>
      </c>
      <c r="C5" s="15">
        <v>0</v>
      </c>
      <c r="D5" s="15">
        <v>0</v>
      </c>
      <c r="E5" s="15">
        <v>0</v>
      </c>
      <c r="F5" s="16">
        <v>94</v>
      </c>
      <c r="G5" s="16">
        <v>92</v>
      </c>
      <c r="H5" s="14">
        <v>509</v>
      </c>
      <c r="I5" s="15">
        <v>0</v>
      </c>
      <c r="J5" s="15">
        <v>0</v>
      </c>
      <c r="K5" s="15">
        <v>0</v>
      </c>
      <c r="L5" s="16">
        <v>28</v>
      </c>
      <c r="M5" s="16">
        <v>481</v>
      </c>
      <c r="N5" s="16">
        <v>135</v>
      </c>
      <c r="O5" s="67" t="s">
        <v>303</v>
      </c>
      <c r="P5" s="68"/>
    </row>
    <row r="6" spans="1:16" s="69" customFormat="1" ht="27.75" customHeight="1">
      <c r="A6" s="19" t="s">
        <v>326</v>
      </c>
      <c r="B6" s="14">
        <v>179</v>
      </c>
      <c r="C6" s="15">
        <v>0</v>
      </c>
      <c r="D6" s="15">
        <v>0</v>
      </c>
      <c r="E6" s="15">
        <v>0</v>
      </c>
      <c r="F6" s="16">
        <v>91</v>
      </c>
      <c r="G6" s="237">
        <v>88</v>
      </c>
      <c r="H6" s="16">
        <v>477</v>
      </c>
      <c r="I6" s="15">
        <v>0</v>
      </c>
      <c r="J6" s="15">
        <v>0</v>
      </c>
      <c r="K6" s="15">
        <v>0</v>
      </c>
      <c r="L6" s="16">
        <v>28</v>
      </c>
      <c r="M6" s="16">
        <v>449</v>
      </c>
      <c r="N6" s="16">
        <v>137</v>
      </c>
      <c r="O6" s="67" t="s">
        <v>326</v>
      </c>
      <c r="P6" s="68"/>
    </row>
    <row r="7" spans="1:16" s="69" customFormat="1" ht="27.75" customHeight="1">
      <c r="A7" s="19" t="s">
        <v>362</v>
      </c>
      <c r="B7" s="14">
        <v>154</v>
      </c>
      <c r="C7" s="15">
        <v>0</v>
      </c>
      <c r="D7" s="15">
        <v>0</v>
      </c>
      <c r="E7" s="15">
        <v>0</v>
      </c>
      <c r="F7" s="16">
        <v>90</v>
      </c>
      <c r="G7" s="237">
        <v>64</v>
      </c>
      <c r="H7" s="16">
        <v>409</v>
      </c>
      <c r="I7" s="15">
        <v>0</v>
      </c>
      <c r="J7" s="15">
        <v>0</v>
      </c>
      <c r="K7" s="15">
        <v>0</v>
      </c>
      <c r="L7" s="16">
        <v>19</v>
      </c>
      <c r="M7" s="16">
        <v>390</v>
      </c>
      <c r="N7" s="237">
        <v>133</v>
      </c>
      <c r="O7" s="256" t="s">
        <v>362</v>
      </c>
      <c r="P7" s="68"/>
    </row>
    <row r="8" spans="1:16" s="69" customFormat="1" ht="27.75" customHeight="1">
      <c r="A8" s="19" t="s">
        <v>441</v>
      </c>
      <c r="B8" s="14">
        <v>173</v>
      </c>
      <c r="C8" s="15">
        <v>0</v>
      </c>
      <c r="D8" s="15">
        <v>0</v>
      </c>
      <c r="E8" s="15">
        <v>0</v>
      </c>
      <c r="F8" s="16">
        <v>90</v>
      </c>
      <c r="G8" s="237">
        <v>83</v>
      </c>
      <c r="H8" s="16">
        <v>432</v>
      </c>
      <c r="I8" s="15">
        <v>0</v>
      </c>
      <c r="J8" s="15">
        <v>0</v>
      </c>
      <c r="K8" s="15">
        <v>0</v>
      </c>
      <c r="L8" s="16">
        <v>27</v>
      </c>
      <c r="M8" s="16">
        <v>405</v>
      </c>
      <c r="N8" s="237">
        <v>133</v>
      </c>
      <c r="O8" s="256" t="s">
        <v>441</v>
      </c>
      <c r="P8" s="68"/>
    </row>
    <row r="9" spans="1:15" s="271" customFormat="1" ht="27.75" customHeight="1">
      <c r="A9" s="266" t="s">
        <v>442</v>
      </c>
      <c r="B9" s="267">
        <v>156</v>
      </c>
      <c r="C9" s="268">
        <v>0</v>
      </c>
      <c r="D9" s="268">
        <v>0</v>
      </c>
      <c r="E9" s="268">
        <v>0</v>
      </c>
      <c r="F9" s="268">
        <v>69</v>
      </c>
      <c r="G9" s="269">
        <v>87</v>
      </c>
      <c r="H9" s="268">
        <v>398</v>
      </c>
      <c r="I9" s="268">
        <v>0</v>
      </c>
      <c r="J9" s="268">
        <v>0</v>
      </c>
      <c r="K9" s="268">
        <v>0</v>
      </c>
      <c r="L9" s="268">
        <v>25</v>
      </c>
      <c r="M9" s="268">
        <v>373</v>
      </c>
      <c r="N9" s="269">
        <v>131</v>
      </c>
      <c r="O9" s="270" t="s">
        <v>442</v>
      </c>
    </row>
    <row r="10" spans="1:25" s="70" customFormat="1" ht="16.5" customHeight="1">
      <c r="A10" s="70" t="s">
        <v>377</v>
      </c>
      <c r="N10" s="109"/>
      <c r="O10" s="280" t="s">
        <v>376</v>
      </c>
      <c r="Y10" s="109"/>
    </row>
    <row r="11" ht="12.75">
      <c r="N11" s="279"/>
    </row>
  </sheetData>
  <sheetProtection/>
  <mergeCells count="5">
    <mergeCell ref="A3:A4"/>
    <mergeCell ref="N3:N4"/>
    <mergeCell ref="O3:O4"/>
    <mergeCell ref="B3:G3"/>
    <mergeCell ref="H3:M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P26"/>
  <sheetViews>
    <sheetView zoomScaleSheetLayoutView="85" zoomScalePageLayoutView="0" workbookViewId="0" topLeftCell="A4">
      <selection activeCell="M23" sqref="M23"/>
    </sheetView>
  </sheetViews>
  <sheetFormatPr defaultColWidth="7.10546875" defaultRowHeight="13.5"/>
  <cols>
    <col min="1" max="1" width="7.10546875" style="29" customWidth="1"/>
    <col min="2" max="2" width="10.6640625" style="29" customWidth="1"/>
    <col min="3" max="3" width="8.99609375" style="29" customWidth="1"/>
    <col min="4" max="4" width="9.10546875" style="29" customWidth="1"/>
    <col min="5" max="5" width="8.77734375" style="29" customWidth="1"/>
    <col min="6" max="6" width="8.10546875" style="29" customWidth="1"/>
    <col min="7" max="7" width="8.5546875" style="29" customWidth="1"/>
    <col min="8" max="8" width="8.6640625" style="29" customWidth="1"/>
    <col min="9" max="9" width="9.3359375" style="29" customWidth="1"/>
    <col min="10" max="10" width="8.77734375" style="29" customWidth="1"/>
    <col min="11" max="11" width="11.3359375" style="29" customWidth="1"/>
    <col min="12" max="14" width="5.6640625" style="29" customWidth="1"/>
    <col min="15" max="15" width="7.77734375" style="29" customWidth="1"/>
    <col min="16" max="19" width="7.10546875" style="29" customWidth="1"/>
    <col min="20" max="20" width="5.99609375" style="29" bestFit="1" customWidth="1"/>
    <col min="21" max="21" width="7.5546875" style="29" bestFit="1" customWidth="1"/>
    <col min="22" max="16384" width="7.10546875" style="29" customWidth="1"/>
  </cols>
  <sheetData>
    <row r="1" spans="1:16" ht="50.25" customHeight="1">
      <c r="A1" s="551" t="s">
        <v>300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</row>
    <row r="3" spans="1:15" ht="6.75" customHeight="1">
      <c r="A3" s="553" t="s">
        <v>238</v>
      </c>
      <c r="B3" s="556" t="s">
        <v>178</v>
      </c>
      <c r="C3" s="557"/>
      <c r="D3" s="557"/>
      <c r="E3" s="557"/>
      <c r="F3" s="557"/>
      <c r="G3" s="557"/>
      <c r="H3" s="557"/>
      <c r="I3" s="557"/>
      <c r="J3" s="557"/>
      <c r="K3" s="557"/>
      <c r="L3" s="557"/>
      <c r="M3" s="557"/>
      <c r="N3" s="558"/>
      <c r="O3" s="548" t="s">
        <v>239</v>
      </c>
    </row>
    <row r="4" spans="1:15" s="129" customFormat="1" ht="12.75">
      <c r="A4" s="554"/>
      <c r="B4" s="559"/>
      <c r="C4" s="559"/>
      <c r="D4" s="559"/>
      <c r="E4" s="559"/>
      <c r="F4" s="559"/>
      <c r="G4" s="559"/>
      <c r="H4" s="559"/>
      <c r="I4" s="559"/>
      <c r="J4" s="559"/>
      <c r="K4" s="559"/>
      <c r="L4" s="559"/>
      <c r="M4" s="559"/>
      <c r="N4" s="560"/>
      <c r="O4" s="549"/>
    </row>
    <row r="5" spans="1:15" s="129" customFormat="1" ht="12.75">
      <c r="A5" s="554"/>
      <c r="B5" s="130" t="s">
        <v>44</v>
      </c>
      <c r="C5" s="536" t="s">
        <v>179</v>
      </c>
      <c r="D5" s="537"/>
      <c r="E5" s="538"/>
      <c r="F5" s="536" t="s">
        <v>180</v>
      </c>
      <c r="G5" s="537"/>
      <c r="H5" s="538"/>
      <c r="I5" s="131" t="s">
        <v>48</v>
      </c>
      <c r="J5" s="131" t="s">
        <v>240</v>
      </c>
      <c r="K5" s="131" t="s">
        <v>241</v>
      </c>
      <c r="L5" s="536" t="s">
        <v>55</v>
      </c>
      <c r="M5" s="537"/>
      <c r="N5" s="538"/>
      <c r="O5" s="549"/>
    </row>
    <row r="6" spans="1:15" s="129" customFormat="1" ht="12.75">
      <c r="A6" s="554"/>
      <c r="B6" s="132" t="s">
        <v>242</v>
      </c>
      <c r="C6" s="531" t="s">
        <v>46</v>
      </c>
      <c r="D6" s="532"/>
      <c r="E6" s="533"/>
      <c r="F6" s="531" t="s">
        <v>47</v>
      </c>
      <c r="G6" s="532"/>
      <c r="H6" s="533"/>
      <c r="I6" s="133" t="s">
        <v>49</v>
      </c>
      <c r="J6" s="134" t="s">
        <v>243</v>
      </c>
      <c r="K6" s="133" t="s">
        <v>54</v>
      </c>
      <c r="L6" s="531" t="s">
        <v>56</v>
      </c>
      <c r="M6" s="532"/>
      <c r="N6" s="533"/>
      <c r="O6" s="549"/>
    </row>
    <row r="7" spans="1:15" s="129" customFormat="1" ht="25.5">
      <c r="A7" s="554"/>
      <c r="B7" s="135"/>
      <c r="C7" s="131" t="s">
        <v>62</v>
      </c>
      <c r="D7" s="131" t="s">
        <v>63</v>
      </c>
      <c r="E7" s="131" t="s">
        <v>64</v>
      </c>
      <c r="F7" s="131" t="s">
        <v>62</v>
      </c>
      <c r="G7" s="131" t="s">
        <v>63</v>
      </c>
      <c r="H7" s="131" t="s">
        <v>64</v>
      </c>
      <c r="I7" s="534" t="s">
        <v>50</v>
      </c>
      <c r="J7" s="134" t="s">
        <v>51</v>
      </c>
      <c r="K7" s="136"/>
      <c r="L7" s="131" t="s">
        <v>65</v>
      </c>
      <c r="M7" s="131" t="s">
        <v>67</v>
      </c>
      <c r="N7" s="131" t="s">
        <v>69</v>
      </c>
      <c r="O7" s="549"/>
    </row>
    <row r="8" spans="1:15" s="59" customFormat="1" ht="25.5">
      <c r="A8" s="555"/>
      <c r="B8" s="128" t="s">
        <v>45</v>
      </c>
      <c r="C8" s="137" t="s">
        <v>244</v>
      </c>
      <c r="D8" s="137" t="s">
        <v>245</v>
      </c>
      <c r="E8" s="137" t="s">
        <v>73</v>
      </c>
      <c r="F8" s="137" t="s">
        <v>244</v>
      </c>
      <c r="G8" s="137" t="s">
        <v>245</v>
      </c>
      <c r="H8" s="137" t="s">
        <v>73</v>
      </c>
      <c r="I8" s="535"/>
      <c r="J8" s="137" t="s">
        <v>52</v>
      </c>
      <c r="K8" s="137" t="s">
        <v>234</v>
      </c>
      <c r="L8" s="137" t="s">
        <v>66</v>
      </c>
      <c r="M8" s="137" t="s">
        <v>68</v>
      </c>
      <c r="N8" s="137" t="s">
        <v>70</v>
      </c>
      <c r="O8" s="550"/>
    </row>
    <row r="9" spans="1:15" s="23" customFormat="1" ht="27" customHeight="1">
      <c r="A9" s="33" t="s">
        <v>281</v>
      </c>
      <c r="B9" s="24" t="s">
        <v>235</v>
      </c>
      <c r="C9" s="138" t="s">
        <v>87</v>
      </c>
      <c r="D9" s="138">
        <v>688</v>
      </c>
      <c r="E9" s="138" t="s">
        <v>87</v>
      </c>
      <c r="F9" s="138" t="s">
        <v>87</v>
      </c>
      <c r="G9" s="138">
        <v>574</v>
      </c>
      <c r="H9" s="138" t="s">
        <v>87</v>
      </c>
      <c r="I9" s="138" t="s">
        <v>87</v>
      </c>
      <c r="J9" s="138">
        <v>9387</v>
      </c>
      <c r="K9" s="138" t="s">
        <v>87</v>
      </c>
      <c r="L9" s="138" t="s">
        <v>87</v>
      </c>
      <c r="M9" s="138" t="s">
        <v>87</v>
      </c>
      <c r="N9" s="138" t="s">
        <v>87</v>
      </c>
      <c r="O9" s="34" t="s">
        <v>283</v>
      </c>
    </row>
    <row r="10" spans="1:15" s="23" customFormat="1" ht="27" customHeight="1">
      <c r="A10" s="33" t="s">
        <v>326</v>
      </c>
      <c r="B10" s="24" t="s">
        <v>331</v>
      </c>
      <c r="C10" s="138" t="s">
        <v>87</v>
      </c>
      <c r="D10" s="138">
        <v>688</v>
      </c>
      <c r="E10" s="138" t="s">
        <v>87</v>
      </c>
      <c r="F10" s="138" t="s">
        <v>87</v>
      </c>
      <c r="G10" s="138">
        <v>501</v>
      </c>
      <c r="H10" s="138" t="s">
        <v>87</v>
      </c>
      <c r="I10" s="138" t="s">
        <v>87</v>
      </c>
      <c r="J10" s="138">
        <v>9387</v>
      </c>
      <c r="K10" s="138" t="s">
        <v>87</v>
      </c>
      <c r="L10" s="138" t="s">
        <v>87</v>
      </c>
      <c r="M10" s="138" t="s">
        <v>87</v>
      </c>
      <c r="N10" s="138" t="s">
        <v>87</v>
      </c>
      <c r="O10" s="34" t="s">
        <v>326</v>
      </c>
    </row>
    <row r="11" spans="1:15" s="23" customFormat="1" ht="27" customHeight="1">
      <c r="A11" s="33" t="s">
        <v>362</v>
      </c>
      <c r="B11" s="24" t="s">
        <v>235</v>
      </c>
      <c r="C11" s="138" t="s">
        <v>87</v>
      </c>
      <c r="D11" s="138">
        <v>688</v>
      </c>
      <c r="E11" s="138" t="s">
        <v>87</v>
      </c>
      <c r="F11" s="138" t="s">
        <v>87</v>
      </c>
      <c r="G11" s="138">
        <v>493</v>
      </c>
      <c r="H11" s="138" t="s">
        <v>87</v>
      </c>
      <c r="I11" s="138" t="s">
        <v>87</v>
      </c>
      <c r="J11" s="138">
        <v>9387</v>
      </c>
      <c r="K11" s="138" t="s">
        <v>87</v>
      </c>
      <c r="L11" s="138" t="s">
        <v>87</v>
      </c>
      <c r="M11" s="138" t="s">
        <v>87</v>
      </c>
      <c r="N11" s="138" t="s">
        <v>87</v>
      </c>
      <c r="O11" s="34" t="s">
        <v>362</v>
      </c>
    </row>
    <row r="12" spans="1:15" s="23" customFormat="1" ht="27" customHeight="1">
      <c r="A12" s="33" t="s">
        <v>441</v>
      </c>
      <c r="B12" s="24" t="s">
        <v>235</v>
      </c>
      <c r="C12" s="138" t="s">
        <v>87</v>
      </c>
      <c r="D12" s="138">
        <v>688</v>
      </c>
      <c r="E12" s="138" t="s">
        <v>87</v>
      </c>
      <c r="F12" s="138" t="s">
        <v>87</v>
      </c>
      <c r="G12" s="138">
        <v>477</v>
      </c>
      <c r="H12" s="138" t="s">
        <v>87</v>
      </c>
      <c r="I12" s="138" t="s">
        <v>87</v>
      </c>
      <c r="J12" s="138">
        <v>9387</v>
      </c>
      <c r="K12" s="406" t="s">
        <v>415</v>
      </c>
      <c r="L12" s="138" t="s">
        <v>87</v>
      </c>
      <c r="M12" s="138" t="s">
        <v>87</v>
      </c>
      <c r="N12" s="138" t="s">
        <v>87</v>
      </c>
      <c r="O12" s="34" t="s">
        <v>441</v>
      </c>
    </row>
    <row r="13" spans="1:15" s="271" customFormat="1" ht="27" customHeight="1">
      <c r="A13" s="39" t="s">
        <v>442</v>
      </c>
      <c r="B13" s="270" t="s">
        <v>235</v>
      </c>
      <c r="C13" s="344" t="s">
        <v>87</v>
      </c>
      <c r="D13" s="345">
        <v>688</v>
      </c>
      <c r="E13" s="344" t="s">
        <v>87</v>
      </c>
      <c r="F13" s="344" t="s">
        <v>87</v>
      </c>
      <c r="G13" s="345">
        <v>511</v>
      </c>
      <c r="H13" s="344" t="s">
        <v>87</v>
      </c>
      <c r="I13" s="344" t="s">
        <v>87</v>
      </c>
      <c r="J13" s="345">
        <v>9387</v>
      </c>
      <c r="K13" s="232" t="s">
        <v>451</v>
      </c>
      <c r="L13" s="344" t="s">
        <v>87</v>
      </c>
      <c r="M13" s="344" t="s">
        <v>87</v>
      </c>
      <c r="N13" s="346" t="s">
        <v>87</v>
      </c>
      <c r="O13" s="40" t="s">
        <v>442</v>
      </c>
    </row>
    <row r="14" spans="6:7" s="129" customFormat="1" ht="19.5" customHeight="1">
      <c r="F14" s="139"/>
      <c r="G14" s="140"/>
    </row>
    <row r="15" spans="1:9" s="129" customFormat="1" ht="18.75" customHeight="1">
      <c r="A15" s="545" t="s">
        <v>246</v>
      </c>
      <c r="B15" s="536" t="s">
        <v>247</v>
      </c>
      <c r="C15" s="537"/>
      <c r="D15" s="537"/>
      <c r="E15" s="537"/>
      <c r="F15" s="537"/>
      <c r="G15" s="537"/>
      <c r="H15" s="538"/>
      <c r="I15" s="539" t="s">
        <v>239</v>
      </c>
    </row>
    <row r="16" spans="1:9" s="129" customFormat="1" ht="18" customHeight="1">
      <c r="A16" s="546"/>
      <c r="B16" s="542" t="s">
        <v>43</v>
      </c>
      <c r="C16" s="543"/>
      <c r="D16" s="543"/>
      <c r="E16" s="543"/>
      <c r="F16" s="543"/>
      <c r="G16" s="543"/>
      <c r="H16" s="544"/>
      <c r="I16" s="540"/>
    </row>
    <row r="17" spans="1:9" s="129" customFormat="1" ht="17.25" customHeight="1">
      <c r="A17" s="546"/>
      <c r="B17" s="131" t="s">
        <v>57</v>
      </c>
      <c r="C17" s="536" t="s">
        <v>248</v>
      </c>
      <c r="D17" s="537"/>
      <c r="E17" s="537"/>
      <c r="F17" s="537"/>
      <c r="G17" s="538"/>
      <c r="H17" s="131" t="s">
        <v>59</v>
      </c>
      <c r="I17" s="540"/>
    </row>
    <row r="18" spans="1:9" s="129" customFormat="1" ht="17.25" customHeight="1">
      <c r="A18" s="546"/>
      <c r="B18" s="134" t="s">
        <v>242</v>
      </c>
      <c r="C18" s="542" t="s">
        <v>236</v>
      </c>
      <c r="D18" s="543"/>
      <c r="E18" s="543"/>
      <c r="F18" s="543"/>
      <c r="G18" s="544"/>
      <c r="H18" s="134" t="s">
        <v>242</v>
      </c>
      <c r="I18" s="540"/>
    </row>
    <row r="19" spans="1:9" s="129" customFormat="1" ht="12.75">
      <c r="A19" s="546"/>
      <c r="B19" s="136"/>
      <c r="C19" s="141" t="s">
        <v>249</v>
      </c>
      <c r="D19" s="134" t="s">
        <v>250</v>
      </c>
      <c r="E19" s="134" t="s">
        <v>251</v>
      </c>
      <c r="F19" s="134" t="s">
        <v>252</v>
      </c>
      <c r="G19" s="141" t="s">
        <v>253</v>
      </c>
      <c r="H19" s="136"/>
      <c r="I19" s="540"/>
    </row>
    <row r="20" spans="1:9" s="129" customFormat="1" ht="25.5">
      <c r="A20" s="547"/>
      <c r="B20" s="137" t="s">
        <v>58</v>
      </c>
      <c r="C20" s="137" t="s">
        <v>237</v>
      </c>
      <c r="D20" s="142" t="s">
        <v>254</v>
      </c>
      <c r="E20" s="142" t="s">
        <v>255</v>
      </c>
      <c r="F20" s="142" t="s">
        <v>256</v>
      </c>
      <c r="G20" s="137" t="s">
        <v>61</v>
      </c>
      <c r="H20" s="142" t="s">
        <v>74</v>
      </c>
      <c r="I20" s="541"/>
    </row>
    <row r="21" spans="1:9" s="35" customFormat="1" ht="27" customHeight="1">
      <c r="A21" s="31" t="s">
        <v>281</v>
      </c>
      <c r="B21" s="20">
        <v>15</v>
      </c>
      <c r="C21" s="20">
        <v>42</v>
      </c>
      <c r="D21" s="20" t="s">
        <v>87</v>
      </c>
      <c r="E21" s="20">
        <v>5</v>
      </c>
      <c r="F21" s="20">
        <v>12</v>
      </c>
      <c r="G21" s="20">
        <v>25</v>
      </c>
      <c r="H21" s="20">
        <v>42</v>
      </c>
      <c r="I21" s="32" t="s">
        <v>283</v>
      </c>
    </row>
    <row r="22" spans="1:9" s="35" customFormat="1" ht="27" customHeight="1">
      <c r="A22" s="31" t="s">
        <v>326</v>
      </c>
      <c r="B22" s="20">
        <v>15</v>
      </c>
      <c r="C22" s="138">
        <f>SUM(D22:G22)</f>
        <v>43</v>
      </c>
      <c r="D22" s="20" t="s">
        <v>87</v>
      </c>
      <c r="E22" s="20">
        <v>5</v>
      </c>
      <c r="F22" s="20">
        <v>13</v>
      </c>
      <c r="G22" s="20">
        <v>25</v>
      </c>
      <c r="H22" s="20">
        <v>43</v>
      </c>
      <c r="I22" s="32" t="s">
        <v>326</v>
      </c>
    </row>
    <row r="23" spans="1:9" s="35" customFormat="1" ht="27" customHeight="1">
      <c r="A23" s="31" t="s">
        <v>362</v>
      </c>
      <c r="B23" s="20">
        <v>13</v>
      </c>
      <c r="C23" s="138">
        <v>37</v>
      </c>
      <c r="D23" s="20" t="s">
        <v>87</v>
      </c>
      <c r="E23" s="20">
        <v>3</v>
      </c>
      <c r="F23" s="20">
        <v>11</v>
      </c>
      <c r="G23" s="20">
        <v>23</v>
      </c>
      <c r="H23" s="20">
        <v>37</v>
      </c>
      <c r="I23" s="32" t="s">
        <v>362</v>
      </c>
    </row>
    <row r="24" spans="1:9" s="35" customFormat="1" ht="27" customHeight="1">
      <c r="A24" s="31" t="s">
        <v>441</v>
      </c>
      <c r="B24" s="20">
        <v>11</v>
      </c>
      <c r="C24" s="138">
        <v>64</v>
      </c>
      <c r="D24" s="20">
        <v>3</v>
      </c>
      <c r="E24" s="20">
        <v>9</v>
      </c>
      <c r="F24" s="20">
        <v>20</v>
      </c>
      <c r="G24" s="20">
        <v>32</v>
      </c>
      <c r="H24" s="20" t="s">
        <v>87</v>
      </c>
      <c r="I24" s="32" t="s">
        <v>441</v>
      </c>
    </row>
    <row r="25" spans="1:9" s="274" customFormat="1" ht="27" customHeight="1">
      <c r="A25" s="39" t="s">
        <v>442</v>
      </c>
      <c r="B25" s="270">
        <v>10</v>
      </c>
      <c r="C25" s="345">
        <v>30</v>
      </c>
      <c r="D25" s="615" t="s">
        <v>87</v>
      </c>
      <c r="E25" s="345">
        <v>3</v>
      </c>
      <c r="F25" s="347">
        <v>9</v>
      </c>
      <c r="G25" s="347">
        <v>18</v>
      </c>
      <c r="H25" s="347">
        <v>32</v>
      </c>
      <c r="I25" s="40" t="s">
        <v>442</v>
      </c>
    </row>
    <row r="26" spans="1:7" s="125" customFormat="1" ht="21" customHeight="1">
      <c r="A26" s="124" t="s">
        <v>330</v>
      </c>
      <c r="B26" s="124"/>
      <c r="G26" s="126" t="s">
        <v>337</v>
      </c>
    </row>
  </sheetData>
  <sheetProtection/>
  <mergeCells count="17">
    <mergeCell ref="A15:A20"/>
    <mergeCell ref="O3:O8"/>
    <mergeCell ref="A1:P1"/>
    <mergeCell ref="A3:A8"/>
    <mergeCell ref="B3:N4"/>
    <mergeCell ref="C5:E5"/>
    <mergeCell ref="F5:H5"/>
    <mergeCell ref="L5:N5"/>
    <mergeCell ref="C6:E6"/>
    <mergeCell ref="L6:N6"/>
    <mergeCell ref="F6:H6"/>
    <mergeCell ref="I7:I8"/>
    <mergeCell ref="B15:H15"/>
    <mergeCell ref="I15:I20"/>
    <mergeCell ref="B16:H16"/>
    <mergeCell ref="C17:G17"/>
    <mergeCell ref="C18:G18"/>
  </mergeCells>
  <printOptions/>
  <pageMargins left="0.63" right="0.62" top="0.34" bottom="0.61" header="0.22" footer="0.23"/>
  <pageSetup horizontalDpi="600" verticalDpi="6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1"/>
  <sheetViews>
    <sheetView zoomScalePageLayoutView="0" workbookViewId="0" topLeftCell="A1">
      <selection activeCell="E22" sqref="E22"/>
    </sheetView>
  </sheetViews>
  <sheetFormatPr defaultColWidth="8.88671875" defaultRowHeight="13.5"/>
  <cols>
    <col min="1" max="5" width="22.88671875" style="156" customWidth="1"/>
    <col min="6" max="8" width="4.99609375" style="156" customWidth="1"/>
    <col min="9" max="11" width="5.3359375" style="156" customWidth="1"/>
    <col min="12" max="12" width="5.77734375" style="156" customWidth="1"/>
    <col min="13" max="13" width="5.6640625" style="156" customWidth="1"/>
    <col min="14" max="14" width="5.77734375" style="156" customWidth="1"/>
    <col min="15" max="20" width="4.99609375" style="156" customWidth="1"/>
    <col min="21" max="21" width="11.77734375" style="156" customWidth="1"/>
    <col min="22" max="16384" width="8.88671875" style="156" customWidth="1"/>
  </cols>
  <sheetData>
    <row r="1" spans="1:10" s="184" customFormat="1" ht="25.5">
      <c r="A1" s="561" t="s">
        <v>416</v>
      </c>
      <c r="B1" s="561"/>
      <c r="C1" s="561"/>
      <c r="D1" s="561"/>
      <c r="E1" s="561"/>
      <c r="F1" s="182"/>
      <c r="G1" s="183"/>
      <c r="H1" s="183"/>
      <c r="I1" s="183"/>
      <c r="J1" s="183"/>
    </row>
    <row r="2" spans="1:10" s="127" customFormat="1" ht="13.5">
      <c r="A2" s="348"/>
      <c r="B2" s="348"/>
      <c r="C2" s="348"/>
      <c r="D2" s="348"/>
      <c r="E2" s="348"/>
      <c r="F2" s="185"/>
      <c r="G2" s="186"/>
      <c r="H2" s="186"/>
      <c r="I2" s="186"/>
      <c r="J2" s="186"/>
    </row>
    <row r="3" spans="1:5" ht="26.25" customHeight="1">
      <c r="A3" s="349" t="s">
        <v>417</v>
      </c>
      <c r="B3" s="348"/>
      <c r="C3" s="348"/>
      <c r="D3" s="348"/>
      <c r="E3" s="350" t="s">
        <v>418</v>
      </c>
    </row>
    <row r="4" spans="1:5" ht="31.5" customHeight="1">
      <c r="A4" s="563"/>
      <c r="B4" s="564" t="s">
        <v>419</v>
      </c>
      <c r="C4" s="564" t="s">
        <v>420</v>
      </c>
      <c r="D4" s="564" t="s">
        <v>421</v>
      </c>
      <c r="E4" s="566" t="s">
        <v>422</v>
      </c>
    </row>
    <row r="5" spans="1:5" ht="31.5" customHeight="1">
      <c r="A5" s="563"/>
      <c r="B5" s="565"/>
      <c r="C5" s="565"/>
      <c r="D5" s="565"/>
      <c r="E5" s="567"/>
    </row>
    <row r="6" spans="1:5" ht="31.5" customHeight="1">
      <c r="A6" s="616" t="s">
        <v>441</v>
      </c>
      <c r="B6" s="617">
        <v>604670</v>
      </c>
      <c r="C6" s="618">
        <v>186335.1</v>
      </c>
      <c r="D6" s="618">
        <v>0.30815998809267864</v>
      </c>
      <c r="E6" s="622" t="s">
        <v>441</v>
      </c>
    </row>
    <row r="7" spans="1:5" ht="31.5" customHeight="1">
      <c r="A7" s="620" t="s">
        <v>452</v>
      </c>
      <c r="B7" s="619">
        <v>621383</v>
      </c>
      <c r="C7" s="353">
        <v>174266.5674996</v>
      </c>
      <c r="D7" s="621">
        <v>3.5657040183650044</v>
      </c>
      <c r="E7" s="327" t="s">
        <v>452</v>
      </c>
    </row>
    <row r="8" spans="1:5" ht="31.5" customHeight="1">
      <c r="A8" s="351" t="s">
        <v>423</v>
      </c>
      <c r="B8" s="352">
        <v>458325</v>
      </c>
      <c r="C8" s="353">
        <v>128537.1144576</v>
      </c>
      <c r="D8" s="354">
        <v>3.565701641382231</v>
      </c>
      <c r="E8" s="325" t="s">
        <v>424</v>
      </c>
    </row>
    <row r="9" spans="1:5" ht="31.5" customHeight="1">
      <c r="A9" s="355" t="s">
        <v>425</v>
      </c>
      <c r="B9" s="356">
        <v>163058</v>
      </c>
      <c r="C9" s="357">
        <v>45729.453041999994</v>
      </c>
      <c r="D9" s="358">
        <v>3.565710699628097</v>
      </c>
      <c r="E9" s="326" t="s">
        <v>426</v>
      </c>
    </row>
    <row r="10" spans="1:5" ht="13.5">
      <c r="A10" s="562" t="s">
        <v>427</v>
      </c>
      <c r="B10" s="562"/>
      <c r="D10" s="360" t="s">
        <v>338</v>
      </c>
      <c r="E10" s="359"/>
    </row>
    <row r="11" spans="1:4" ht="13.5">
      <c r="A11" s="160" t="s">
        <v>428</v>
      </c>
      <c r="D11" s="160" t="s">
        <v>429</v>
      </c>
    </row>
  </sheetData>
  <sheetProtection/>
  <mergeCells count="7">
    <mergeCell ref="A1:E1"/>
    <mergeCell ref="A10:B10"/>
    <mergeCell ref="A4:A5"/>
    <mergeCell ref="B4:B5"/>
    <mergeCell ref="C4:C5"/>
    <mergeCell ref="D4:D5"/>
    <mergeCell ref="E4:E5"/>
  </mergeCells>
  <printOptions/>
  <pageMargins left="0.7480314960629921" right="0.7480314960629921" top="0.7480314960629921" bottom="0.7480314960629921" header="0.5118110236220472" footer="0.3937007874015748"/>
  <pageSetup horizontalDpi="600" verticalDpi="600" orientation="landscape" paperSize="9" scale="90" r:id="rId1"/>
  <headerFooter alignWithMargins="0">
    <oddFooter>&amp;L&amp;"돋움,기울임꼴"ⅩⅢ. 환  경&amp;C-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X35"/>
  <sheetViews>
    <sheetView zoomScalePageLayoutView="0" workbookViewId="0" topLeftCell="A14">
      <selection activeCell="I42" sqref="I42"/>
    </sheetView>
  </sheetViews>
  <sheetFormatPr defaultColWidth="7.10546875" defaultRowHeight="13.5"/>
  <cols>
    <col min="1" max="1" width="7.10546875" style="30" customWidth="1"/>
    <col min="2" max="2" width="12.4453125" style="36" customWidth="1"/>
    <col min="3" max="3" width="18.3359375" style="36" customWidth="1"/>
    <col min="4" max="4" width="7.77734375" style="30" customWidth="1"/>
    <col min="5" max="5" width="8.4453125" style="30" customWidth="1"/>
    <col min="6" max="6" width="7.77734375" style="36" customWidth="1"/>
    <col min="7" max="7" width="7.77734375" style="30" customWidth="1"/>
    <col min="8" max="8" width="7.77734375" style="36" customWidth="1"/>
    <col min="9" max="9" width="7.99609375" style="30" customWidth="1"/>
    <col min="10" max="11" width="7.77734375" style="30" customWidth="1"/>
    <col min="12" max="12" width="11.77734375" style="30" customWidth="1"/>
    <col min="13" max="16" width="6.5546875" style="30" customWidth="1"/>
    <col min="17" max="20" width="8.4453125" style="30" customWidth="1"/>
    <col min="21" max="23" width="8.99609375" style="30" customWidth="1"/>
    <col min="24" max="16384" width="7.10546875" style="30" customWidth="1"/>
  </cols>
  <sheetData>
    <row r="1" spans="1:24" ht="32.25" customHeight="1">
      <c r="A1" s="586" t="s">
        <v>302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6"/>
      <c r="R1" s="586"/>
      <c r="S1" s="586"/>
      <c r="T1" s="586"/>
      <c r="U1" s="586"/>
      <c r="V1" s="586"/>
      <c r="W1" s="586"/>
      <c r="X1" s="586"/>
    </row>
    <row r="2" ht="17.25" customHeight="1"/>
    <row r="3" spans="1:24" s="129" customFormat="1" ht="14.25" customHeight="1">
      <c r="A3" s="589" t="s">
        <v>258</v>
      </c>
      <c r="B3" s="194" t="s">
        <v>44</v>
      </c>
      <c r="C3" s="589" t="s">
        <v>78</v>
      </c>
      <c r="D3" s="572" t="s">
        <v>259</v>
      </c>
      <c r="E3" s="592"/>
      <c r="F3" s="592"/>
      <c r="G3" s="593"/>
      <c r="H3" s="572" t="s">
        <v>260</v>
      </c>
      <c r="I3" s="592"/>
      <c r="J3" s="592"/>
      <c r="K3" s="593"/>
      <c r="L3" s="195" t="s">
        <v>261</v>
      </c>
      <c r="M3" s="572" t="s">
        <v>81</v>
      </c>
      <c r="N3" s="573"/>
      <c r="O3" s="573"/>
      <c r="P3" s="574"/>
      <c r="Q3" s="195" t="s">
        <v>82</v>
      </c>
      <c r="R3" s="195" t="s">
        <v>76</v>
      </c>
      <c r="S3" s="195" t="s">
        <v>53</v>
      </c>
      <c r="T3" s="575" t="s">
        <v>269</v>
      </c>
      <c r="U3" s="572" t="s">
        <v>55</v>
      </c>
      <c r="V3" s="573"/>
      <c r="W3" s="574"/>
      <c r="X3" s="587" t="s">
        <v>262</v>
      </c>
    </row>
    <row r="4" spans="1:24" s="129" customFormat="1" ht="14.25" customHeight="1">
      <c r="A4" s="590"/>
      <c r="B4" s="594" t="s">
        <v>263</v>
      </c>
      <c r="C4" s="590"/>
      <c r="D4" s="531" t="s">
        <v>264</v>
      </c>
      <c r="E4" s="532"/>
      <c r="F4" s="532"/>
      <c r="G4" s="533"/>
      <c r="H4" s="531" t="s">
        <v>264</v>
      </c>
      <c r="I4" s="532"/>
      <c r="J4" s="532"/>
      <c r="K4" s="533"/>
      <c r="L4" s="133" t="s">
        <v>54</v>
      </c>
      <c r="M4" s="577" t="s">
        <v>77</v>
      </c>
      <c r="N4" s="578"/>
      <c r="O4" s="578"/>
      <c r="P4" s="579"/>
      <c r="Q4" s="133" t="s">
        <v>83</v>
      </c>
      <c r="R4" s="133" t="s">
        <v>75</v>
      </c>
      <c r="S4" s="133" t="s">
        <v>54</v>
      </c>
      <c r="T4" s="576"/>
      <c r="U4" s="577" t="s">
        <v>56</v>
      </c>
      <c r="V4" s="578"/>
      <c r="W4" s="579"/>
      <c r="X4" s="540"/>
    </row>
    <row r="5" spans="1:24" s="129" customFormat="1" ht="11.25" customHeight="1">
      <c r="A5" s="590"/>
      <c r="B5" s="594"/>
      <c r="C5" s="590"/>
      <c r="D5" s="531" t="s">
        <v>79</v>
      </c>
      <c r="E5" s="532"/>
      <c r="F5" s="532"/>
      <c r="G5" s="533"/>
      <c r="H5" s="531" t="s">
        <v>80</v>
      </c>
      <c r="I5" s="532"/>
      <c r="J5" s="532"/>
      <c r="K5" s="533"/>
      <c r="L5" s="134" t="s">
        <v>265</v>
      </c>
      <c r="M5" s="580" t="s">
        <v>50</v>
      </c>
      <c r="N5" s="581"/>
      <c r="O5" s="581"/>
      <c r="P5" s="582"/>
      <c r="Q5" s="133"/>
      <c r="R5" s="133"/>
      <c r="S5" s="133"/>
      <c r="T5" s="576"/>
      <c r="U5" s="583"/>
      <c r="V5" s="584"/>
      <c r="W5" s="585"/>
      <c r="X5" s="540"/>
    </row>
    <row r="6" spans="1:24" s="129" customFormat="1" ht="21.75" customHeight="1">
      <c r="A6" s="590"/>
      <c r="B6" s="196"/>
      <c r="C6" s="590"/>
      <c r="D6" s="570"/>
      <c r="E6" s="131" t="s">
        <v>62</v>
      </c>
      <c r="F6" s="131" t="s">
        <v>63</v>
      </c>
      <c r="G6" s="131" t="s">
        <v>64</v>
      </c>
      <c r="H6" s="570"/>
      <c r="I6" s="131" t="s">
        <v>62</v>
      </c>
      <c r="J6" s="131" t="s">
        <v>63</v>
      </c>
      <c r="K6" s="131" t="s">
        <v>64</v>
      </c>
      <c r="L6" s="136"/>
      <c r="M6" s="568" t="s">
        <v>84</v>
      </c>
      <c r="N6" s="568" t="s">
        <v>85</v>
      </c>
      <c r="O6" s="568" t="s">
        <v>86</v>
      </c>
      <c r="P6" s="568" t="s">
        <v>60</v>
      </c>
      <c r="Q6" s="133" t="s">
        <v>242</v>
      </c>
      <c r="R6" s="133" t="s">
        <v>51</v>
      </c>
      <c r="S6" s="133" t="s">
        <v>242</v>
      </c>
      <c r="T6" s="229"/>
      <c r="U6" s="131" t="s">
        <v>65</v>
      </c>
      <c r="V6" s="131" t="s">
        <v>67</v>
      </c>
      <c r="W6" s="131" t="s">
        <v>69</v>
      </c>
      <c r="X6" s="540"/>
    </row>
    <row r="7" spans="1:24" s="129" customFormat="1" ht="32.25" customHeight="1">
      <c r="A7" s="591"/>
      <c r="B7" s="197" t="s">
        <v>45</v>
      </c>
      <c r="C7" s="591"/>
      <c r="D7" s="571"/>
      <c r="E7" s="198" t="s">
        <v>71</v>
      </c>
      <c r="F7" s="198" t="s">
        <v>72</v>
      </c>
      <c r="G7" s="198" t="s">
        <v>73</v>
      </c>
      <c r="H7" s="571"/>
      <c r="I7" s="198" t="s">
        <v>71</v>
      </c>
      <c r="J7" s="198" t="s">
        <v>72</v>
      </c>
      <c r="K7" s="198" t="s">
        <v>73</v>
      </c>
      <c r="L7" s="198" t="s">
        <v>257</v>
      </c>
      <c r="M7" s="569"/>
      <c r="N7" s="569"/>
      <c r="O7" s="569"/>
      <c r="P7" s="569"/>
      <c r="Q7" s="230" t="s">
        <v>266</v>
      </c>
      <c r="R7" s="230" t="s">
        <v>52</v>
      </c>
      <c r="S7" s="230" t="s">
        <v>267</v>
      </c>
      <c r="T7" s="231"/>
      <c r="U7" s="230" t="s">
        <v>270</v>
      </c>
      <c r="V7" s="230" t="s">
        <v>271</v>
      </c>
      <c r="W7" s="230" t="s">
        <v>272</v>
      </c>
      <c r="X7" s="588"/>
    </row>
    <row r="8" spans="1:24" s="35" customFormat="1" ht="35.25" customHeight="1">
      <c r="A8" s="33" t="s">
        <v>283</v>
      </c>
      <c r="B8" s="41">
        <v>3</v>
      </c>
      <c r="C8" s="41" t="s">
        <v>87</v>
      </c>
      <c r="D8" s="42">
        <v>142000</v>
      </c>
      <c r="E8" s="41" t="s">
        <v>87</v>
      </c>
      <c r="F8" s="42" t="s">
        <v>87</v>
      </c>
      <c r="G8" s="42">
        <v>142000</v>
      </c>
      <c r="H8" s="42">
        <v>105820</v>
      </c>
      <c r="I8" s="41" t="s">
        <v>87</v>
      </c>
      <c r="J8" s="42" t="s">
        <v>87</v>
      </c>
      <c r="K8" s="42">
        <v>105820</v>
      </c>
      <c r="L8" s="43" t="s">
        <v>87</v>
      </c>
      <c r="M8" s="42">
        <v>514</v>
      </c>
      <c r="N8" s="42" t="s">
        <v>87</v>
      </c>
      <c r="O8" s="42">
        <v>742</v>
      </c>
      <c r="P8" s="42" t="s">
        <v>87</v>
      </c>
      <c r="Q8" s="42" t="s">
        <v>87</v>
      </c>
      <c r="R8" s="42" t="s">
        <v>87</v>
      </c>
      <c r="S8" s="42" t="s">
        <v>87</v>
      </c>
      <c r="T8" s="42" t="s">
        <v>284</v>
      </c>
      <c r="U8" s="42" t="s">
        <v>87</v>
      </c>
      <c r="V8" s="42" t="s">
        <v>87</v>
      </c>
      <c r="W8" s="42" t="s">
        <v>268</v>
      </c>
      <c r="X8" s="34" t="s">
        <v>283</v>
      </c>
    </row>
    <row r="9" spans="1:24" s="35" customFormat="1" ht="35.25" customHeight="1">
      <c r="A9" s="33" t="s">
        <v>326</v>
      </c>
      <c r="B9" s="41">
        <v>25</v>
      </c>
      <c r="C9" s="42" t="s">
        <v>87</v>
      </c>
      <c r="D9" s="42">
        <f>SUM(E9:G9)</f>
        <v>143274</v>
      </c>
      <c r="E9" s="42" t="s">
        <v>87</v>
      </c>
      <c r="F9" s="42">
        <v>1274</v>
      </c>
      <c r="G9" s="42">
        <v>142000</v>
      </c>
      <c r="H9" s="42">
        <f>SUM(I9:K9)</f>
        <v>115958</v>
      </c>
      <c r="I9" s="42" t="s">
        <v>87</v>
      </c>
      <c r="J9" s="42">
        <v>935</v>
      </c>
      <c r="K9" s="42">
        <v>115023</v>
      </c>
      <c r="L9" s="43" t="s">
        <v>87</v>
      </c>
      <c r="M9" s="42">
        <v>452</v>
      </c>
      <c r="N9" s="42" t="s">
        <v>87</v>
      </c>
      <c r="O9" s="42">
        <v>733</v>
      </c>
      <c r="P9" s="42" t="s">
        <v>87</v>
      </c>
      <c r="Q9" s="42" t="s">
        <v>87</v>
      </c>
      <c r="R9" s="42">
        <v>310262</v>
      </c>
      <c r="S9" s="42"/>
      <c r="T9" s="42" t="s">
        <v>284</v>
      </c>
      <c r="U9" s="42" t="s">
        <v>87</v>
      </c>
      <c r="V9" s="42" t="s">
        <v>87</v>
      </c>
      <c r="W9" s="42" t="s">
        <v>268</v>
      </c>
      <c r="X9" s="34" t="s">
        <v>326</v>
      </c>
    </row>
    <row r="10" spans="1:24" s="35" customFormat="1" ht="35.25" customHeight="1">
      <c r="A10" s="33" t="s">
        <v>362</v>
      </c>
      <c r="B10" s="41">
        <v>25</v>
      </c>
      <c r="C10" s="42" t="s">
        <v>87</v>
      </c>
      <c r="D10" s="42">
        <v>143274</v>
      </c>
      <c r="E10" s="42" t="s">
        <v>87</v>
      </c>
      <c r="F10" s="42">
        <v>1274</v>
      </c>
      <c r="G10" s="42">
        <v>142000</v>
      </c>
      <c r="H10" s="42">
        <v>127574</v>
      </c>
      <c r="I10" s="42" t="s">
        <v>87</v>
      </c>
      <c r="J10" s="42">
        <v>875</v>
      </c>
      <c r="K10" s="42">
        <v>126699</v>
      </c>
      <c r="L10" s="43" t="s">
        <v>87</v>
      </c>
      <c r="M10" s="42" t="s">
        <v>87</v>
      </c>
      <c r="N10" s="42" t="s">
        <v>87</v>
      </c>
      <c r="O10" s="42">
        <v>1100</v>
      </c>
      <c r="P10" s="42" t="s">
        <v>87</v>
      </c>
      <c r="Q10" s="42" t="s">
        <v>87</v>
      </c>
      <c r="R10" s="42">
        <v>310262</v>
      </c>
      <c r="S10" s="42" t="s">
        <v>87</v>
      </c>
      <c r="T10" s="42" t="s">
        <v>284</v>
      </c>
      <c r="U10" s="42" t="s">
        <v>87</v>
      </c>
      <c r="V10" s="42" t="s">
        <v>87</v>
      </c>
      <c r="W10" s="42" t="s">
        <v>268</v>
      </c>
      <c r="X10" s="34" t="s">
        <v>362</v>
      </c>
    </row>
    <row r="11" spans="1:24" s="35" customFormat="1" ht="35.25" customHeight="1">
      <c r="A11" s="33" t="s">
        <v>441</v>
      </c>
      <c r="B11" s="41">
        <v>22</v>
      </c>
      <c r="C11" s="42" t="s">
        <v>87</v>
      </c>
      <c r="D11" s="42">
        <v>143223</v>
      </c>
      <c r="E11" s="42" t="s">
        <v>87</v>
      </c>
      <c r="F11" s="42">
        <v>1223</v>
      </c>
      <c r="G11" s="42">
        <v>142000</v>
      </c>
      <c r="H11" s="42">
        <v>126798.05</v>
      </c>
      <c r="I11" s="42" t="s">
        <v>87</v>
      </c>
      <c r="J11" s="42">
        <v>853</v>
      </c>
      <c r="K11" s="42">
        <v>125945.05</v>
      </c>
      <c r="L11" s="43" t="s">
        <v>87</v>
      </c>
      <c r="M11" s="42">
        <v>534.8</v>
      </c>
      <c r="N11" s="42" t="s">
        <v>87</v>
      </c>
      <c r="O11" s="42">
        <v>555.1</v>
      </c>
      <c r="P11" s="42">
        <v>547.5</v>
      </c>
      <c r="Q11" s="42" t="s">
        <v>87</v>
      </c>
      <c r="R11" s="42">
        <v>309920</v>
      </c>
      <c r="S11" s="42" t="s">
        <v>87</v>
      </c>
      <c r="T11" s="42" t="s">
        <v>87</v>
      </c>
      <c r="U11" s="42" t="s">
        <v>87</v>
      </c>
      <c r="V11" s="42" t="s">
        <v>87</v>
      </c>
      <c r="W11" s="42" t="s">
        <v>268</v>
      </c>
      <c r="X11" s="34" t="s">
        <v>441</v>
      </c>
    </row>
    <row r="12" spans="1:24" s="399" customFormat="1" ht="35.25" customHeight="1">
      <c r="A12" s="626" t="s">
        <v>442</v>
      </c>
      <c r="B12" s="623">
        <v>22</v>
      </c>
      <c r="C12" s="624"/>
      <c r="D12" s="625">
        <v>155223</v>
      </c>
      <c r="E12" s="42" t="s">
        <v>87</v>
      </c>
      <c r="F12" s="625">
        <v>1223</v>
      </c>
      <c r="G12" s="625">
        <v>154000</v>
      </c>
      <c r="H12" s="625">
        <v>135112.8</v>
      </c>
      <c r="I12" s="42" t="s">
        <v>87</v>
      </c>
      <c r="J12" s="625">
        <v>853</v>
      </c>
      <c r="K12" s="625">
        <v>134259.8</v>
      </c>
      <c r="L12" s="627"/>
      <c r="M12" s="624">
        <v>534.8</v>
      </c>
      <c r="N12" s="42" t="s">
        <v>87</v>
      </c>
      <c r="O12" s="624">
        <v>555.1</v>
      </c>
      <c r="P12" s="624">
        <v>547.5</v>
      </c>
      <c r="Q12" s="624"/>
      <c r="R12" s="624">
        <v>309920</v>
      </c>
      <c r="S12" s="624"/>
      <c r="T12" s="624"/>
      <c r="U12" s="624" t="s">
        <v>87</v>
      </c>
      <c r="V12" s="624" t="s">
        <v>87</v>
      </c>
      <c r="W12" s="627" t="s">
        <v>87</v>
      </c>
      <c r="X12" s="628" t="s">
        <v>442</v>
      </c>
    </row>
    <row r="13" spans="1:24" s="35" customFormat="1" ht="21" customHeight="1">
      <c r="A13" s="33"/>
      <c r="B13" s="630" t="s">
        <v>453</v>
      </c>
      <c r="C13" s="42" t="s">
        <v>454</v>
      </c>
      <c r="D13" s="631">
        <v>130000</v>
      </c>
      <c r="E13" s="42" t="s">
        <v>87</v>
      </c>
      <c r="F13" s="631">
        <v>0</v>
      </c>
      <c r="G13" s="631">
        <v>130000</v>
      </c>
      <c r="H13" s="631">
        <v>116207.7</v>
      </c>
      <c r="I13" s="42" t="s">
        <v>87</v>
      </c>
      <c r="J13" s="42" t="s">
        <v>87</v>
      </c>
      <c r="K13" s="631">
        <v>116207.7</v>
      </c>
      <c r="L13" s="43" t="s">
        <v>455</v>
      </c>
      <c r="M13" s="42">
        <v>534.8</v>
      </c>
      <c r="N13" s="42" t="s">
        <v>87</v>
      </c>
      <c r="O13" s="42">
        <v>555.1</v>
      </c>
      <c r="P13" s="42">
        <v>547.5</v>
      </c>
      <c r="Q13" s="42">
        <v>34394</v>
      </c>
      <c r="R13" s="42">
        <v>108300</v>
      </c>
      <c r="S13" s="42" t="s">
        <v>456</v>
      </c>
      <c r="T13" s="42" t="s">
        <v>457</v>
      </c>
      <c r="U13" s="624" t="s">
        <v>87</v>
      </c>
      <c r="V13" s="624" t="s">
        <v>87</v>
      </c>
      <c r="W13" s="43" t="s">
        <v>458</v>
      </c>
      <c r="X13" s="629"/>
    </row>
    <row r="14" spans="1:24" s="35" customFormat="1" ht="21" customHeight="1">
      <c r="A14" s="33"/>
      <c r="B14" s="630" t="s">
        <v>459</v>
      </c>
      <c r="C14" s="42" t="s">
        <v>460</v>
      </c>
      <c r="D14" s="631">
        <v>12000</v>
      </c>
      <c r="E14" s="42" t="s">
        <v>87</v>
      </c>
      <c r="F14" s="631">
        <v>0</v>
      </c>
      <c r="G14" s="631">
        <v>12000</v>
      </c>
      <c r="H14" s="631">
        <v>6365.7</v>
      </c>
      <c r="I14" s="42" t="s">
        <v>87</v>
      </c>
      <c r="J14" s="42" t="s">
        <v>87</v>
      </c>
      <c r="K14" s="631">
        <v>6365.7</v>
      </c>
      <c r="L14" s="43" t="s">
        <v>461</v>
      </c>
      <c r="M14" s="42" t="s">
        <v>87</v>
      </c>
      <c r="N14" s="42" t="s">
        <v>87</v>
      </c>
      <c r="O14" s="42" t="s">
        <v>87</v>
      </c>
      <c r="P14" s="42" t="s">
        <v>87</v>
      </c>
      <c r="Q14" s="42">
        <v>39264</v>
      </c>
      <c r="R14" s="42">
        <v>92478</v>
      </c>
      <c r="S14" s="42" t="s">
        <v>456</v>
      </c>
      <c r="T14" s="42" t="s">
        <v>462</v>
      </c>
      <c r="U14" s="624" t="s">
        <v>87</v>
      </c>
      <c r="V14" s="624" t="s">
        <v>87</v>
      </c>
      <c r="W14" s="43" t="s">
        <v>458</v>
      </c>
      <c r="X14" s="629"/>
    </row>
    <row r="15" spans="1:24" s="35" customFormat="1" ht="21" customHeight="1">
      <c r="A15" s="33"/>
      <c r="B15" s="630" t="s">
        <v>463</v>
      </c>
      <c r="C15" s="42" t="s">
        <v>464</v>
      </c>
      <c r="D15" s="631">
        <v>12000</v>
      </c>
      <c r="E15" s="42" t="s">
        <v>87</v>
      </c>
      <c r="F15" s="631">
        <v>0</v>
      </c>
      <c r="G15" s="631">
        <v>12000</v>
      </c>
      <c r="H15" s="631">
        <v>11686.4</v>
      </c>
      <c r="I15" s="42" t="s">
        <v>87</v>
      </c>
      <c r="J15" s="42" t="s">
        <v>87</v>
      </c>
      <c r="K15" s="631">
        <v>11686.4</v>
      </c>
      <c r="L15" s="43" t="s">
        <v>461</v>
      </c>
      <c r="M15" s="42" t="s">
        <v>87</v>
      </c>
      <c r="N15" s="42" t="s">
        <v>87</v>
      </c>
      <c r="O15" s="42" t="s">
        <v>87</v>
      </c>
      <c r="P15" s="42" t="s">
        <v>87</v>
      </c>
      <c r="Q15" s="42">
        <v>39264</v>
      </c>
      <c r="R15" s="42">
        <v>102272</v>
      </c>
      <c r="S15" s="42" t="s">
        <v>456</v>
      </c>
      <c r="T15" s="42" t="s">
        <v>462</v>
      </c>
      <c r="U15" s="624" t="s">
        <v>87</v>
      </c>
      <c r="V15" s="624" t="s">
        <v>87</v>
      </c>
      <c r="W15" s="43" t="s">
        <v>458</v>
      </c>
      <c r="X15" s="629"/>
    </row>
    <row r="16" spans="1:24" s="35" customFormat="1" ht="21" customHeight="1">
      <c r="A16" s="33"/>
      <c r="B16" s="630" t="s">
        <v>465</v>
      </c>
      <c r="C16" s="42" t="s">
        <v>466</v>
      </c>
      <c r="D16" s="631">
        <v>40</v>
      </c>
      <c r="E16" s="42" t="s">
        <v>87</v>
      </c>
      <c r="F16" s="631">
        <v>40</v>
      </c>
      <c r="G16" s="42" t="s">
        <v>87</v>
      </c>
      <c r="H16" s="631">
        <v>10</v>
      </c>
      <c r="I16" s="42" t="s">
        <v>87</v>
      </c>
      <c r="J16" s="631">
        <v>10</v>
      </c>
      <c r="K16" s="42" t="s">
        <v>87</v>
      </c>
      <c r="L16" s="43" t="s">
        <v>467</v>
      </c>
      <c r="M16" s="42" t="s">
        <v>87</v>
      </c>
      <c r="N16" s="42" t="s">
        <v>87</v>
      </c>
      <c r="O16" s="42" t="s">
        <v>87</v>
      </c>
      <c r="P16" s="42" t="s">
        <v>87</v>
      </c>
      <c r="Q16" s="42">
        <v>39503</v>
      </c>
      <c r="R16" s="42">
        <v>0</v>
      </c>
      <c r="S16" s="42" t="s">
        <v>456</v>
      </c>
      <c r="T16" s="42" t="s">
        <v>468</v>
      </c>
      <c r="U16" s="624" t="s">
        <v>87</v>
      </c>
      <c r="V16" s="624" t="s">
        <v>87</v>
      </c>
      <c r="W16" s="43" t="s">
        <v>458</v>
      </c>
      <c r="X16" s="629"/>
    </row>
    <row r="17" spans="1:24" s="35" customFormat="1" ht="21" customHeight="1">
      <c r="A17" s="33"/>
      <c r="B17" s="630" t="s">
        <v>469</v>
      </c>
      <c r="C17" s="42" t="s">
        <v>470</v>
      </c>
      <c r="D17" s="631">
        <v>35</v>
      </c>
      <c r="E17" s="42" t="s">
        <v>87</v>
      </c>
      <c r="F17" s="631">
        <v>35</v>
      </c>
      <c r="G17" s="42" t="s">
        <v>87</v>
      </c>
      <c r="H17" s="631">
        <v>26</v>
      </c>
      <c r="I17" s="42" t="s">
        <v>87</v>
      </c>
      <c r="J17" s="631">
        <v>26</v>
      </c>
      <c r="K17" s="42" t="s">
        <v>87</v>
      </c>
      <c r="L17" s="43" t="s">
        <v>471</v>
      </c>
      <c r="M17" s="42" t="s">
        <v>87</v>
      </c>
      <c r="N17" s="42" t="s">
        <v>87</v>
      </c>
      <c r="O17" s="42" t="s">
        <v>87</v>
      </c>
      <c r="P17" s="42" t="s">
        <v>87</v>
      </c>
      <c r="Q17" s="42">
        <v>36787</v>
      </c>
      <c r="R17" s="42">
        <v>140</v>
      </c>
      <c r="S17" s="42" t="s">
        <v>456</v>
      </c>
      <c r="T17" s="42" t="s">
        <v>468</v>
      </c>
      <c r="U17" s="624" t="s">
        <v>87</v>
      </c>
      <c r="V17" s="624" t="s">
        <v>87</v>
      </c>
      <c r="W17" s="43" t="s">
        <v>458</v>
      </c>
      <c r="X17" s="629"/>
    </row>
    <row r="18" spans="1:24" s="35" customFormat="1" ht="21" customHeight="1">
      <c r="A18" s="33"/>
      <c r="B18" s="630" t="s">
        <v>472</v>
      </c>
      <c r="C18" s="42" t="s">
        <v>473</v>
      </c>
      <c r="D18" s="631">
        <v>30</v>
      </c>
      <c r="E18" s="42" t="s">
        <v>87</v>
      </c>
      <c r="F18" s="631">
        <v>30</v>
      </c>
      <c r="G18" s="42" t="s">
        <v>87</v>
      </c>
      <c r="H18" s="631">
        <v>13</v>
      </c>
      <c r="I18" s="42" t="s">
        <v>87</v>
      </c>
      <c r="J18" s="631">
        <v>13</v>
      </c>
      <c r="K18" s="42" t="s">
        <v>87</v>
      </c>
      <c r="L18" s="43" t="s">
        <v>467</v>
      </c>
      <c r="M18" s="42" t="s">
        <v>87</v>
      </c>
      <c r="N18" s="42" t="s">
        <v>87</v>
      </c>
      <c r="O18" s="42" t="s">
        <v>87</v>
      </c>
      <c r="P18" s="42" t="s">
        <v>87</v>
      </c>
      <c r="Q18" s="42">
        <v>39503</v>
      </c>
      <c r="R18" s="42">
        <v>196</v>
      </c>
      <c r="S18" s="42" t="s">
        <v>456</v>
      </c>
      <c r="T18" s="42" t="s">
        <v>468</v>
      </c>
      <c r="U18" s="624" t="s">
        <v>87</v>
      </c>
      <c r="V18" s="624" t="s">
        <v>87</v>
      </c>
      <c r="W18" s="43" t="s">
        <v>458</v>
      </c>
      <c r="X18" s="629"/>
    </row>
    <row r="19" spans="1:24" s="35" customFormat="1" ht="21" customHeight="1">
      <c r="A19" s="33"/>
      <c r="B19" s="630" t="s">
        <v>474</v>
      </c>
      <c r="C19" s="42" t="s">
        <v>475</v>
      </c>
      <c r="D19" s="631">
        <v>16</v>
      </c>
      <c r="E19" s="42" t="s">
        <v>87</v>
      </c>
      <c r="F19" s="631">
        <v>16</v>
      </c>
      <c r="G19" s="42" t="s">
        <v>87</v>
      </c>
      <c r="H19" s="631">
        <v>12</v>
      </c>
      <c r="I19" s="42" t="s">
        <v>87</v>
      </c>
      <c r="J19" s="631">
        <v>12</v>
      </c>
      <c r="K19" s="42" t="s">
        <v>87</v>
      </c>
      <c r="L19" s="43" t="s">
        <v>471</v>
      </c>
      <c r="M19" s="42" t="s">
        <v>87</v>
      </c>
      <c r="N19" s="42" t="s">
        <v>87</v>
      </c>
      <c r="O19" s="42" t="s">
        <v>87</v>
      </c>
      <c r="P19" s="42" t="s">
        <v>87</v>
      </c>
      <c r="Q19" s="42">
        <v>39503</v>
      </c>
      <c r="R19" s="42">
        <v>162</v>
      </c>
      <c r="S19" s="42" t="s">
        <v>456</v>
      </c>
      <c r="T19" s="42" t="s">
        <v>468</v>
      </c>
      <c r="U19" s="624" t="s">
        <v>87</v>
      </c>
      <c r="V19" s="624" t="s">
        <v>87</v>
      </c>
      <c r="W19" s="43" t="s">
        <v>458</v>
      </c>
      <c r="X19" s="629"/>
    </row>
    <row r="20" spans="1:24" s="35" customFormat="1" ht="21" customHeight="1">
      <c r="A20" s="33"/>
      <c r="B20" s="630" t="s">
        <v>476</v>
      </c>
      <c r="C20" s="42" t="s">
        <v>477</v>
      </c>
      <c r="D20" s="631">
        <v>12</v>
      </c>
      <c r="E20" s="42" t="s">
        <v>87</v>
      </c>
      <c r="F20" s="631">
        <v>12</v>
      </c>
      <c r="G20" s="42" t="s">
        <v>87</v>
      </c>
      <c r="H20" s="631">
        <v>7</v>
      </c>
      <c r="I20" s="42" t="s">
        <v>87</v>
      </c>
      <c r="J20" s="631">
        <v>7</v>
      </c>
      <c r="K20" s="42" t="s">
        <v>87</v>
      </c>
      <c r="L20" s="43" t="s">
        <v>478</v>
      </c>
      <c r="M20" s="42" t="s">
        <v>87</v>
      </c>
      <c r="N20" s="42" t="s">
        <v>87</v>
      </c>
      <c r="O20" s="42" t="s">
        <v>87</v>
      </c>
      <c r="P20" s="42" t="s">
        <v>87</v>
      </c>
      <c r="Q20" s="42">
        <v>38777</v>
      </c>
      <c r="R20" s="42">
        <v>47</v>
      </c>
      <c r="S20" s="42" t="s">
        <v>456</v>
      </c>
      <c r="T20" s="42" t="s">
        <v>468</v>
      </c>
      <c r="U20" s="624" t="s">
        <v>87</v>
      </c>
      <c r="V20" s="624" t="s">
        <v>87</v>
      </c>
      <c r="W20" s="43" t="s">
        <v>458</v>
      </c>
      <c r="X20" s="629"/>
    </row>
    <row r="21" spans="1:24" s="35" customFormat="1" ht="21" customHeight="1">
      <c r="A21" s="33"/>
      <c r="B21" s="630" t="s">
        <v>479</v>
      </c>
      <c r="C21" s="42" t="s">
        <v>480</v>
      </c>
      <c r="D21" s="631">
        <v>12</v>
      </c>
      <c r="E21" s="42" t="s">
        <v>87</v>
      </c>
      <c r="F21" s="631">
        <v>12</v>
      </c>
      <c r="G21" s="42" t="s">
        <v>87</v>
      </c>
      <c r="H21" s="631">
        <v>10</v>
      </c>
      <c r="I21" s="42" t="s">
        <v>87</v>
      </c>
      <c r="J21" s="631">
        <v>10</v>
      </c>
      <c r="K21" s="42" t="s">
        <v>87</v>
      </c>
      <c r="L21" s="43" t="s">
        <v>471</v>
      </c>
      <c r="M21" s="42" t="s">
        <v>87</v>
      </c>
      <c r="N21" s="42" t="s">
        <v>87</v>
      </c>
      <c r="O21" s="42" t="s">
        <v>87</v>
      </c>
      <c r="P21" s="42" t="s">
        <v>87</v>
      </c>
      <c r="Q21" s="42">
        <v>39147</v>
      </c>
      <c r="R21" s="42">
        <v>149</v>
      </c>
      <c r="S21" s="42" t="s">
        <v>456</v>
      </c>
      <c r="T21" s="42" t="s">
        <v>468</v>
      </c>
      <c r="U21" s="624" t="s">
        <v>87</v>
      </c>
      <c r="V21" s="624" t="s">
        <v>87</v>
      </c>
      <c r="W21" s="43" t="s">
        <v>458</v>
      </c>
      <c r="X21" s="629"/>
    </row>
    <row r="22" spans="1:24" s="35" customFormat="1" ht="21" customHeight="1">
      <c r="A22" s="33"/>
      <c r="B22" s="630" t="s">
        <v>481</v>
      </c>
      <c r="C22" s="42" t="s">
        <v>482</v>
      </c>
      <c r="D22" s="631">
        <v>45</v>
      </c>
      <c r="E22" s="42" t="s">
        <v>87</v>
      </c>
      <c r="F22" s="631">
        <v>45</v>
      </c>
      <c r="G22" s="42" t="s">
        <v>87</v>
      </c>
      <c r="H22" s="631">
        <v>13</v>
      </c>
      <c r="I22" s="42" t="s">
        <v>87</v>
      </c>
      <c r="J22" s="631">
        <v>13</v>
      </c>
      <c r="K22" s="42" t="s">
        <v>87</v>
      </c>
      <c r="L22" s="43" t="s">
        <v>467</v>
      </c>
      <c r="M22" s="42" t="s">
        <v>87</v>
      </c>
      <c r="N22" s="42" t="s">
        <v>87</v>
      </c>
      <c r="O22" s="42" t="s">
        <v>87</v>
      </c>
      <c r="P22" s="42" t="s">
        <v>87</v>
      </c>
      <c r="Q22" s="42">
        <v>39636</v>
      </c>
      <c r="R22" s="42">
        <v>171</v>
      </c>
      <c r="S22" s="42" t="s">
        <v>456</v>
      </c>
      <c r="T22" s="42" t="s">
        <v>468</v>
      </c>
      <c r="U22" s="624" t="s">
        <v>87</v>
      </c>
      <c r="V22" s="624" t="s">
        <v>87</v>
      </c>
      <c r="W22" s="43" t="s">
        <v>458</v>
      </c>
      <c r="X22" s="629"/>
    </row>
    <row r="23" spans="1:24" s="35" customFormat="1" ht="21" customHeight="1">
      <c r="A23" s="33"/>
      <c r="B23" s="630" t="s">
        <v>483</v>
      </c>
      <c r="C23" s="42" t="s">
        <v>484</v>
      </c>
      <c r="D23" s="631">
        <v>45</v>
      </c>
      <c r="E23" s="42" t="s">
        <v>87</v>
      </c>
      <c r="F23" s="631">
        <v>45</v>
      </c>
      <c r="G23" s="42" t="s">
        <v>87</v>
      </c>
      <c r="H23" s="631">
        <v>38</v>
      </c>
      <c r="I23" s="42" t="s">
        <v>87</v>
      </c>
      <c r="J23" s="631">
        <v>38</v>
      </c>
      <c r="K23" s="42" t="s">
        <v>87</v>
      </c>
      <c r="L23" s="43" t="s">
        <v>485</v>
      </c>
      <c r="M23" s="42" t="s">
        <v>87</v>
      </c>
      <c r="N23" s="42" t="s">
        <v>87</v>
      </c>
      <c r="O23" s="42" t="s">
        <v>87</v>
      </c>
      <c r="P23" s="42" t="s">
        <v>87</v>
      </c>
      <c r="Q23" s="42">
        <v>40178</v>
      </c>
      <c r="R23" s="42">
        <v>0</v>
      </c>
      <c r="S23" s="42" t="s">
        <v>456</v>
      </c>
      <c r="T23" s="42" t="s">
        <v>468</v>
      </c>
      <c r="U23" s="624" t="s">
        <v>87</v>
      </c>
      <c r="V23" s="624" t="s">
        <v>87</v>
      </c>
      <c r="W23" s="43" t="s">
        <v>458</v>
      </c>
      <c r="X23" s="629"/>
    </row>
    <row r="24" spans="1:24" s="35" customFormat="1" ht="21" customHeight="1">
      <c r="A24" s="33"/>
      <c r="B24" s="630" t="s">
        <v>486</v>
      </c>
      <c r="C24" s="42" t="s">
        <v>487</v>
      </c>
      <c r="D24" s="631">
        <v>40</v>
      </c>
      <c r="E24" s="42" t="s">
        <v>87</v>
      </c>
      <c r="F24" s="631">
        <v>40</v>
      </c>
      <c r="G24" s="42" t="s">
        <v>87</v>
      </c>
      <c r="H24" s="631">
        <v>33</v>
      </c>
      <c r="I24" s="42" t="s">
        <v>87</v>
      </c>
      <c r="J24" s="631">
        <v>33</v>
      </c>
      <c r="K24" s="42" t="s">
        <v>87</v>
      </c>
      <c r="L24" s="43" t="s">
        <v>467</v>
      </c>
      <c r="M24" s="42" t="s">
        <v>87</v>
      </c>
      <c r="N24" s="42" t="s">
        <v>87</v>
      </c>
      <c r="O24" s="42" t="s">
        <v>87</v>
      </c>
      <c r="P24" s="42" t="s">
        <v>87</v>
      </c>
      <c r="Q24" s="42">
        <v>39626</v>
      </c>
      <c r="R24" s="42">
        <v>152</v>
      </c>
      <c r="S24" s="42" t="s">
        <v>456</v>
      </c>
      <c r="T24" s="42" t="s">
        <v>468</v>
      </c>
      <c r="U24" s="624" t="s">
        <v>87</v>
      </c>
      <c r="V24" s="624" t="s">
        <v>87</v>
      </c>
      <c r="W24" s="43" t="s">
        <v>458</v>
      </c>
      <c r="X24" s="629"/>
    </row>
    <row r="25" spans="1:24" s="35" customFormat="1" ht="21" customHeight="1">
      <c r="A25" s="33"/>
      <c r="B25" s="630" t="s">
        <v>488</v>
      </c>
      <c r="C25" s="42" t="s">
        <v>489</v>
      </c>
      <c r="D25" s="631">
        <v>45</v>
      </c>
      <c r="E25" s="42" t="s">
        <v>87</v>
      </c>
      <c r="F25" s="631">
        <v>45</v>
      </c>
      <c r="G25" s="42" t="s">
        <v>87</v>
      </c>
      <c r="H25" s="631">
        <v>24</v>
      </c>
      <c r="I25" s="42" t="s">
        <v>87</v>
      </c>
      <c r="J25" s="631">
        <v>24</v>
      </c>
      <c r="K25" s="42" t="s">
        <v>87</v>
      </c>
      <c r="L25" s="43" t="s">
        <v>467</v>
      </c>
      <c r="M25" s="42" t="s">
        <v>87</v>
      </c>
      <c r="N25" s="42" t="s">
        <v>87</v>
      </c>
      <c r="O25" s="42" t="s">
        <v>87</v>
      </c>
      <c r="P25" s="42" t="s">
        <v>87</v>
      </c>
      <c r="Q25" s="42">
        <v>39626</v>
      </c>
      <c r="R25" s="42">
        <v>172</v>
      </c>
      <c r="S25" s="42" t="s">
        <v>456</v>
      </c>
      <c r="T25" s="42" t="s">
        <v>468</v>
      </c>
      <c r="U25" s="624" t="s">
        <v>87</v>
      </c>
      <c r="V25" s="624" t="s">
        <v>87</v>
      </c>
      <c r="W25" s="43" t="s">
        <v>458</v>
      </c>
      <c r="X25" s="629"/>
    </row>
    <row r="26" spans="1:24" s="35" customFormat="1" ht="21" customHeight="1">
      <c r="A26" s="33"/>
      <c r="B26" s="630" t="s">
        <v>490</v>
      </c>
      <c r="C26" s="42" t="s">
        <v>491</v>
      </c>
      <c r="D26" s="631">
        <v>45</v>
      </c>
      <c r="E26" s="42" t="s">
        <v>87</v>
      </c>
      <c r="F26" s="631">
        <v>45</v>
      </c>
      <c r="G26" s="42" t="s">
        <v>87</v>
      </c>
      <c r="H26" s="631">
        <v>37</v>
      </c>
      <c r="I26" s="42" t="s">
        <v>87</v>
      </c>
      <c r="J26" s="631">
        <v>37</v>
      </c>
      <c r="K26" s="42" t="s">
        <v>87</v>
      </c>
      <c r="L26" s="43" t="s">
        <v>471</v>
      </c>
      <c r="M26" s="42" t="s">
        <v>87</v>
      </c>
      <c r="N26" s="42" t="s">
        <v>87</v>
      </c>
      <c r="O26" s="42" t="s">
        <v>87</v>
      </c>
      <c r="P26" s="42" t="s">
        <v>87</v>
      </c>
      <c r="Q26" s="42">
        <v>38055</v>
      </c>
      <c r="R26" s="42">
        <v>878</v>
      </c>
      <c r="S26" s="42" t="s">
        <v>456</v>
      </c>
      <c r="T26" s="42" t="s">
        <v>468</v>
      </c>
      <c r="U26" s="624" t="s">
        <v>87</v>
      </c>
      <c r="V26" s="624" t="s">
        <v>87</v>
      </c>
      <c r="W26" s="43" t="s">
        <v>458</v>
      </c>
      <c r="X26" s="629"/>
    </row>
    <row r="27" spans="1:24" s="35" customFormat="1" ht="21" customHeight="1">
      <c r="A27" s="33"/>
      <c r="B27" s="630" t="s">
        <v>492</v>
      </c>
      <c r="C27" s="42" t="s">
        <v>493</v>
      </c>
      <c r="D27" s="631">
        <v>48</v>
      </c>
      <c r="E27" s="42" t="s">
        <v>87</v>
      </c>
      <c r="F27" s="631">
        <v>48</v>
      </c>
      <c r="G27" s="42" t="s">
        <v>87</v>
      </c>
      <c r="H27" s="631">
        <v>24</v>
      </c>
      <c r="I27" s="42" t="s">
        <v>87</v>
      </c>
      <c r="J27" s="631">
        <v>24</v>
      </c>
      <c r="K27" s="42" t="s">
        <v>87</v>
      </c>
      <c r="L27" s="43" t="s">
        <v>494</v>
      </c>
      <c r="M27" s="42" t="s">
        <v>87</v>
      </c>
      <c r="N27" s="42" t="s">
        <v>87</v>
      </c>
      <c r="O27" s="42" t="s">
        <v>87</v>
      </c>
      <c r="P27" s="42" t="s">
        <v>87</v>
      </c>
      <c r="Q27" s="42">
        <v>35826</v>
      </c>
      <c r="R27" s="42">
        <v>224</v>
      </c>
      <c r="S27" s="42" t="s">
        <v>456</v>
      </c>
      <c r="T27" s="42" t="s">
        <v>468</v>
      </c>
      <c r="U27" s="624" t="s">
        <v>87</v>
      </c>
      <c r="V27" s="624" t="s">
        <v>87</v>
      </c>
      <c r="W27" s="43" t="s">
        <v>458</v>
      </c>
      <c r="X27" s="629"/>
    </row>
    <row r="28" spans="1:24" s="35" customFormat="1" ht="21" customHeight="1">
      <c r="A28" s="33"/>
      <c r="B28" s="630" t="s">
        <v>495</v>
      </c>
      <c r="C28" s="42" t="s">
        <v>496</v>
      </c>
      <c r="D28" s="631">
        <v>100</v>
      </c>
      <c r="E28" s="42" t="s">
        <v>87</v>
      </c>
      <c r="F28" s="631">
        <v>100</v>
      </c>
      <c r="G28" s="42" t="s">
        <v>87</v>
      </c>
      <c r="H28" s="631">
        <v>83</v>
      </c>
      <c r="I28" s="42" t="s">
        <v>87</v>
      </c>
      <c r="J28" s="631">
        <v>83</v>
      </c>
      <c r="K28" s="42" t="s">
        <v>87</v>
      </c>
      <c r="L28" s="43" t="s">
        <v>497</v>
      </c>
      <c r="M28" s="42" t="s">
        <v>87</v>
      </c>
      <c r="N28" s="42" t="s">
        <v>87</v>
      </c>
      <c r="O28" s="42" t="s">
        <v>87</v>
      </c>
      <c r="P28" s="42" t="s">
        <v>87</v>
      </c>
      <c r="Q28" s="42">
        <v>38006</v>
      </c>
      <c r="R28" s="42">
        <v>669</v>
      </c>
      <c r="S28" s="42" t="s">
        <v>456</v>
      </c>
      <c r="T28" s="42" t="s">
        <v>468</v>
      </c>
      <c r="U28" s="624" t="s">
        <v>87</v>
      </c>
      <c r="V28" s="624" t="s">
        <v>87</v>
      </c>
      <c r="W28" s="43" t="s">
        <v>458</v>
      </c>
      <c r="X28" s="629"/>
    </row>
    <row r="29" spans="1:24" s="35" customFormat="1" ht="21" customHeight="1">
      <c r="A29" s="33"/>
      <c r="B29" s="630" t="s">
        <v>498</v>
      </c>
      <c r="C29" s="42" t="s">
        <v>499</v>
      </c>
      <c r="D29" s="631">
        <v>300</v>
      </c>
      <c r="E29" s="42" t="s">
        <v>87</v>
      </c>
      <c r="F29" s="631">
        <v>300</v>
      </c>
      <c r="G29" s="42" t="s">
        <v>87</v>
      </c>
      <c r="H29" s="631">
        <v>213</v>
      </c>
      <c r="I29" s="42" t="s">
        <v>87</v>
      </c>
      <c r="J29" s="631">
        <v>213</v>
      </c>
      <c r="K29" s="42" t="s">
        <v>87</v>
      </c>
      <c r="L29" s="43" t="s">
        <v>485</v>
      </c>
      <c r="M29" s="42" t="s">
        <v>87</v>
      </c>
      <c r="N29" s="42" t="s">
        <v>87</v>
      </c>
      <c r="O29" s="42" t="s">
        <v>87</v>
      </c>
      <c r="P29" s="42" t="s">
        <v>87</v>
      </c>
      <c r="Q29" s="42">
        <v>37648</v>
      </c>
      <c r="R29" s="42">
        <v>1450</v>
      </c>
      <c r="S29" s="42" t="s">
        <v>456</v>
      </c>
      <c r="T29" s="42" t="s">
        <v>468</v>
      </c>
      <c r="U29" s="624" t="s">
        <v>87</v>
      </c>
      <c r="V29" s="624" t="s">
        <v>87</v>
      </c>
      <c r="W29" s="43" t="s">
        <v>458</v>
      </c>
      <c r="X29" s="629"/>
    </row>
    <row r="30" spans="1:24" s="35" customFormat="1" ht="21" customHeight="1">
      <c r="A30" s="33"/>
      <c r="B30" s="630" t="s">
        <v>500</v>
      </c>
      <c r="C30" s="42" t="s">
        <v>501</v>
      </c>
      <c r="D30" s="631">
        <v>100</v>
      </c>
      <c r="E30" s="42" t="s">
        <v>87</v>
      </c>
      <c r="F30" s="631">
        <v>100</v>
      </c>
      <c r="G30" s="42" t="s">
        <v>87</v>
      </c>
      <c r="H30" s="631">
        <v>82</v>
      </c>
      <c r="I30" s="42" t="s">
        <v>87</v>
      </c>
      <c r="J30" s="631">
        <v>82</v>
      </c>
      <c r="K30" s="42" t="s">
        <v>87</v>
      </c>
      <c r="L30" s="43" t="s">
        <v>471</v>
      </c>
      <c r="M30" s="42" t="s">
        <v>87</v>
      </c>
      <c r="N30" s="42" t="s">
        <v>87</v>
      </c>
      <c r="O30" s="42" t="s">
        <v>87</v>
      </c>
      <c r="P30" s="42" t="s">
        <v>87</v>
      </c>
      <c r="Q30" s="42">
        <v>37620</v>
      </c>
      <c r="R30" s="42">
        <v>1865</v>
      </c>
      <c r="S30" s="42" t="s">
        <v>456</v>
      </c>
      <c r="T30" s="42" t="s">
        <v>468</v>
      </c>
      <c r="U30" s="624" t="s">
        <v>87</v>
      </c>
      <c r="V30" s="624" t="s">
        <v>87</v>
      </c>
      <c r="W30" s="43" t="s">
        <v>458</v>
      </c>
      <c r="X30" s="629"/>
    </row>
    <row r="31" spans="1:24" s="35" customFormat="1" ht="21" customHeight="1">
      <c r="A31" s="33"/>
      <c r="B31" s="630" t="s">
        <v>502</v>
      </c>
      <c r="C31" s="42" t="s">
        <v>503</v>
      </c>
      <c r="D31" s="631">
        <v>100</v>
      </c>
      <c r="E31" s="42" t="s">
        <v>87</v>
      </c>
      <c r="F31" s="631">
        <v>100</v>
      </c>
      <c r="G31" s="42" t="s">
        <v>87</v>
      </c>
      <c r="H31" s="631">
        <v>87</v>
      </c>
      <c r="I31" s="42" t="s">
        <v>87</v>
      </c>
      <c r="J31" s="631">
        <v>87</v>
      </c>
      <c r="K31" s="42" t="s">
        <v>87</v>
      </c>
      <c r="L31" s="43" t="s">
        <v>504</v>
      </c>
      <c r="M31" s="42" t="s">
        <v>87</v>
      </c>
      <c r="N31" s="42" t="s">
        <v>87</v>
      </c>
      <c r="O31" s="42" t="s">
        <v>87</v>
      </c>
      <c r="P31" s="42" t="s">
        <v>87</v>
      </c>
      <c r="Q31" s="42">
        <v>37620</v>
      </c>
      <c r="R31" s="42">
        <v>221</v>
      </c>
      <c r="S31" s="42" t="s">
        <v>456</v>
      </c>
      <c r="T31" s="42" t="s">
        <v>468</v>
      </c>
      <c r="U31" s="624" t="s">
        <v>87</v>
      </c>
      <c r="V31" s="624" t="s">
        <v>87</v>
      </c>
      <c r="W31" s="43" t="s">
        <v>458</v>
      </c>
      <c r="X31" s="629"/>
    </row>
    <row r="32" spans="1:24" s="35" customFormat="1" ht="21" customHeight="1">
      <c r="A32" s="33"/>
      <c r="B32" s="630" t="s">
        <v>505</v>
      </c>
      <c r="C32" s="42" t="s">
        <v>506</v>
      </c>
      <c r="D32" s="631">
        <v>100</v>
      </c>
      <c r="E32" s="42" t="s">
        <v>87</v>
      </c>
      <c r="F32" s="631">
        <v>100</v>
      </c>
      <c r="G32" s="42" t="s">
        <v>87</v>
      </c>
      <c r="H32" s="631">
        <v>51</v>
      </c>
      <c r="I32" s="42" t="s">
        <v>87</v>
      </c>
      <c r="J32" s="631">
        <v>51</v>
      </c>
      <c r="K32" s="42" t="s">
        <v>87</v>
      </c>
      <c r="L32" s="43" t="s">
        <v>485</v>
      </c>
      <c r="M32" s="42" t="s">
        <v>87</v>
      </c>
      <c r="N32" s="42" t="s">
        <v>87</v>
      </c>
      <c r="O32" s="42" t="s">
        <v>87</v>
      </c>
      <c r="P32" s="42" t="s">
        <v>87</v>
      </c>
      <c r="Q32" s="42">
        <v>38050</v>
      </c>
      <c r="R32" s="42">
        <v>0</v>
      </c>
      <c r="S32" s="42" t="s">
        <v>456</v>
      </c>
      <c r="T32" s="42" t="s">
        <v>468</v>
      </c>
      <c r="U32" s="624" t="s">
        <v>87</v>
      </c>
      <c r="V32" s="624" t="s">
        <v>87</v>
      </c>
      <c r="W32" s="43" t="s">
        <v>458</v>
      </c>
      <c r="X32" s="629"/>
    </row>
    <row r="33" spans="1:24" s="35" customFormat="1" ht="21" customHeight="1">
      <c r="A33" s="33"/>
      <c r="B33" s="630" t="s">
        <v>507</v>
      </c>
      <c r="C33" s="42" t="s">
        <v>508</v>
      </c>
      <c r="D33" s="631">
        <v>60</v>
      </c>
      <c r="E33" s="42" t="s">
        <v>87</v>
      </c>
      <c r="F33" s="631">
        <v>60</v>
      </c>
      <c r="G33" s="42" t="s">
        <v>87</v>
      </c>
      <c r="H33" s="631">
        <v>55</v>
      </c>
      <c r="I33" s="42" t="s">
        <v>87</v>
      </c>
      <c r="J33" s="631">
        <v>55</v>
      </c>
      <c r="K33" s="42" t="s">
        <v>87</v>
      </c>
      <c r="L33" s="43" t="s">
        <v>509</v>
      </c>
      <c r="M33" s="42" t="s">
        <v>87</v>
      </c>
      <c r="N33" s="42" t="s">
        <v>87</v>
      </c>
      <c r="O33" s="42" t="s">
        <v>87</v>
      </c>
      <c r="P33" s="42" t="s">
        <v>87</v>
      </c>
      <c r="Q33" s="42">
        <v>38777</v>
      </c>
      <c r="R33" s="42">
        <v>151</v>
      </c>
      <c r="S33" s="42" t="s">
        <v>456</v>
      </c>
      <c r="T33" s="42" t="s">
        <v>468</v>
      </c>
      <c r="U33" s="624" t="s">
        <v>87</v>
      </c>
      <c r="V33" s="624" t="s">
        <v>87</v>
      </c>
      <c r="W33" s="43" t="s">
        <v>458</v>
      </c>
      <c r="X33" s="629"/>
    </row>
    <row r="34" spans="1:24" s="35" customFormat="1" ht="21" customHeight="1">
      <c r="A34" s="404"/>
      <c r="B34" s="633" t="s">
        <v>510</v>
      </c>
      <c r="C34" s="634" t="s">
        <v>511</v>
      </c>
      <c r="D34" s="635">
        <v>50</v>
      </c>
      <c r="E34" s="634" t="s">
        <v>87</v>
      </c>
      <c r="F34" s="635">
        <v>50</v>
      </c>
      <c r="G34" s="634" t="s">
        <v>87</v>
      </c>
      <c r="H34" s="635">
        <v>35</v>
      </c>
      <c r="I34" s="634" t="s">
        <v>87</v>
      </c>
      <c r="J34" s="635">
        <v>35</v>
      </c>
      <c r="K34" s="634" t="s">
        <v>87</v>
      </c>
      <c r="L34" s="636" t="s">
        <v>512</v>
      </c>
      <c r="M34" s="637" t="s">
        <v>87</v>
      </c>
      <c r="N34" s="634" t="s">
        <v>87</v>
      </c>
      <c r="O34" s="634" t="s">
        <v>87</v>
      </c>
      <c r="P34" s="634" t="s">
        <v>87</v>
      </c>
      <c r="Q34" s="634">
        <v>41330</v>
      </c>
      <c r="R34" s="634">
        <v>223</v>
      </c>
      <c r="S34" s="634" t="s">
        <v>456</v>
      </c>
      <c r="T34" s="634" t="s">
        <v>468</v>
      </c>
      <c r="U34" s="403" t="s">
        <v>87</v>
      </c>
      <c r="V34" s="403" t="s">
        <v>87</v>
      </c>
      <c r="W34" s="636" t="s">
        <v>458</v>
      </c>
      <c r="X34" s="632"/>
    </row>
    <row r="35" spans="1:7" s="125" customFormat="1" ht="18" customHeight="1">
      <c r="A35" s="124" t="s">
        <v>279</v>
      </c>
      <c r="B35" s="124"/>
      <c r="G35" s="126" t="s">
        <v>280</v>
      </c>
    </row>
  </sheetData>
  <sheetProtection/>
  <mergeCells count="24">
    <mergeCell ref="A1:X1"/>
    <mergeCell ref="X3:X7"/>
    <mergeCell ref="A3:A7"/>
    <mergeCell ref="C3:C7"/>
    <mergeCell ref="D3:G3"/>
    <mergeCell ref="H3:K3"/>
    <mergeCell ref="B4:B5"/>
    <mergeCell ref="D4:G4"/>
    <mergeCell ref="H4:K4"/>
    <mergeCell ref="D5:G5"/>
    <mergeCell ref="M3:P3"/>
    <mergeCell ref="T3:T5"/>
    <mergeCell ref="U3:W3"/>
    <mergeCell ref="M4:P4"/>
    <mergeCell ref="U4:W4"/>
    <mergeCell ref="M5:P5"/>
    <mergeCell ref="U5:W5"/>
    <mergeCell ref="M6:M7"/>
    <mergeCell ref="N6:N7"/>
    <mergeCell ref="O6:O7"/>
    <mergeCell ref="P6:P7"/>
    <mergeCell ref="H5:K5"/>
    <mergeCell ref="D6:D7"/>
    <mergeCell ref="H6:H7"/>
  </mergeCells>
  <printOptions/>
  <pageMargins left="0.53" right="0.38" top="0.68" bottom="0.5" header="0.5" footer="0.35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P33"/>
  <sheetViews>
    <sheetView zoomScaleSheetLayoutView="70" zoomScalePageLayoutView="0" workbookViewId="0" topLeftCell="A13">
      <selection activeCell="N31" sqref="N31"/>
    </sheetView>
  </sheetViews>
  <sheetFormatPr defaultColWidth="8.88671875" defaultRowHeight="13.5"/>
  <cols>
    <col min="1" max="1" width="8.88671875" style="113" customWidth="1"/>
    <col min="2" max="2" width="11.21484375" style="228" customWidth="1"/>
    <col min="3" max="3" width="12.3359375" style="228" customWidth="1"/>
    <col min="4" max="4" width="7.88671875" style="113" bestFit="1" customWidth="1"/>
    <col min="5" max="5" width="9.10546875" style="113" bestFit="1" customWidth="1"/>
    <col min="6" max="6" width="8.21484375" style="228" bestFit="1" customWidth="1"/>
    <col min="7" max="7" width="8.99609375" style="113" customWidth="1"/>
    <col min="8" max="8" width="9.10546875" style="228" customWidth="1"/>
    <col min="9" max="9" width="6.6640625" style="228" customWidth="1"/>
    <col min="10" max="10" width="10.5546875" style="228" customWidth="1"/>
    <col min="11" max="11" width="6.5546875" style="113" customWidth="1"/>
    <col min="12" max="12" width="7.77734375" style="113" customWidth="1"/>
    <col min="13" max="13" width="7.77734375" style="228" customWidth="1"/>
    <col min="14" max="14" width="9.77734375" style="113" customWidth="1"/>
    <col min="15" max="15" width="9.21484375" style="228" customWidth="1"/>
    <col min="16" max="16" width="9.4453125" style="201" customWidth="1"/>
    <col min="17" max="16384" width="8.88671875" style="113" customWidth="1"/>
  </cols>
  <sheetData>
    <row r="1" spans="1:16" s="199" customFormat="1" ht="24">
      <c r="A1" s="521" t="s">
        <v>372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</row>
    <row r="2" spans="1:16" s="201" customFormat="1" ht="17.25" customHeight="1">
      <c r="A2" s="200"/>
      <c r="B2" s="167"/>
      <c r="I2" s="167"/>
      <c r="P2" s="202"/>
    </row>
    <row r="3" spans="1:16" s="201" customFormat="1" ht="15.75" customHeight="1">
      <c r="A3" s="203"/>
      <c r="B3" s="595" t="s">
        <v>172</v>
      </c>
      <c r="C3" s="596"/>
      <c r="D3" s="596"/>
      <c r="E3" s="596"/>
      <c r="F3" s="596"/>
      <c r="G3" s="596"/>
      <c r="H3" s="597"/>
      <c r="I3" s="595" t="s">
        <v>173</v>
      </c>
      <c r="J3" s="596"/>
      <c r="K3" s="596"/>
      <c r="L3" s="596"/>
      <c r="M3" s="596"/>
      <c r="N3" s="596"/>
      <c r="O3" s="597"/>
      <c r="P3" s="204"/>
    </row>
    <row r="4" spans="1:16" s="201" customFormat="1" ht="15.75" customHeight="1">
      <c r="A4" s="205" t="s">
        <v>164</v>
      </c>
      <c r="B4" s="598"/>
      <c r="C4" s="599"/>
      <c r="D4" s="599"/>
      <c r="E4" s="599"/>
      <c r="F4" s="599"/>
      <c r="G4" s="599"/>
      <c r="H4" s="600"/>
      <c r="I4" s="598"/>
      <c r="J4" s="599"/>
      <c r="K4" s="599"/>
      <c r="L4" s="599"/>
      <c r="M4" s="599"/>
      <c r="N4" s="599"/>
      <c r="O4" s="600"/>
      <c r="P4" s="46" t="s">
        <v>89</v>
      </c>
    </row>
    <row r="5" spans="1:16" s="201" customFormat="1" ht="84.75" customHeight="1">
      <c r="A5" s="205" t="s">
        <v>165</v>
      </c>
      <c r="B5" s="206" t="s">
        <v>166</v>
      </c>
      <c r="C5" s="206" t="s">
        <v>167</v>
      </c>
      <c r="D5" s="206" t="s">
        <v>168</v>
      </c>
      <c r="E5" s="206" t="s">
        <v>169</v>
      </c>
      <c r="F5" s="207" t="s">
        <v>170</v>
      </c>
      <c r="G5" s="207" t="s">
        <v>171</v>
      </c>
      <c r="H5" s="233" t="s">
        <v>341</v>
      </c>
      <c r="I5" s="206" t="s">
        <v>166</v>
      </c>
      <c r="J5" s="206" t="s">
        <v>167</v>
      </c>
      <c r="K5" s="206" t="s">
        <v>168</v>
      </c>
      <c r="L5" s="206" t="s">
        <v>169</v>
      </c>
      <c r="M5" s="207" t="s">
        <v>170</v>
      </c>
      <c r="N5" s="207" t="s">
        <v>174</v>
      </c>
      <c r="O5" s="233" t="s">
        <v>341</v>
      </c>
      <c r="P5" s="46" t="s">
        <v>136</v>
      </c>
    </row>
    <row r="6" spans="1:16" s="201" customFormat="1" ht="17.25" customHeight="1">
      <c r="A6" s="208"/>
      <c r="B6" s="209" t="s">
        <v>92</v>
      </c>
      <c r="C6" s="209" t="s">
        <v>93</v>
      </c>
      <c r="D6" s="209" t="s">
        <v>94</v>
      </c>
      <c r="E6" s="209" t="s">
        <v>94</v>
      </c>
      <c r="F6" s="209" t="s">
        <v>94</v>
      </c>
      <c r="G6" s="209" t="s">
        <v>94</v>
      </c>
      <c r="H6" s="209" t="s">
        <v>95</v>
      </c>
      <c r="I6" s="209" t="s">
        <v>92</v>
      </c>
      <c r="J6" s="209" t="s">
        <v>93</v>
      </c>
      <c r="K6" s="209" t="s">
        <v>94</v>
      </c>
      <c r="L6" s="209" t="s">
        <v>94</v>
      </c>
      <c r="M6" s="209" t="s">
        <v>94</v>
      </c>
      <c r="N6" s="209" t="s">
        <v>94</v>
      </c>
      <c r="O6" s="209" t="s">
        <v>95</v>
      </c>
      <c r="P6" s="47"/>
    </row>
    <row r="7" spans="1:16" s="201" customFormat="1" ht="29.25" customHeight="1">
      <c r="A7" s="122" t="s">
        <v>339</v>
      </c>
      <c r="B7" s="210" t="s">
        <v>87</v>
      </c>
      <c r="C7" s="211">
        <v>7.525</v>
      </c>
      <c r="D7" s="211">
        <v>9.775</v>
      </c>
      <c r="E7" s="211">
        <v>0.35</v>
      </c>
      <c r="F7" s="211">
        <v>1.2</v>
      </c>
      <c r="G7" s="211">
        <v>0.65</v>
      </c>
      <c r="H7" s="211">
        <v>91.5</v>
      </c>
      <c r="I7" s="211" t="s">
        <v>87</v>
      </c>
      <c r="J7" s="211">
        <v>7.725</v>
      </c>
      <c r="K7" s="211">
        <v>9.8</v>
      </c>
      <c r="L7" s="211">
        <v>0.4</v>
      </c>
      <c r="M7" s="211">
        <v>1.05</v>
      </c>
      <c r="N7" s="211">
        <v>1.725</v>
      </c>
      <c r="O7" s="210">
        <v>1003.2333333333332</v>
      </c>
      <c r="P7" s="46" t="s">
        <v>339</v>
      </c>
    </row>
    <row r="8" spans="1:16" s="201" customFormat="1" ht="29.25" customHeight="1">
      <c r="A8" s="122" t="s">
        <v>340</v>
      </c>
      <c r="B8" s="210" t="s">
        <v>87</v>
      </c>
      <c r="C8" s="211">
        <v>7.9</v>
      </c>
      <c r="D8" s="211">
        <v>10.5</v>
      </c>
      <c r="E8" s="211">
        <v>0.5</v>
      </c>
      <c r="F8" s="211">
        <v>0.9</v>
      </c>
      <c r="G8" s="211">
        <v>0.9</v>
      </c>
      <c r="H8" s="211">
        <v>372</v>
      </c>
      <c r="I8" s="211"/>
      <c r="J8" s="211">
        <v>7.8</v>
      </c>
      <c r="K8" s="211">
        <v>10.1</v>
      </c>
      <c r="L8" s="211">
        <v>0.6</v>
      </c>
      <c r="M8" s="211">
        <v>2.2</v>
      </c>
      <c r="N8" s="211">
        <v>1.1</v>
      </c>
      <c r="O8" s="210">
        <v>320</v>
      </c>
      <c r="P8" s="46" t="s">
        <v>340</v>
      </c>
    </row>
    <row r="9" spans="1:16" s="201" customFormat="1" ht="29.25" customHeight="1">
      <c r="A9" s="122" t="s">
        <v>371</v>
      </c>
      <c r="B9" s="210">
        <v>15.6</v>
      </c>
      <c r="C9" s="211">
        <v>7.8500000000000005</v>
      </c>
      <c r="D9" s="211">
        <v>11.225000000000001</v>
      </c>
      <c r="E9" s="211">
        <v>0.35249999999999976</v>
      </c>
      <c r="F9" s="211">
        <v>1.206825</v>
      </c>
      <c r="G9" s="211">
        <v>6.15</v>
      </c>
      <c r="H9" s="211">
        <v>416</v>
      </c>
      <c r="I9" s="211">
        <v>16.4</v>
      </c>
      <c r="J9" s="211">
        <v>7.8575</v>
      </c>
      <c r="K9" s="211">
        <v>10.149999999999999</v>
      </c>
      <c r="L9" s="211">
        <v>0.5325000000000001</v>
      </c>
      <c r="M9" s="211">
        <v>1.35525</v>
      </c>
      <c r="N9" s="211">
        <v>2.5749999999999984</v>
      </c>
      <c r="O9" s="210">
        <v>763</v>
      </c>
      <c r="P9" s="46" t="s">
        <v>371</v>
      </c>
    </row>
    <row r="10" spans="1:16" s="201" customFormat="1" ht="29.25" customHeight="1">
      <c r="A10" s="122" t="s">
        <v>444</v>
      </c>
      <c r="B10" s="210">
        <v>17.575</v>
      </c>
      <c r="C10" s="211">
        <v>7.475</v>
      </c>
      <c r="D10" s="211">
        <v>9.925</v>
      </c>
      <c r="E10" s="211">
        <v>0.3</v>
      </c>
      <c r="F10" s="211">
        <v>0.8</v>
      </c>
      <c r="G10" s="211">
        <v>0.7000000000000001</v>
      </c>
      <c r="H10" s="211">
        <v>1026.5</v>
      </c>
      <c r="I10" s="211">
        <v>16.25</v>
      </c>
      <c r="J10" s="211">
        <v>7.750000000000001</v>
      </c>
      <c r="K10" s="211">
        <v>10.1</v>
      </c>
      <c r="L10" s="211">
        <v>0.5</v>
      </c>
      <c r="M10" s="211">
        <v>1.35</v>
      </c>
      <c r="N10" s="211">
        <v>2.0250000000000004</v>
      </c>
      <c r="O10" s="210">
        <v>1087.5</v>
      </c>
      <c r="P10" s="46" t="s">
        <v>444</v>
      </c>
    </row>
    <row r="11" spans="1:16" s="364" customFormat="1" ht="29.25" customHeight="1">
      <c r="A11" s="361" t="s">
        <v>445</v>
      </c>
      <c r="B11" s="362">
        <v>15.5</v>
      </c>
      <c r="C11" s="362">
        <v>8</v>
      </c>
      <c r="D11" s="362">
        <v>11.75</v>
      </c>
      <c r="E11" s="362">
        <v>0.6000000000000001</v>
      </c>
      <c r="F11" s="362">
        <v>0.7500000000000001</v>
      </c>
      <c r="G11" s="362">
        <v>0.85</v>
      </c>
      <c r="H11" s="363">
        <v>259.75</v>
      </c>
      <c r="I11" s="362">
        <v>15.9</v>
      </c>
      <c r="J11" s="362">
        <v>7.725</v>
      </c>
      <c r="K11" s="362">
        <v>9.975000000000001</v>
      </c>
      <c r="L11" s="362">
        <v>0.425</v>
      </c>
      <c r="M11" s="362">
        <v>0.575</v>
      </c>
      <c r="N11" s="362">
        <v>1.2249999999999999</v>
      </c>
      <c r="O11" s="363">
        <v>1040</v>
      </c>
      <c r="P11" s="264" t="s">
        <v>445</v>
      </c>
    </row>
    <row r="12" spans="1:16" s="201" customFormat="1" ht="29.25" customHeight="1">
      <c r="A12" s="365" t="s">
        <v>430</v>
      </c>
      <c r="B12" s="366">
        <v>13.6</v>
      </c>
      <c r="C12" s="367">
        <v>8.6</v>
      </c>
      <c r="D12" s="367">
        <v>9.8</v>
      </c>
      <c r="E12" s="367">
        <v>0.6</v>
      </c>
      <c r="F12" s="367">
        <v>0.9</v>
      </c>
      <c r="G12" s="367">
        <v>2.6</v>
      </c>
      <c r="H12" s="368">
        <v>170</v>
      </c>
      <c r="I12" s="369">
        <v>12.6</v>
      </c>
      <c r="J12" s="367">
        <v>7.5</v>
      </c>
      <c r="K12" s="367">
        <v>10</v>
      </c>
      <c r="L12" s="367">
        <v>0.4</v>
      </c>
      <c r="M12" s="367">
        <v>0.3</v>
      </c>
      <c r="N12" s="367">
        <v>2.1</v>
      </c>
      <c r="O12" s="370">
        <v>1100</v>
      </c>
      <c r="P12" s="371" t="s">
        <v>430</v>
      </c>
    </row>
    <row r="13" spans="1:16" s="201" customFormat="1" ht="29.25" customHeight="1">
      <c r="A13" s="365" t="s">
        <v>431</v>
      </c>
      <c r="B13" s="366">
        <v>15.6</v>
      </c>
      <c r="C13" s="367">
        <v>8.9</v>
      </c>
      <c r="D13" s="367">
        <v>16.7</v>
      </c>
      <c r="E13" s="367">
        <v>1.5</v>
      </c>
      <c r="F13" s="367">
        <v>1.2</v>
      </c>
      <c r="G13" s="367">
        <v>0.3</v>
      </c>
      <c r="H13" s="368">
        <v>49</v>
      </c>
      <c r="I13" s="369">
        <v>16</v>
      </c>
      <c r="J13" s="367">
        <v>7.8</v>
      </c>
      <c r="K13" s="367">
        <v>10.7</v>
      </c>
      <c r="L13" s="367">
        <v>0.6</v>
      </c>
      <c r="M13" s="367">
        <v>0.9</v>
      </c>
      <c r="N13" s="367">
        <v>1.2</v>
      </c>
      <c r="O13" s="370">
        <v>540</v>
      </c>
      <c r="P13" s="371" t="s">
        <v>431</v>
      </c>
    </row>
    <row r="14" spans="1:16" s="201" customFormat="1" ht="29.25" customHeight="1">
      <c r="A14" s="365" t="s">
        <v>432</v>
      </c>
      <c r="B14" s="366">
        <v>17</v>
      </c>
      <c r="C14" s="367">
        <v>6.9</v>
      </c>
      <c r="D14" s="367">
        <v>10.2</v>
      </c>
      <c r="E14" s="367">
        <v>0.1</v>
      </c>
      <c r="F14" s="367">
        <v>0.8</v>
      </c>
      <c r="G14" s="367">
        <v>0.1</v>
      </c>
      <c r="H14" s="368">
        <v>540</v>
      </c>
      <c r="I14" s="369">
        <v>17.7</v>
      </c>
      <c r="J14" s="367">
        <v>7.6</v>
      </c>
      <c r="K14" s="367">
        <v>9.4</v>
      </c>
      <c r="L14" s="367">
        <v>0.5</v>
      </c>
      <c r="M14" s="367">
        <v>0.4</v>
      </c>
      <c r="N14" s="367">
        <v>1.3</v>
      </c>
      <c r="O14" s="370">
        <v>1600</v>
      </c>
      <c r="P14" s="371" t="s">
        <v>432</v>
      </c>
    </row>
    <row r="15" spans="1:16" s="201" customFormat="1" ht="29.25" customHeight="1">
      <c r="A15" s="372" t="s">
        <v>433</v>
      </c>
      <c r="B15" s="373">
        <v>15.7</v>
      </c>
      <c r="C15" s="374">
        <v>7.6</v>
      </c>
      <c r="D15" s="374">
        <v>10.3</v>
      </c>
      <c r="E15" s="374">
        <v>0.2</v>
      </c>
      <c r="F15" s="374">
        <v>0.1</v>
      </c>
      <c r="G15" s="374">
        <v>0.4</v>
      </c>
      <c r="H15" s="375">
        <v>280</v>
      </c>
      <c r="I15" s="376">
        <v>17.2</v>
      </c>
      <c r="J15" s="374">
        <v>8</v>
      </c>
      <c r="K15" s="374">
        <v>9.8</v>
      </c>
      <c r="L15" s="374">
        <v>0.2</v>
      </c>
      <c r="M15" s="374">
        <v>0.7</v>
      </c>
      <c r="N15" s="374">
        <v>0.3</v>
      </c>
      <c r="O15" s="377">
        <v>920</v>
      </c>
      <c r="P15" s="378" t="s">
        <v>433</v>
      </c>
    </row>
    <row r="16" spans="1:9" s="201" customFormat="1" ht="34.5" customHeight="1">
      <c r="A16" s="200"/>
      <c r="B16" s="167"/>
      <c r="H16" s="212"/>
      <c r="I16" s="167"/>
    </row>
    <row r="17" spans="1:16" s="201" customFormat="1" ht="15.75" customHeight="1">
      <c r="A17" s="203"/>
      <c r="B17" s="595" t="s">
        <v>163</v>
      </c>
      <c r="C17" s="596"/>
      <c r="D17" s="596"/>
      <c r="E17" s="596"/>
      <c r="F17" s="596"/>
      <c r="G17" s="596"/>
      <c r="H17" s="597"/>
      <c r="I17" s="601"/>
      <c r="J17" s="497"/>
      <c r="K17" s="213"/>
      <c r="L17" s="213"/>
      <c r="M17" s="213"/>
      <c r="N17" s="213"/>
      <c r="O17" s="213"/>
      <c r="P17" s="213"/>
    </row>
    <row r="18" spans="1:16" s="201" customFormat="1" ht="15.75" customHeight="1">
      <c r="A18" s="205" t="s">
        <v>164</v>
      </c>
      <c r="B18" s="598"/>
      <c r="C18" s="599"/>
      <c r="D18" s="599"/>
      <c r="E18" s="599"/>
      <c r="F18" s="599"/>
      <c r="G18" s="599"/>
      <c r="H18" s="600"/>
      <c r="I18" s="499" t="s">
        <v>89</v>
      </c>
      <c r="J18" s="500"/>
      <c r="K18" s="213"/>
      <c r="L18" s="213"/>
      <c r="M18" s="213"/>
      <c r="N18" s="213"/>
      <c r="O18" s="213"/>
      <c r="P18" s="214"/>
    </row>
    <row r="19" spans="1:16" s="201" customFormat="1" ht="84.75" customHeight="1">
      <c r="A19" s="205" t="s">
        <v>165</v>
      </c>
      <c r="B19" s="206" t="s">
        <v>166</v>
      </c>
      <c r="C19" s="206" t="s">
        <v>167</v>
      </c>
      <c r="D19" s="206" t="s">
        <v>168</v>
      </c>
      <c r="E19" s="206" t="s">
        <v>169</v>
      </c>
      <c r="F19" s="207" t="s">
        <v>170</v>
      </c>
      <c r="G19" s="207" t="s">
        <v>171</v>
      </c>
      <c r="H19" s="233" t="s">
        <v>341</v>
      </c>
      <c r="I19" s="499" t="s">
        <v>136</v>
      </c>
      <c r="J19" s="500"/>
      <c r="K19" s="213"/>
      <c r="L19" s="215"/>
      <c r="M19" s="216"/>
      <c r="N19" s="216"/>
      <c r="O19" s="217"/>
      <c r="P19" s="214"/>
    </row>
    <row r="20" spans="1:16" s="201" customFormat="1" ht="17.25" customHeight="1">
      <c r="A20" s="208"/>
      <c r="B20" s="209" t="s">
        <v>92</v>
      </c>
      <c r="C20" s="209" t="s">
        <v>93</v>
      </c>
      <c r="D20" s="209" t="s">
        <v>94</v>
      </c>
      <c r="E20" s="209" t="s">
        <v>94</v>
      </c>
      <c r="F20" s="209" t="s">
        <v>94</v>
      </c>
      <c r="G20" s="209" t="s">
        <v>94</v>
      </c>
      <c r="H20" s="209" t="s">
        <v>95</v>
      </c>
      <c r="I20" s="218"/>
      <c r="J20" s="218"/>
      <c r="K20" s="213"/>
      <c r="L20" s="219"/>
      <c r="M20" s="219"/>
      <c r="N20" s="219"/>
      <c r="O20" s="219"/>
      <c r="P20" s="214"/>
    </row>
    <row r="21" spans="1:16" s="201" customFormat="1" ht="30" customHeight="1">
      <c r="A21" s="122" t="s">
        <v>339</v>
      </c>
      <c r="B21" s="210" t="s">
        <v>87</v>
      </c>
      <c r="C21" s="211">
        <v>7.275</v>
      </c>
      <c r="D21" s="211">
        <v>9.275</v>
      </c>
      <c r="E21" s="211">
        <v>0.45</v>
      </c>
      <c r="F21" s="211">
        <v>1.1</v>
      </c>
      <c r="G21" s="211">
        <v>0.25</v>
      </c>
      <c r="H21" s="210">
        <v>439.75</v>
      </c>
      <c r="I21" s="499" t="s">
        <v>191</v>
      </c>
      <c r="J21" s="500"/>
      <c r="K21" s="213"/>
      <c r="L21" s="220"/>
      <c r="M21" s="220"/>
      <c r="N21" s="220"/>
      <c r="O21" s="220"/>
      <c r="P21" s="214"/>
    </row>
    <row r="22" spans="1:16" s="201" customFormat="1" ht="30" customHeight="1">
      <c r="A22" s="122" t="s">
        <v>340</v>
      </c>
      <c r="B22" s="210" t="s">
        <v>87</v>
      </c>
      <c r="C22" s="211">
        <v>7.3</v>
      </c>
      <c r="D22" s="211">
        <v>9.6</v>
      </c>
      <c r="E22" s="211">
        <v>0.5</v>
      </c>
      <c r="F22" s="211">
        <v>0.7</v>
      </c>
      <c r="G22" s="211">
        <v>1</v>
      </c>
      <c r="H22" s="210">
        <v>1648</v>
      </c>
      <c r="I22" s="499" t="s">
        <v>340</v>
      </c>
      <c r="J22" s="500"/>
      <c r="K22" s="213"/>
      <c r="L22" s="220"/>
      <c r="M22" s="220"/>
      <c r="N22" s="220"/>
      <c r="O22" s="220"/>
      <c r="P22" s="214"/>
    </row>
    <row r="23" spans="1:16" s="201" customFormat="1" ht="30" customHeight="1">
      <c r="A23" s="122" t="s">
        <v>371</v>
      </c>
      <c r="B23" s="210">
        <v>16.4</v>
      </c>
      <c r="C23" s="211">
        <v>7.4275</v>
      </c>
      <c r="D23" s="211">
        <v>10.1</v>
      </c>
      <c r="E23" s="211">
        <v>0.6225</v>
      </c>
      <c r="F23" s="211">
        <v>1.0563</v>
      </c>
      <c r="G23" s="211">
        <v>2.1750000000000016</v>
      </c>
      <c r="H23" s="210">
        <v>1352.5</v>
      </c>
      <c r="I23" s="499" t="s">
        <v>371</v>
      </c>
      <c r="J23" s="500"/>
      <c r="K23" s="213"/>
      <c r="L23" s="220"/>
      <c r="M23" s="220"/>
      <c r="N23" s="220"/>
      <c r="O23" s="220"/>
      <c r="P23" s="214"/>
    </row>
    <row r="24" spans="1:16" s="201" customFormat="1" ht="30" customHeight="1">
      <c r="A24" s="122" t="s">
        <v>444</v>
      </c>
      <c r="B24" s="210">
        <v>16.7</v>
      </c>
      <c r="C24" s="211">
        <v>7.25</v>
      </c>
      <c r="D24" s="211">
        <v>10.024999999999999</v>
      </c>
      <c r="E24" s="211">
        <v>0.22499999999999998</v>
      </c>
      <c r="F24" s="211">
        <v>0.65</v>
      </c>
      <c r="G24" s="211">
        <v>0.85</v>
      </c>
      <c r="H24" s="210">
        <v>745</v>
      </c>
      <c r="I24" s="499" t="s">
        <v>444</v>
      </c>
      <c r="J24" s="500"/>
      <c r="K24" s="213"/>
      <c r="L24" s="220"/>
      <c r="M24" s="220"/>
      <c r="N24" s="220"/>
      <c r="O24" s="220"/>
      <c r="P24" s="214"/>
    </row>
    <row r="25" spans="1:16" s="364" customFormat="1" ht="30" customHeight="1">
      <c r="A25" s="361" t="s">
        <v>445</v>
      </c>
      <c r="B25" s="362">
        <v>16.4</v>
      </c>
      <c r="C25" s="362">
        <v>7.324999999999999</v>
      </c>
      <c r="D25" s="362">
        <v>10.725000000000001</v>
      </c>
      <c r="E25" s="362">
        <v>0.275</v>
      </c>
      <c r="F25" s="362">
        <v>0.55</v>
      </c>
      <c r="G25" s="362">
        <v>0.95</v>
      </c>
      <c r="H25" s="363">
        <v>495</v>
      </c>
      <c r="I25" s="604" t="s">
        <v>445</v>
      </c>
      <c r="J25" s="605"/>
      <c r="K25" s="379"/>
      <c r="L25" s="380"/>
      <c r="M25" s="380"/>
      <c r="N25" s="380"/>
      <c r="O25" s="380"/>
      <c r="P25" s="265"/>
    </row>
    <row r="26" spans="1:16" s="201" customFormat="1" ht="30" customHeight="1">
      <c r="A26" s="365" t="s">
        <v>430</v>
      </c>
      <c r="B26" s="381">
        <v>14.8</v>
      </c>
      <c r="C26" s="367">
        <v>7.6</v>
      </c>
      <c r="D26" s="367">
        <v>10.9</v>
      </c>
      <c r="E26" s="367">
        <v>0.3</v>
      </c>
      <c r="F26" s="367">
        <v>0.2</v>
      </c>
      <c r="G26" s="367">
        <v>0.7</v>
      </c>
      <c r="H26" s="382">
        <v>240</v>
      </c>
      <c r="I26" s="603" t="s">
        <v>430</v>
      </c>
      <c r="J26" s="500"/>
      <c r="K26" s="213"/>
      <c r="L26" s="383"/>
      <c r="M26" s="220"/>
      <c r="N26" s="383"/>
      <c r="O26" s="220"/>
      <c r="P26" s="214"/>
    </row>
    <row r="27" spans="1:16" s="201" customFormat="1" ht="30" customHeight="1">
      <c r="A27" s="365" t="s">
        <v>431</v>
      </c>
      <c r="B27" s="381">
        <v>16.5</v>
      </c>
      <c r="C27" s="367">
        <v>7.9</v>
      </c>
      <c r="D27" s="367">
        <v>11.4</v>
      </c>
      <c r="E27" s="367">
        <v>0.3</v>
      </c>
      <c r="F27" s="367">
        <v>0.7</v>
      </c>
      <c r="G27" s="367">
        <v>1.8</v>
      </c>
      <c r="H27" s="382">
        <v>540</v>
      </c>
      <c r="I27" s="603" t="s">
        <v>431</v>
      </c>
      <c r="J27" s="500"/>
      <c r="K27" s="213"/>
      <c r="L27" s="383"/>
      <c r="M27" s="220"/>
      <c r="N27" s="383"/>
      <c r="O27" s="220"/>
      <c r="P27" s="214"/>
    </row>
    <row r="28" spans="1:16" s="201" customFormat="1" ht="30" customHeight="1">
      <c r="A28" s="365" t="s">
        <v>432</v>
      </c>
      <c r="B28" s="381">
        <v>17.4</v>
      </c>
      <c r="C28" s="367">
        <v>6.9</v>
      </c>
      <c r="D28" s="367">
        <v>10.4</v>
      </c>
      <c r="E28" s="367">
        <v>0.4</v>
      </c>
      <c r="F28" s="367">
        <v>1.1</v>
      </c>
      <c r="G28" s="367">
        <v>0.8</v>
      </c>
      <c r="H28" s="382">
        <v>920</v>
      </c>
      <c r="I28" s="603" t="s">
        <v>432</v>
      </c>
      <c r="J28" s="500"/>
      <c r="K28" s="213"/>
      <c r="L28" s="383"/>
      <c r="M28" s="220"/>
      <c r="N28" s="383"/>
      <c r="O28" s="220"/>
      <c r="P28" s="214"/>
    </row>
    <row r="29" spans="1:16" s="201" customFormat="1" ht="30" customHeight="1">
      <c r="A29" s="372" t="s">
        <v>433</v>
      </c>
      <c r="B29" s="373">
        <v>17</v>
      </c>
      <c r="C29" s="374">
        <v>6.9</v>
      </c>
      <c r="D29" s="374">
        <v>10.2</v>
      </c>
      <c r="E29" s="374">
        <v>0.1</v>
      </c>
      <c r="F29" s="374">
        <v>0.2</v>
      </c>
      <c r="G29" s="374">
        <v>0.5</v>
      </c>
      <c r="H29" s="384">
        <v>280</v>
      </c>
      <c r="I29" s="602" t="s">
        <v>433</v>
      </c>
      <c r="J29" s="461"/>
      <c r="K29" s="167"/>
      <c r="L29" s="383"/>
      <c r="M29" s="220"/>
      <c r="N29" s="383"/>
      <c r="O29" s="220"/>
      <c r="P29" s="100"/>
    </row>
    <row r="30" spans="1:12" s="125" customFormat="1" ht="16.5" customHeight="1">
      <c r="A30" s="124" t="s">
        <v>356</v>
      </c>
      <c r="B30" s="221"/>
      <c r="C30" s="222"/>
      <c r="D30" s="223"/>
      <c r="E30" s="125" t="s">
        <v>357</v>
      </c>
      <c r="F30" s="224"/>
      <c r="G30" s="223"/>
      <c r="I30" s="223"/>
      <c r="K30" s="219"/>
      <c r="L30" s="225"/>
    </row>
    <row r="31" spans="1:16" s="226" customFormat="1" ht="16.5" customHeight="1">
      <c r="A31" s="124" t="s">
        <v>358</v>
      </c>
      <c r="E31" s="160" t="s">
        <v>359</v>
      </c>
      <c r="P31" s="227"/>
    </row>
    <row r="32" spans="1:13" s="70" customFormat="1" ht="16.5" customHeight="1">
      <c r="A32" s="70" t="s">
        <v>360</v>
      </c>
      <c r="B32" s="253"/>
      <c r="C32" s="253"/>
      <c r="F32" s="253"/>
      <c r="H32" s="253"/>
      <c r="I32" s="253"/>
      <c r="J32" s="253"/>
      <c r="M32" s="253"/>
    </row>
    <row r="33" spans="1:16" s="255" customFormat="1" ht="16.5" customHeight="1">
      <c r="A33" s="124" t="s">
        <v>361</v>
      </c>
      <c r="B33" s="254"/>
      <c r="C33" s="254"/>
      <c r="F33" s="254"/>
      <c r="H33" s="254"/>
      <c r="I33" s="254"/>
      <c r="J33" s="254"/>
      <c r="M33" s="254"/>
      <c r="O33" s="254"/>
      <c r="P33" s="226"/>
    </row>
  </sheetData>
  <sheetProtection/>
  <mergeCells count="16">
    <mergeCell ref="I29:J29"/>
    <mergeCell ref="I19:J19"/>
    <mergeCell ref="I27:J27"/>
    <mergeCell ref="I28:J28"/>
    <mergeCell ref="I26:J26"/>
    <mergeCell ref="I25:J25"/>
    <mergeCell ref="I21:J21"/>
    <mergeCell ref="I22:J22"/>
    <mergeCell ref="I24:J24"/>
    <mergeCell ref="A1:P1"/>
    <mergeCell ref="I18:J18"/>
    <mergeCell ref="B3:H4"/>
    <mergeCell ref="I3:O4"/>
    <mergeCell ref="B17:H18"/>
    <mergeCell ref="I17:J17"/>
    <mergeCell ref="I23:J23"/>
  </mergeCells>
  <printOptions/>
  <pageMargins left="0.27" right="0.17" top="0.64" bottom="0.96" header="0.5" footer="0.93"/>
  <pageSetup horizontalDpi="600" verticalDpi="600" orientation="landscape" paperSize="9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J15"/>
  <sheetViews>
    <sheetView tabSelected="1" zoomScalePageLayoutView="0" workbookViewId="0" topLeftCell="A1">
      <selection activeCell="G12" sqref="G12"/>
    </sheetView>
  </sheetViews>
  <sheetFormatPr defaultColWidth="8.88671875" defaultRowHeight="13.5"/>
  <cols>
    <col min="1" max="10" width="12.77734375" style="44" customWidth="1"/>
    <col min="11" max="14" width="6.3359375" style="44" customWidth="1"/>
    <col min="15" max="16384" width="8.88671875" style="44" customWidth="1"/>
  </cols>
  <sheetData>
    <row r="1" spans="1:10" ht="41.25" customHeight="1">
      <c r="A1" s="608" t="s">
        <v>436</v>
      </c>
      <c r="B1" s="608"/>
      <c r="C1" s="608"/>
      <c r="D1" s="608"/>
      <c r="E1" s="608"/>
      <c r="F1" s="608"/>
      <c r="G1" s="608"/>
      <c r="H1" s="608"/>
      <c r="I1" s="608"/>
      <c r="J1" s="608"/>
    </row>
    <row r="2" spans="1:10" ht="13.5">
      <c r="A2" s="385"/>
      <c r="B2" s="385"/>
      <c r="C2" s="385"/>
      <c r="D2" s="385"/>
      <c r="E2" s="385"/>
      <c r="F2" s="385"/>
      <c r="G2" s="385"/>
      <c r="H2" s="385"/>
      <c r="I2" s="385"/>
      <c r="J2" s="385"/>
    </row>
    <row r="3" spans="1:10" ht="13.5">
      <c r="A3" s="386" t="s">
        <v>437</v>
      </c>
      <c r="B3" s="387"/>
      <c r="C3" s="387"/>
      <c r="D3" s="387"/>
      <c r="E3" s="387"/>
      <c r="F3" s="387"/>
      <c r="G3" s="387"/>
      <c r="H3" s="387"/>
      <c r="I3" s="609" t="s">
        <v>438</v>
      </c>
      <c r="J3" s="609"/>
    </row>
    <row r="4" spans="1:10" ht="28.5" customHeight="1">
      <c r="A4" s="606" t="s">
        <v>342</v>
      </c>
      <c r="B4" s="606" t="s">
        <v>343</v>
      </c>
      <c r="C4" s="607"/>
      <c r="D4" s="606" t="s">
        <v>344</v>
      </c>
      <c r="E4" s="607"/>
      <c r="F4" s="606" t="s">
        <v>345</v>
      </c>
      <c r="G4" s="607"/>
      <c r="H4" s="606" t="s">
        <v>346</v>
      </c>
      <c r="I4" s="607"/>
      <c r="J4" s="610" t="s">
        <v>301</v>
      </c>
    </row>
    <row r="5" spans="1:10" ht="28.5" customHeight="1">
      <c r="A5" s="607"/>
      <c r="B5" s="607"/>
      <c r="C5" s="607"/>
      <c r="D5" s="607"/>
      <c r="E5" s="607"/>
      <c r="F5" s="607"/>
      <c r="G5" s="607"/>
      <c r="H5" s="607"/>
      <c r="I5" s="607"/>
      <c r="J5" s="611"/>
    </row>
    <row r="6" spans="1:10" ht="28.5" customHeight="1">
      <c r="A6" s="607"/>
      <c r="B6" s="606" t="s">
        <v>347</v>
      </c>
      <c r="C6" s="606" t="s">
        <v>348</v>
      </c>
      <c r="D6" s="606" t="s">
        <v>347</v>
      </c>
      <c r="E6" s="606" t="s">
        <v>348</v>
      </c>
      <c r="F6" s="606" t="s">
        <v>347</v>
      </c>
      <c r="G6" s="606" t="s">
        <v>348</v>
      </c>
      <c r="H6" s="606" t="s">
        <v>347</v>
      </c>
      <c r="I6" s="606" t="s">
        <v>348</v>
      </c>
      <c r="J6" s="611"/>
    </row>
    <row r="7" spans="1:10" ht="28.5" customHeight="1">
      <c r="A7" s="607"/>
      <c r="B7" s="607"/>
      <c r="C7" s="607"/>
      <c r="D7" s="607"/>
      <c r="E7" s="607"/>
      <c r="F7" s="607"/>
      <c r="G7" s="607"/>
      <c r="H7" s="607"/>
      <c r="I7" s="607"/>
      <c r="J7" s="612"/>
    </row>
    <row r="8" spans="1:10" ht="28.5" customHeight="1">
      <c r="A8" s="389" t="s">
        <v>362</v>
      </c>
      <c r="B8" s="390">
        <v>143</v>
      </c>
      <c r="C8" s="391">
        <v>718</v>
      </c>
      <c r="D8" s="391">
        <v>86</v>
      </c>
      <c r="E8" s="391">
        <v>545</v>
      </c>
      <c r="F8" s="391">
        <v>52</v>
      </c>
      <c r="G8" s="391">
        <v>159</v>
      </c>
      <c r="H8" s="391">
        <v>5</v>
      </c>
      <c r="I8" s="391">
        <v>14</v>
      </c>
      <c r="J8" s="388" t="s">
        <v>362</v>
      </c>
    </row>
    <row r="9" spans="1:10" ht="28.5" customHeight="1">
      <c r="A9" s="389" t="s">
        <v>441</v>
      </c>
      <c r="B9" s="390">
        <v>143</v>
      </c>
      <c r="C9" s="391">
        <v>718</v>
      </c>
      <c r="D9" s="391">
        <v>86</v>
      </c>
      <c r="E9" s="391">
        <v>545</v>
      </c>
      <c r="F9" s="391">
        <v>52</v>
      </c>
      <c r="G9" s="391">
        <v>155</v>
      </c>
      <c r="H9" s="391">
        <v>5</v>
      </c>
      <c r="I9" s="391">
        <v>18</v>
      </c>
      <c r="J9" s="388" t="s">
        <v>441</v>
      </c>
    </row>
    <row r="10" spans="1:10" ht="28.5" customHeight="1">
      <c r="A10" s="392" t="s">
        <v>442</v>
      </c>
      <c r="B10" s="393">
        <v>143</v>
      </c>
      <c r="C10" s="394">
        <v>718</v>
      </c>
      <c r="D10" s="394">
        <v>86</v>
      </c>
      <c r="E10" s="394">
        <v>546</v>
      </c>
      <c r="F10" s="394">
        <v>52</v>
      </c>
      <c r="G10" s="394">
        <v>155</v>
      </c>
      <c r="H10" s="394">
        <v>5</v>
      </c>
      <c r="I10" s="394">
        <v>18</v>
      </c>
      <c r="J10" s="328" t="s">
        <v>442</v>
      </c>
    </row>
    <row r="11" spans="1:10" ht="28.5" customHeight="1">
      <c r="A11" s="389" t="s">
        <v>373</v>
      </c>
      <c r="B11" s="390">
        <v>86</v>
      </c>
      <c r="C11" s="391">
        <v>492</v>
      </c>
      <c r="D11" s="391">
        <v>38</v>
      </c>
      <c r="E11" s="391">
        <v>362</v>
      </c>
      <c r="F11" s="391">
        <v>48</v>
      </c>
      <c r="G11" s="391">
        <v>141</v>
      </c>
      <c r="H11" s="395">
        <v>0</v>
      </c>
      <c r="I11" s="395">
        <v>0</v>
      </c>
      <c r="J11" s="325" t="s">
        <v>297</v>
      </c>
    </row>
    <row r="12" spans="1:10" ht="28.5" customHeight="1">
      <c r="A12" s="396" t="s">
        <v>374</v>
      </c>
      <c r="B12" s="397">
        <v>57</v>
      </c>
      <c r="C12" s="398">
        <v>226</v>
      </c>
      <c r="D12" s="398">
        <v>48</v>
      </c>
      <c r="E12" s="398">
        <v>194</v>
      </c>
      <c r="F12" s="398">
        <v>4</v>
      </c>
      <c r="G12" s="398">
        <v>14</v>
      </c>
      <c r="H12" s="398">
        <v>5</v>
      </c>
      <c r="I12" s="398">
        <v>18</v>
      </c>
      <c r="J12" s="326" t="s">
        <v>298</v>
      </c>
    </row>
    <row r="13" spans="1:7" s="235" customFormat="1" ht="19.5" customHeight="1">
      <c r="A13" s="234" t="s">
        <v>434</v>
      </c>
      <c r="G13" s="236" t="s">
        <v>435</v>
      </c>
    </row>
    <row r="14" spans="1:7" s="235" customFormat="1" ht="19.5" customHeight="1">
      <c r="A14" s="235" t="s">
        <v>355</v>
      </c>
      <c r="G14" s="160" t="s">
        <v>440</v>
      </c>
    </row>
    <row r="15" s="156" customFormat="1" ht="13.5">
      <c r="A15" s="160" t="s">
        <v>439</v>
      </c>
    </row>
  </sheetData>
  <sheetProtection/>
  <mergeCells count="16">
    <mergeCell ref="A1:J1"/>
    <mergeCell ref="I3:J3"/>
    <mergeCell ref="A4:A7"/>
    <mergeCell ref="B4:C5"/>
    <mergeCell ref="D4:E5"/>
    <mergeCell ref="F4:G5"/>
    <mergeCell ref="H4:I5"/>
    <mergeCell ref="J4:J7"/>
    <mergeCell ref="B6:B7"/>
    <mergeCell ref="C6:C7"/>
    <mergeCell ref="D6:D7"/>
    <mergeCell ref="E6:E7"/>
    <mergeCell ref="F6:F7"/>
    <mergeCell ref="G6:G7"/>
    <mergeCell ref="H6:H7"/>
    <mergeCell ref="I6:I7"/>
  </mergeCells>
  <printOptions/>
  <pageMargins left="0.7480314960629921" right="0.7480314960629921" top="0.7480314960629921" bottom="0.7480314960629921" header="0.5118110236220472" footer="0.3937007874015748"/>
  <pageSetup horizontalDpi="600" verticalDpi="600" orientation="landscape" paperSize="9" r:id="rId1"/>
  <headerFooter alignWithMargins="0">
    <oddFooter>&amp;L&amp;"돋움,기울임꼴"ⅩⅢ. 환  경&amp;C-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spans="1:3" ht="12.75">
      <c r="A1" s="1" t="s">
        <v>0</v>
      </c>
      <c r="C1" s="2" t="b">
        <f>"XL4Poppy"</f>
        <v>0</v>
      </c>
    </row>
    <row r="2" ht="13.5" thickBot="1">
      <c r="A2" s="1" t="s">
        <v>1</v>
      </c>
    </row>
    <row r="3" spans="1:3" ht="13.5" thickBot="1">
      <c r="A3" s="3" t="s">
        <v>2</v>
      </c>
      <c r="C3" s="4" t="s">
        <v>3</v>
      </c>
    </row>
    <row r="4" spans="1:3" ht="12.75">
      <c r="A4" s="3" t="e">
        <v>#N/A</v>
      </c>
      <c r="C4" s="5" t="b">
        <f>C18</f>
        <v>0</v>
      </c>
    </row>
    <row r="5" ht="12.75">
      <c r="C5" s="5" t="e">
        <f>TRUE,</f>
        <v>#NAME?</v>
      </c>
    </row>
    <row r="6" ht="13.5" thickBot="1">
      <c r="C6" s="5" t="e">
        <f>#N/A</f>
        <v>#N/A</v>
      </c>
    </row>
    <row r="7" spans="1:3" ht="12.75">
      <c r="A7" s="6" t="s">
        <v>4</v>
      </c>
      <c r="C7" s="5" t="e">
        <f>=</f>
        <v>#NAME?</v>
      </c>
    </row>
    <row r="8" spans="1:3" ht="12.75">
      <c r="A8" s="7" t="s">
        <v>5</v>
      </c>
      <c r="C8" s="5" t="e">
        <f>=</f>
        <v>#NAME?</v>
      </c>
    </row>
    <row r="9" spans="1:3" ht="12.75">
      <c r="A9" s="8" t="s">
        <v>6</v>
      </c>
      <c r="C9" s="5" t="e">
        <f>FALSE</f>
        <v>#NAME?</v>
      </c>
    </row>
    <row r="10" spans="1:3" ht="12.75">
      <c r="A10" s="7" t="s">
        <v>7</v>
      </c>
      <c r="C10" s="5" t="b">
        <f>A21</f>
        <v>0</v>
      </c>
    </row>
    <row r="11" spans="1:3" ht="13.5" thickBot="1">
      <c r="A11" s="9" t="s">
        <v>8</v>
      </c>
      <c r="C11" s="5" t="b">
        <f>"6:30:00 PM","Hello"</f>
        <v>0</v>
      </c>
    </row>
    <row r="12" ht="12.75">
      <c r="C12" s="5" t="b">
        <f>"6:30:00 AM","Morning"</f>
        <v>0</v>
      </c>
    </row>
    <row r="13" ht="13.5" thickBot="1">
      <c r="C13" s="5" t="b">
        <f>,"Poppy",TRUE</f>
        <v>0</v>
      </c>
    </row>
    <row r="14" spans="1:3" ht="13.5" thickBot="1">
      <c r="A14" s="4" t="s">
        <v>9</v>
      </c>
      <c r="C14" s="10" t="e">
        <f>=</f>
        <v>#NAME?</v>
      </c>
    </row>
    <row r="15" ht="12.75">
      <c r="A15" s="5" t="b">
        <f>"XF.Classic.Poppy by VicodinES",2</f>
        <v>0</v>
      </c>
    </row>
    <row r="16" ht="13.5" thickBot="1">
      <c r="A16" s="5" t="b">
        <f>"ⓒ 1998 The Narkotic Network",2</f>
        <v>0</v>
      </c>
    </row>
    <row r="17" spans="1:3" ht="13.5" thickBot="1">
      <c r="A17" s="10" t="e">
        <f>=</f>
        <v>#NAME?</v>
      </c>
      <c r="C17" s="4" t="s">
        <v>10</v>
      </c>
    </row>
    <row r="18" ht="12.75">
      <c r="C18" s="5" t="e">
        <f>$A$3(GET.WORKSPACE(32)&amp;"\xlstart\Book1.")</f>
        <v>#NAME?</v>
      </c>
    </row>
    <row r="19" ht="12.75">
      <c r="C19" s="5" t="e">
        <f>"Document_array",</f>
        <v>#NAME?</v>
      </c>
    </row>
    <row r="20" spans="1:3" ht="12.75">
      <c r="A20" s="11" t="s">
        <v>11</v>
      </c>
      <c r="C20" s="5" t="e">
        <f>$A$1INDEX(,2)</f>
        <v>#NAME?</v>
      </c>
    </row>
    <row r="21" spans="1:3" ht="12.75">
      <c r="A21" s="12" t="e">
        <f>IF(A3="Book1.",0,99)</f>
        <v>#NAME?</v>
      </c>
      <c r="C21" s="5" t="e">
        <f>$A$2INDEX(,1)</f>
        <v>#NAME?</v>
      </c>
    </row>
    <row r="22" spans="1:3" ht="12.75">
      <c r="A22" s="5" t="e">
        <f>TRUE,</f>
        <v>#NAME?</v>
      </c>
      <c r="C22" s="5" t="e">
        <f>$A$4GET.DOCUMENT(3,"["&amp;A1&amp;"]"&amp;"XL4Poppy")</f>
        <v>#NAME?</v>
      </c>
    </row>
    <row r="23" spans="1:3" ht="12.75">
      <c r="A23" s="5" t="e">
        <f>#N/A</f>
        <v>#N/A</v>
      </c>
      <c r="C23" s="10" t="e">
        <f>=</f>
        <v>#NAME?</v>
      </c>
    </row>
    <row r="24" ht="12.75">
      <c r="A24" s="5" t="e">
        <f>=</f>
        <v>#NAME?</v>
      </c>
    </row>
    <row r="25" ht="12.75">
      <c r="A25" s="5" t="e">
        <f>=</f>
        <v>#NAME?</v>
      </c>
    </row>
    <row r="26" spans="1:3" ht="13.5" thickBot="1">
      <c r="A26" s="5" t="b">
        <f>1</f>
        <v>0</v>
      </c>
      <c r="C26" s="13" t="s">
        <v>12</v>
      </c>
    </row>
    <row r="27" spans="1:3" ht="12.75">
      <c r="A27" s="5" t="b">
        <f>1</f>
        <v>0</v>
      </c>
      <c r="C27" s="5" t="b">
        <f>C19</f>
        <v>0</v>
      </c>
    </row>
    <row r="28" spans="1:3" ht="12.75">
      <c r="A28" s="5" t="b">
        <f>1</f>
        <v>0</v>
      </c>
      <c r="C28" s="5" t="e">
        <f>TRUE,</f>
        <v>#NAME?</v>
      </c>
    </row>
    <row r="29" spans="1:3" ht="12.75">
      <c r="A29" s="5" t="b">
        <f>=</f>
        <v>0</v>
      </c>
      <c r="C29" s="5" t="e">
        <f>#N/A</f>
        <v>#N/A</v>
      </c>
    </row>
    <row r="30" spans="1:3" ht="12.75">
      <c r="A30" s="5" t="b">
        <f>C18</f>
        <v>0</v>
      </c>
      <c r="C30" s="5" t="e">
        <f>=</f>
        <v>#NAME?</v>
      </c>
    </row>
    <row r="31" spans="1:3" ht="12.75">
      <c r="A31" s="5" t="b">
        <f>"XL4Poppy",A1</f>
        <v>0</v>
      </c>
      <c r="C31" s="5" t="e">
        <f>FALSE</f>
        <v>#NAME?</v>
      </c>
    </row>
    <row r="32" spans="1:3" ht="12.75">
      <c r="A32" s="5" t="b">
        <f>"Sheet3","Sheet99"</f>
        <v>0</v>
      </c>
      <c r="C32" s="5" t="b">
        <f>=</f>
        <v>0</v>
      </c>
    </row>
    <row r="33" spans="1:3" ht="12.75">
      <c r="A33" s="5" t="b">
        <f>"Sheet1","Sheet3"</f>
        <v>0</v>
      </c>
      <c r="C33" s="5" t="b">
        <f>C19</f>
        <v>0</v>
      </c>
    </row>
    <row r="34" spans="1:3" ht="12.75">
      <c r="A34" s="5" t="b">
        <f>"Sheet99","Sheet1"</f>
        <v>0</v>
      </c>
      <c r="C34" s="5" t="b">
        <f>"XL4Poppy",A1</f>
        <v>0</v>
      </c>
    </row>
    <row r="35" spans="1:3" ht="12.75">
      <c r="A35" s="5" t="b">
        <f>TRUE,,"VicodinES",TRUE</f>
        <v>0</v>
      </c>
      <c r="C35" s="5" t="e">
        <f>=</f>
        <v>#NAME?</v>
      </c>
    </row>
    <row r="36" spans="1:3" ht="12.75">
      <c r="A36" s="5" t="b">
        <f>=</f>
        <v>0</v>
      </c>
      <c r="C36" s="10" t="e">
        <f>=</f>
        <v>#NAME?</v>
      </c>
    </row>
    <row r="37" ht="12.75">
      <c r="A37" s="5" t="b">
        <f>=</f>
        <v>0</v>
      </c>
    </row>
    <row r="38" ht="12.75">
      <c r="A38" s="5" t="b">
        <f>=</f>
        <v>0</v>
      </c>
    </row>
    <row r="39" spans="1:3" ht="12.75">
      <c r="A39" s="5" t="b">
        <f>A3</f>
        <v>0</v>
      </c>
      <c r="C39" s="12" t="e">
        <f>"XF.Classic.Poppy"</f>
        <v>#NAME?</v>
      </c>
    </row>
    <row r="40" spans="1:3" ht="12.75">
      <c r="A40" s="5" t="b">
        <f>=</f>
        <v>0</v>
      </c>
      <c r="C40" s="5" t="b">
        <f>TRUE,"VicodinES and Lord Natas greet you a good morning!"</f>
        <v>0</v>
      </c>
    </row>
    <row r="41" spans="1:3" ht="12.75">
      <c r="A41" s="10" t="e">
        <f>=</f>
        <v>#NAME?</v>
      </c>
      <c r="C41" s="10" t="e">
        <f>=</f>
        <v>#NAME?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V20"/>
  <sheetViews>
    <sheetView zoomScaleSheetLayoutView="100" zoomScalePageLayoutView="0" workbookViewId="0" topLeftCell="A1">
      <selection activeCell="I23" sqref="I23"/>
    </sheetView>
  </sheetViews>
  <sheetFormatPr defaultColWidth="7.10546875" defaultRowHeight="13.5"/>
  <cols>
    <col min="1" max="1" width="9.5546875" style="30" customWidth="1"/>
    <col min="2" max="2" width="7.88671875" style="30" customWidth="1"/>
    <col min="3" max="3" width="9.5546875" style="30" customWidth="1"/>
    <col min="4" max="4" width="7.21484375" style="30" customWidth="1"/>
    <col min="5" max="5" width="6.77734375" style="30" customWidth="1"/>
    <col min="6" max="6" width="6.4453125" style="30" customWidth="1"/>
    <col min="7" max="7" width="7.99609375" style="30" customWidth="1"/>
    <col min="8" max="8" width="7.5546875" style="30" customWidth="1"/>
    <col min="9" max="9" width="6.5546875" style="30" customWidth="1"/>
    <col min="10" max="10" width="6.4453125" style="30" customWidth="1"/>
    <col min="11" max="11" width="7.88671875" style="30" customWidth="1"/>
    <col min="12" max="12" width="6.10546875" style="30" customWidth="1"/>
    <col min="13" max="13" width="11.10546875" style="36" customWidth="1"/>
    <col min="14" max="14" width="9.10546875" style="30" customWidth="1"/>
    <col min="15" max="16384" width="7.10546875" style="30" customWidth="1"/>
  </cols>
  <sheetData>
    <row r="1" spans="1:256" s="145" customFormat="1" ht="59.25" customHeight="1">
      <c r="A1" s="419" t="s">
        <v>233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IE1" s="146"/>
      <c r="IF1" s="146"/>
      <c r="IG1" s="146"/>
      <c r="IH1" s="146"/>
      <c r="II1" s="146"/>
      <c r="IJ1" s="146"/>
      <c r="IK1" s="146"/>
      <c r="IL1" s="146"/>
      <c r="IM1" s="146"/>
      <c r="IN1" s="146"/>
      <c r="IO1" s="146"/>
      <c r="IP1" s="146"/>
      <c r="IQ1" s="146"/>
      <c r="IR1" s="146"/>
      <c r="IS1" s="146"/>
      <c r="IT1" s="146"/>
      <c r="IU1" s="146"/>
      <c r="IV1" s="146"/>
    </row>
    <row r="2" spans="1:256" s="59" customFormat="1" ht="21" customHeight="1">
      <c r="A2" s="420" t="s">
        <v>207</v>
      </c>
      <c r="B2" s="420"/>
      <c r="K2" s="430" t="s">
        <v>208</v>
      </c>
      <c r="L2" s="430"/>
      <c r="M2" s="430"/>
      <c r="N2" s="431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</row>
    <row r="3" spans="1:256" s="59" customFormat="1" ht="21" customHeight="1">
      <c r="A3" s="421" t="s">
        <v>90</v>
      </c>
      <c r="B3" s="424" t="s">
        <v>98</v>
      </c>
      <c r="C3" s="424" t="s">
        <v>99</v>
      </c>
      <c r="D3" s="424" t="s">
        <v>100</v>
      </c>
      <c r="E3" s="434" t="s">
        <v>209</v>
      </c>
      <c r="F3" s="435"/>
      <c r="G3" s="435"/>
      <c r="H3" s="435"/>
      <c r="I3" s="435"/>
      <c r="J3" s="435"/>
      <c r="K3" s="435"/>
      <c r="L3" s="436"/>
      <c r="M3" s="427" t="s">
        <v>304</v>
      </c>
      <c r="N3" s="411" t="s">
        <v>89</v>
      </c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</row>
    <row r="4" spans="1:256" s="59" customFormat="1" ht="21" customHeight="1">
      <c r="A4" s="422"/>
      <c r="B4" s="425"/>
      <c r="C4" s="426"/>
      <c r="D4" s="425"/>
      <c r="E4" s="432"/>
      <c r="F4" s="437"/>
      <c r="G4" s="437"/>
      <c r="H4" s="437"/>
      <c r="I4" s="437"/>
      <c r="J4" s="437"/>
      <c r="K4" s="437"/>
      <c r="L4" s="438"/>
      <c r="M4" s="428"/>
      <c r="N4" s="432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</row>
    <row r="5" spans="1:256" s="59" customFormat="1" ht="21" customHeight="1">
      <c r="A5" s="422"/>
      <c r="B5" s="425"/>
      <c r="C5" s="426"/>
      <c r="D5" s="425"/>
      <c r="E5" s="439" t="s">
        <v>210</v>
      </c>
      <c r="F5" s="424" t="s">
        <v>211</v>
      </c>
      <c r="G5" s="424" t="s">
        <v>96</v>
      </c>
      <c r="H5" s="433" t="s">
        <v>212</v>
      </c>
      <c r="I5" s="424" t="s">
        <v>97</v>
      </c>
      <c r="J5" s="424" t="s">
        <v>213</v>
      </c>
      <c r="K5" s="433" t="s">
        <v>214</v>
      </c>
      <c r="L5" s="424" t="s">
        <v>215</v>
      </c>
      <c r="M5" s="428"/>
      <c r="N5" s="432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</row>
    <row r="6" spans="1:256" s="59" customFormat="1" ht="21" customHeight="1">
      <c r="A6" s="422"/>
      <c r="B6" s="425"/>
      <c r="C6" s="426"/>
      <c r="D6" s="425"/>
      <c r="E6" s="415"/>
      <c r="F6" s="425"/>
      <c r="G6" s="425"/>
      <c r="H6" s="425"/>
      <c r="I6" s="425"/>
      <c r="J6" s="425"/>
      <c r="K6" s="425"/>
      <c r="L6" s="425"/>
      <c r="M6" s="428"/>
      <c r="N6" s="432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</row>
    <row r="7" spans="1:256" s="59" customFormat="1" ht="21" customHeight="1">
      <c r="A7" s="423"/>
      <c r="B7" s="425"/>
      <c r="C7" s="425"/>
      <c r="D7" s="425"/>
      <c r="E7" s="415"/>
      <c r="F7" s="425"/>
      <c r="G7" s="425"/>
      <c r="H7" s="425"/>
      <c r="I7" s="425"/>
      <c r="J7" s="425"/>
      <c r="K7" s="425"/>
      <c r="L7" s="425"/>
      <c r="M7" s="429"/>
      <c r="N7" s="412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</row>
    <row r="8" spans="1:14" s="20" customFormat="1" ht="27.75" customHeight="1">
      <c r="A8" s="19" t="s">
        <v>303</v>
      </c>
      <c r="B8" s="17">
        <v>695</v>
      </c>
      <c r="C8" s="17">
        <v>290</v>
      </c>
      <c r="D8" s="17">
        <v>3</v>
      </c>
      <c r="E8" s="17">
        <v>0</v>
      </c>
      <c r="F8" s="17">
        <v>2</v>
      </c>
      <c r="G8" s="17">
        <v>1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1</v>
      </c>
      <c r="N8" s="21" t="s">
        <v>303</v>
      </c>
    </row>
    <row r="9" spans="1:14" s="20" customFormat="1" ht="27.75" customHeight="1">
      <c r="A9" s="19" t="s">
        <v>326</v>
      </c>
      <c r="B9" s="17">
        <v>656</v>
      </c>
      <c r="C9" s="17">
        <v>241</v>
      </c>
      <c r="D9" s="17">
        <v>3</v>
      </c>
      <c r="E9" s="17">
        <v>0</v>
      </c>
      <c r="F9" s="17">
        <v>2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1</v>
      </c>
      <c r="M9" s="17">
        <v>0</v>
      </c>
      <c r="N9" s="21" t="s">
        <v>326</v>
      </c>
    </row>
    <row r="10" spans="1:14" s="20" customFormat="1" ht="27.75" customHeight="1">
      <c r="A10" s="19" t="s">
        <v>362</v>
      </c>
      <c r="B10" s="17">
        <v>813</v>
      </c>
      <c r="C10" s="17">
        <v>303</v>
      </c>
      <c r="D10" s="17">
        <v>23</v>
      </c>
      <c r="E10" s="17">
        <v>0</v>
      </c>
      <c r="F10" s="17">
        <v>12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7</v>
      </c>
      <c r="M10" s="18">
        <v>0</v>
      </c>
      <c r="N10" s="20" t="s">
        <v>362</v>
      </c>
    </row>
    <row r="11" spans="1:14" s="20" customFormat="1" ht="27.75" customHeight="1">
      <c r="A11" s="19" t="s">
        <v>441</v>
      </c>
      <c r="B11" s="17">
        <v>961</v>
      </c>
      <c r="C11" s="17">
        <v>448</v>
      </c>
      <c r="D11" s="17">
        <v>18</v>
      </c>
      <c r="E11" s="17">
        <v>5</v>
      </c>
      <c r="F11" s="17">
        <v>6</v>
      </c>
      <c r="G11" s="17">
        <v>1</v>
      </c>
      <c r="H11" s="17">
        <v>4</v>
      </c>
      <c r="I11" s="17">
        <v>0</v>
      </c>
      <c r="J11" s="17">
        <v>0</v>
      </c>
      <c r="K11" s="17">
        <v>2</v>
      </c>
      <c r="L11" s="17">
        <v>0</v>
      </c>
      <c r="M11" s="18">
        <v>0</v>
      </c>
      <c r="N11" s="20" t="s">
        <v>441</v>
      </c>
    </row>
    <row r="12" spans="1:14" s="274" customFormat="1" ht="27.75" customHeight="1">
      <c r="A12" s="266" t="s">
        <v>442</v>
      </c>
      <c r="B12" s="272">
        <v>1038</v>
      </c>
      <c r="C12" s="273">
        <v>425</v>
      </c>
      <c r="D12" s="273">
        <v>14</v>
      </c>
      <c r="E12" s="401">
        <v>3</v>
      </c>
      <c r="F12" s="273">
        <v>5</v>
      </c>
      <c r="G12" s="401">
        <v>2</v>
      </c>
      <c r="H12" s="401">
        <v>4</v>
      </c>
      <c r="I12" s="401">
        <v>0</v>
      </c>
      <c r="J12" s="401">
        <v>0</v>
      </c>
      <c r="K12" s="401">
        <v>0</v>
      </c>
      <c r="L12" s="273">
        <v>0</v>
      </c>
      <c r="M12" s="402">
        <v>3</v>
      </c>
      <c r="N12" s="270" t="s">
        <v>442</v>
      </c>
    </row>
    <row r="13" spans="1:25" s="70" customFormat="1" ht="16.5" customHeight="1">
      <c r="A13" s="70" t="s">
        <v>378</v>
      </c>
      <c r="N13" s="109" t="s">
        <v>375</v>
      </c>
      <c r="Y13" s="109"/>
    </row>
    <row r="14" spans="1:256" s="150" customFormat="1" ht="15.75" customHeight="1">
      <c r="A14" s="147" t="s">
        <v>305</v>
      </c>
      <c r="B14" s="147"/>
      <c r="C14" s="147"/>
      <c r="D14" s="147"/>
      <c r="E14" s="148"/>
      <c r="F14" s="148"/>
      <c r="I14" s="160" t="s">
        <v>352</v>
      </c>
      <c r="J14" s="148"/>
      <c r="K14" s="148"/>
      <c r="L14" s="148"/>
      <c r="M14" s="149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IE14" s="151"/>
      <c r="IF14" s="151"/>
      <c r="IG14" s="151"/>
      <c r="IH14" s="151"/>
      <c r="II14" s="151"/>
      <c r="IJ14" s="151"/>
      <c r="IK14" s="151"/>
      <c r="IL14" s="151"/>
      <c r="IM14" s="151"/>
      <c r="IN14" s="151"/>
      <c r="IO14" s="151"/>
      <c r="IP14" s="151"/>
      <c r="IQ14" s="151"/>
      <c r="IR14" s="151"/>
      <c r="IS14" s="151"/>
      <c r="IT14" s="151"/>
      <c r="IU14" s="151"/>
      <c r="IV14" s="151"/>
    </row>
    <row r="15" spans="1:19" s="70" customFormat="1" ht="17.25" customHeight="1">
      <c r="A15" s="160" t="s">
        <v>349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M15" s="160"/>
      <c r="P15" s="160"/>
      <c r="Q15" s="160"/>
      <c r="R15" s="160"/>
      <c r="S15" s="160"/>
    </row>
    <row r="16" spans="2:256" s="152" customFormat="1" ht="13.5"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4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IE16" s="155"/>
      <c r="IF16" s="155"/>
      <c r="IG16" s="155"/>
      <c r="IH16" s="155"/>
      <c r="II16" s="155"/>
      <c r="IJ16" s="155"/>
      <c r="IK16" s="155"/>
      <c r="IL16" s="155"/>
      <c r="IM16" s="155"/>
      <c r="IN16" s="155"/>
      <c r="IO16" s="155"/>
      <c r="IP16" s="155"/>
      <c r="IQ16" s="155"/>
      <c r="IR16" s="155"/>
      <c r="IS16" s="155"/>
      <c r="IT16" s="155"/>
      <c r="IU16" s="155"/>
      <c r="IV16" s="155"/>
    </row>
    <row r="17" spans="2:31" s="152" customFormat="1" ht="13.5"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4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</row>
    <row r="18" spans="2:31" s="152" customFormat="1" ht="13.5"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4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</row>
    <row r="19" spans="2:31" s="152" customFormat="1" ht="13.5"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4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</row>
    <row r="20" s="152" customFormat="1" ht="13.5">
      <c r="M20" s="154"/>
    </row>
  </sheetData>
  <sheetProtection/>
  <mergeCells count="18">
    <mergeCell ref="J5:J7"/>
    <mergeCell ref="K5:K7"/>
    <mergeCell ref="E3:L4"/>
    <mergeCell ref="L5:L7"/>
    <mergeCell ref="E5:E7"/>
    <mergeCell ref="F5:F7"/>
    <mergeCell ref="G5:G7"/>
    <mergeCell ref="H5:H7"/>
    <mergeCell ref="A1:N1"/>
    <mergeCell ref="A2:B2"/>
    <mergeCell ref="A3:A7"/>
    <mergeCell ref="B3:B7"/>
    <mergeCell ref="C3:C7"/>
    <mergeCell ref="D3:D7"/>
    <mergeCell ref="M3:M7"/>
    <mergeCell ref="K2:N2"/>
    <mergeCell ref="N3:N7"/>
    <mergeCell ref="I5:I7"/>
  </mergeCells>
  <printOptions/>
  <pageMargins left="0.39" right="0.2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Z12"/>
  <sheetViews>
    <sheetView zoomScalePageLayoutView="0" workbookViewId="0" topLeftCell="A1">
      <selection activeCell="H19" sqref="H19"/>
    </sheetView>
  </sheetViews>
  <sheetFormatPr defaultColWidth="8.88671875" defaultRowHeight="13.5"/>
  <cols>
    <col min="1" max="1" width="7.3359375" style="156" customWidth="1"/>
    <col min="2" max="2" width="5.10546875" style="156" customWidth="1"/>
    <col min="3" max="3" width="3.6640625" style="156" customWidth="1"/>
    <col min="4" max="4" width="4.10546875" style="156" customWidth="1"/>
    <col min="5" max="5" width="2.77734375" style="156" customWidth="1"/>
    <col min="6" max="6" width="2.6640625" style="156" customWidth="1"/>
    <col min="7" max="7" width="9.10546875" style="156" customWidth="1"/>
    <col min="8" max="8" width="5.99609375" style="156" customWidth="1"/>
    <col min="9" max="10" width="1.77734375" style="156" customWidth="1"/>
    <col min="11" max="11" width="5.4453125" style="156" customWidth="1"/>
    <col min="12" max="12" width="7.77734375" style="156" customWidth="1"/>
    <col min="13" max="13" width="3.21484375" style="156" customWidth="1"/>
    <col min="14" max="14" width="2.21484375" style="156" customWidth="1"/>
    <col min="15" max="15" width="6.6640625" style="156" customWidth="1"/>
    <col min="16" max="16" width="8.6640625" style="156" customWidth="1"/>
    <col min="17" max="17" width="1.4375" style="156" customWidth="1"/>
    <col min="18" max="18" width="7.10546875" style="156" customWidth="1"/>
    <col min="19" max="19" width="2.77734375" style="156" customWidth="1"/>
    <col min="20" max="20" width="5.5546875" style="156" customWidth="1"/>
    <col min="21" max="21" width="1.66796875" style="156" customWidth="1"/>
    <col min="22" max="22" width="1.5625" style="156" customWidth="1"/>
    <col min="23" max="23" width="5.5546875" style="156" customWidth="1"/>
    <col min="24" max="24" width="2.10546875" style="156" customWidth="1"/>
    <col min="25" max="25" width="6.99609375" style="156" customWidth="1"/>
    <col min="26" max="16384" width="8.88671875" style="156" customWidth="1"/>
  </cols>
  <sheetData>
    <row r="1" spans="1:25" ht="51.75" customHeight="1">
      <c r="A1" s="442" t="s">
        <v>306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/>
      <c r="X1" s="442"/>
      <c r="Y1" s="442"/>
    </row>
    <row r="2" spans="1:26" s="158" customFormat="1" ht="22.5" customHeight="1">
      <c r="A2" s="157" t="s">
        <v>307</v>
      </c>
      <c r="Z2" s="159" t="s">
        <v>308</v>
      </c>
    </row>
    <row r="3" spans="1:26" s="158" customFormat="1" ht="21.75" customHeight="1">
      <c r="A3" s="443" t="s">
        <v>332</v>
      </c>
      <c r="B3" s="445" t="s">
        <v>285</v>
      </c>
      <c r="C3" s="443"/>
      <c r="D3" s="443"/>
      <c r="E3" s="443"/>
      <c r="F3" s="443"/>
      <c r="G3" s="445" t="s">
        <v>286</v>
      </c>
      <c r="H3" s="443"/>
      <c r="I3" s="443"/>
      <c r="J3" s="443"/>
      <c r="K3" s="443"/>
      <c r="L3" s="445" t="s">
        <v>287</v>
      </c>
      <c r="M3" s="443"/>
      <c r="N3" s="443"/>
      <c r="O3" s="443"/>
      <c r="P3" s="443"/>
      <c r="Q3" s="443"/>
      <c r="R3" s="445" t="s">
        <v>288</v>
      </c>
      <c r="S3" s="443"/>
      <c r="T3" s="443"/>
      <c r="U3" s="443"/>
      <c r="V3" s="443"/>
      <c r="W3" s="443"/>
      <c r="X3" s="443"/>
      <c r="Y3" s="443"/>
      <c r="Z3" s="448" t="s">
        <v>334</v>
      </c>
    </row>
    <row r="4" spans="1:26" s="158" customFormat="1" ht="21.75" customHeight="1">
      <c r="A4" s="443"/>
      <c r="B4" s="443"/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443"/>
      <c r="U4" s="443"/>
      <c r="V4" s="443"/>
      <c r="W4" s="443"/>
      <c r="X4" s="443"/>
      <c r="Y4" s="443"/>
      <c r="Z4" s="449"/>
    </row>
    <row r="5" spans="1:26" s="158" customFormat="1" ht="18" customHeight="1">
      <c r="A5" s="443"/>
      <c r="B5" s="443"/>
      <c r="C5" s="443"/>
      <c r="D5" s="443"/>
      <c r="E5" s="443"/>
      <c r="F5" s="443"/>
      <c r="G5" s="443"/>
      <c r="H5" s="443"/>
      <c r="I5" s="443"/>
      <c r="J5" s="443"/>
      <c r="K5" s="443"/>
      <c r="L5" s="445" t="s">
        <v>289</v>
      </c>
      <c r="M5" s="443"/>
      <c r="N5" s="443"/>
      <c r="O5" s="445" t="s">
        <v>290</v>
      </c>
      <c r="P5" s="443"/>
      <c r="Q5" s="443"/>
      <c r="R5" s="445" t="s">
        <v>289</v>
      </c>
      <c r="S5" s="443"/>
      <c r="T5" s="443"/>
      <c r="U5" s="443"/>
      <c r="V5" s="445" t="s">
        <v>290</v>
      </c>
      <c r="W5" s="443"/>
      <c r="X5" s="443"/>
      <c r="Y5" s="443"/>
      <c r="Z5" s="449"/>
    </row>
    <row r="6" spans="1:26" s="158" customFormat="1" ht="18" customHeight="1">
      <c r="A6" s="444"/>
      <c r="B6" s="444"/>
      <c r="C6" s="444"/>
      <c r="D6" s="444"/>
      <c r="E6" s="444"/>
      <c r="F6" s="444"/>
      <c r="G6" s="444"/>
      <c r="H6" s="444"/>
      <c r="I6" s="444"/>
      <c r="J6" s="444"/>
      <c r="K6" s="444"/>
      <c r="L6" s="444"/>
      <c r="M6" s="444"/>
      <c r="N6" s="444"/>
      <c r="O6" s="444"/>
      <c r="P6" s="444"/>
      <c r="Q6" s="444"/>
      <c r="R6" s="444"/>
      <c r="S6" s="444"/>
      <c r="T6" s="444"/>
      <c r="U6" s="444"/>
      <c r="V6" s="444"/>
      <c r="W6" s="444"/>
      <c r="X6" s="444"/>
      <c r="Y6" s="444"/>
      <c r="Z6" s="450"/>
    </row>
    <row r="7" spans="1:26" s="158" customFormat="1" ht="45" customHeight="1">
      <c r="A7" s="144" t="s">
        <v>282</v>
      </c>
      <c r="B7" s="446">
        <v>18</v>
      </c>
      <c r="C7" s="446"/>
      <c r="D7" s="446"/>
      <c r="E7" s="446"/>
      <c r="F7" s="446"/>
      <c r="G7" s="446">
        <v>18</v>
      </c>
      <c r="H7" s="446"/>
      <c r="I7" s="446"/>
      <c r="J7" s="446"/>
      <c r="K7" s="446"/>
      <c r="L7" s="446">
        <v>15</v>
      </c>
      <c r="M7" s="446"/>
      <c r="N7" s="446"/>
      <c r="O7" s="446">
        <v>15</v>
      </c>
      <c r="P7" s="446"/>
      <c r="Q7" s="446"/>
      <c r="R7" s="446">
        <v>3</v>
      </c>
      <c r="S7" s="446"/>
      <c r="T7" s="446"/>
      <c r="U7" s="446"/>
      <c r="V7" s="446">
        <v>3</v>
      </c>
      <c r="W7" s="446"/>
      <c r="X7" s="446"/>
      <c r="Y7" s="452"/>
      <c r="Z7" s="161" t="s">
        <v>333</v>
      </c>
    </row>
    <row r="8" spans="1:26" s="158" customFormat="1" ht="45" customHeight="1">
      <c r="A8" s="278" t="s">
        <v>327</v>
      </c>
      <c r="B8" s="440">
        <v>43</v>
      </c>
      <c r="C8" s="440"/>
      <c r="D8" s="440"/>
      <c r="E8" s="440"/>
      <c r="F8" s="440"/>
      <c r="G8" s="440">
        <v>43</v>
      </c>
      <c r="H8" s="440"/>
      <c r="I8" s="440"/>
      <c r="J8" s="440"/>
      <c r="K8" s="440"/>
      <c r="L8" s="440">
        <v>22</v>
      </c>
      <c r="M8" s="440"/>
      <c r="N8" s="440"/>
      <c r="O8" s="440">
        <v>22</v>
      </c>
      <c r="P8" s="440"/>
      <c r="Q8" s="440"/>
      <c r="R8" s="440">
        <v>21</v>
      </c>
      <c r="S8" s="440"/>
      <c r="T8" s="440"/>
      <c r="U8" s="440"/>
      <c r="V8" s="440">
        <v>21</v>
      </c>
      <c r="W8" s="440"/>
      <c r="X8" s="440"/>
      <c r="Y8" s="441"/>
      <c r="Z8" s="161" t="s">
        <v>327</v>
      </c>
    </row>
    <row r="9" spans="1:26" s="158" customFormat="1" ht="45" customHeight="1">
      <c r="A9" s="278" t="s">
        <v>363</v>
      </c>
      <c r="B9" s="440">
        <v>38</v>
      </c>
      <c r="C9" s="440"/>
      <c r="D9" s="440"/>
      <c r="E9" s="440"/>
      <c r="F9" s="440"/>
      <c r="G9" s="440">
        <v>38</v>
      </c>
      <c r="H9" s="440"/>
      <c r="I9" s="440"/>
      <c r="J9" s="440"/>
      <c r="K9" s="440"/>
      <c r="L9" s="440">
        <v>7</v>
      </c>
      <c r="M9" s="440"/>
      <c r="N9" s="440"/>
      <c r="O9" s="440">
        <v>7</v>
      </c>
      <c r="P9" s="440"/>
      <c r="Q9" s="440"/>
      <c r="R9" s="440">
        <v>31</v>
      </c>
      <c r="S9" s="440"/>
      <c r="T9" s="440"/>
      <c r="U9" s="440"/>
      <c r="V9" s="440">
        <v>31</v>
      </c>
      <c r="W9" s="440"/>
      <c r="X9" s="440"/>
      <c r="Y9" s="441"/>
      <c r="Z9" s="400" t="s">
        <v>363</v>
      </c>
    </row>
    <row r="10" spans="1:26" s="277" customFormat="1" ht="45" customHeight="1">
      <c r="A10" s="275" t="s">
        <v>442</v>
      </c>
      <c r="B10" s="447">
        <v>4</v>
      </c>
      <c r="C10" s="447"/>
      <c r="D10" s="447"/>
      <c r="E10" s="447"/>
      <c r="F10" s="447"/>
      <c r="G10" s="447">
        <v>4</v>
      </c>
      <c r="H10" s="447"/>
      <c r="I10" s="447"/>
      <c r="J10" s="447"/>
      <c r="K10" s="447"/>
      <c r="L10" s="447">
        <v>1</v>
      </c>
      <c r="M10" s="447"/>
      <c r="N10" s="447"/>
      <c r="O10" s="447">
        <v>1</v>
      </c>
      <c r="P10" s="447"/>
      <c r="Q10" s="447"/>
      <c r="R10" s="447">
        <v>3</v>
      </c>
      <c r="S10" s="447"/>
      <c r="T10" s="447"/>
      <c r="U10" s="447"/>
      <c r="V10" s="447">
        <v>3</v>
      </c>
      <c r="W10" s="447"/>
      <c r="X10" s="447"/>
      <c r="Y10" s="451"/>
      <c r="Z10" s="276" t="s">
        <v>442</v>
      </c>
    </row>
    <row r="11" spans="1:26" s="70" customFormat="1" ht="16.5" customHeight="1">
      <c r="A11" s="70" t="s">
        <v>378</v>
      </c>
      <c r="Y11" s="109"/>
      <c r="Z11" s="109" t="s">
        <v>375</v>
      </c>
    </row>
    <row r="12" spans="1:19" s="70" customFormat="1" ht="17.25" customHeight="1">
      <c r="A12" s="160" t="s">
        <v>309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M12" s="160"/>
      <c r="O12" s="160" t="s">
        <v>335</v>
      </c>
      <c r="P12" s="160"/>
      <c r="Q12" s="160"/>
      <c r="R12" s="160"/>
      <c r="S12" s="160"/>
    </row>
  </sheetData>
  <sheetProtection/>
  <mergeCells count="35">
    <mergeCell ref="Z3:Z6"/>
    <mergeCell ref="O10:Q10"/>
    <mergeCell ref="R10:U10"/>
    <mergeCell ref="V10:Y10"/>
    <mergeCell ref="R7:U7"/>
    <mergeCell ref="V7:Y7"/>
    <mergeCell ref="R5:U6"/>
    <mergeCell ref="O8:Q8"/>
    <mergeCell ref="V5:Y6"/>
    <mergeCell ref="B7:F7"/>
    <mergeCell ref="R8:U8"/>
    <mergeCell ref="G7:K7"/>
    <mergeCell ref="L7:N7"/>
    <mergeCell ref="O7:Q7"/>
    <mergeCell ref="B10:F10"/>
    <mergeCell ref="G10:K10"/>
    <mergeCell ref="L10:N10"/>
    <mergeCell ref="B8:F8"/>
    <mergeCell ref="G8:K8"/>
    <mergeCell ref="L8:N8"/>
    <mergeCell ref="V8:Y8"/>
    <mergeCell ref="A1:Y1"/>
    <mergeCell ref="A3:A6"/>
    <mergeCell ref="B3:F6"/>
    <mergeCell ref="G3:K6"/>
    <mergeCell ref="L3:Q4"/>
    <mergeCell ref="R3:Y4"/>
    <mergeCell ref="L5:N6"/>
    <mergeCell ref="O5:Q6"/>
    <mergeCell ref="B9:F9"/>
    <mergeCell ref="G9:K9"/>
    <mergeCell ref="L9:N9"/>
    <mergeCell ref="O9:Q9"/>
    <mergeCell ref="R9:U9"/>
    <mergeCell ref="V9:Y9"/>
  </mergeCells>
  <printOptions/>
  <pageMargins left="0.7480314960629921" right="0.7480314960629921" top="0.7480314960629921" bottom="0.7480314960629921" header="0.5118110236220472" footer="0.3937007874015748"/>
  <pageSetup horizontalDpi="600" verticalDpi="600" orientation="landscape" paperSize="9" r:id="rId1"/>
  <headerFooter alignWithMargins="0">
    <oddFooter>&amp;L&amp;"돋움,기울임꼴"ⅩⅢ. 환  경&amp;C-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S22"/>
  <sheetViews>
    <sheetView zoomScaleSheetLayoutView="93" zoomScalePageLayoutView="0" workbookViewId="0" topLeftCell="A1">
      <selection activeCell="H24" sqref="H24"/>
    </sheetView>
  </sheetViews>
  <sheetFormatPr defaultColWidth="8.88671875" defaultRowHeight="13.5"/>
  <cols>
    <col min="1" max="1" width="11.88671875" style="71" customWidth="1"/>
    <col min="2" max="2" width="9.21484375" style="71" customWidth="1"/>
    <col min="3" max="3" width="13.88671875" style="71" customWidth="1"/>
    <col min="4" max="4" width="13.5546875" style="71" customWidth="1"/>
    <col min="5" max="5" width="13.4453125" style="71" customWidth="1"/>
    <col min="6" max="6" width="14.3359375" style="71" customWidth="1"/>
    <col min="7" max="7" width="15.5546875" style="71" customWidth="1"/>
    <col min="8" max="8" width="14.77734375" style="71" customWidth="1"/>
    <col min="9" max="9" width="12.88671875" style="71" customWidth="1"/>
    <col min="10" max="16384" width="8.88671875" style="71" customWidth="1"/>
  </cols>
  <sheetData>
    <row r="1" spans="1:9" ht="36" customHeight="1">
      <c r="A1" s="453" t="s">
        <v>291</v>
      </c>
      <c r="B1" s="453"/>
      <c r="C1" s="453"/>
      <c r="D1" s="453"/>
      <c r="E1" s="453"/>
      <c r="F1" s="453"/>
      <c r="G1" s="453"/>
      <c r="H1" s="453"/>
      <c r="I1" s="453"/>
    </row>
    <row r="2" spans="1:9" ht="18" customHeight="1">
      <c r="A2" s="71" t="s">
        <v>182</v>
      </c>
      <c r="I2" s="162" t="s">
        <v>183</v>
      </c>
    </row>
    <row r="3" spans="1:9" ht="21" customHeight="1">
      <c r="A3" s="163"/>
      <c r="B3" s="454" t="s">
        <v>184</v>
      </c>
      <c r="C3" s="457" t="s">
        <v>185</v>
      </c>
      <c r="D3" s="458"/>
      <c r="E3" s="458"/>
      <c r="F3" s="458"/>
      <c r="G3" s="458"/>
      <c r="H3" s="459"/>
      <c r="I3" s="164"/>
    </row>
    <row r="4" spans="1:9" ht="21" customHeight="1">
      <c r="A4" s="79" t="s">
        <v>88</v>
      </c>
      <c r="B4" s="455"/>
      <c r="C4" s="460"/>
      <c r="D4" s="461"/>
      <c r="E4" s="461"/>
      <c r="F4" s="461"/>
      <c r="G4" s="461"/>
      <c r="H4" s="462"/>
      <c r="I4" s="45" t="s">
        <v>89</v>
      </c>
    </row>
    <row r="5" spans="1:9" ht="21" customHeight="1">
      <c r="A5" s="79" t="s">
        <v>310</v>
      </c>
      <c r="B5" s="455"/>
      <c r="C5" s="463"/>
      <c r="D5" s="463" t="s">
        <v>186</v>
      </c>
      <c r="E5" s="463" t="s">
        <v>187</v>
      </c>
      <c r="F5" s="483" t="s">
        <v>446</v>
      </c>
      <c r="G5" s="464" t="s">
        <v>188</v>
      </c>
      <c r="H5" s="466" t="s">
        <v>189</v>
      </c>
      <c r="I5" s="45" t="s">
        <v>311</v>
      </c>
    </row>
    <row r="6" spans="1:9" ht="21" customHeight="1">
      <c r="A6" s="165"/>
      <c r="B6" s="456"/>
      <c r="C6" s="456"/>
      <c r="D6" s="456"/>
      <c r="E6" s="456"/>
      <c r="F6" s="465"/>
      <c r="G6" s="465"/>
      <c r="H6" s="467"/>
      <c r="I6" s="166"/>
    </row>
    <row r="7" spans="1:9" s="192" customFormat="1" ht="28.5" customHeight="1">
      <c r="A7" s="190" t="s">
        <v>326</v>
      </c>
      <c r="B7" s="188">
        <v>38622</v>
      </c>
      <c r="C7" s="189">
        <v>28190</v>
      </c>
      <c r="D7" s="189">
        <v>0</v>
      </c>
      <c r="E7" s="189">
        <v>24879</v>
      </c>
      <c r="F7" s="189">
        <v>947</v>
      </c>
      <c r="G7" s="189">
        <v>2364</v>
      </c>
      <c r="H7" s="38">
        <v>0</v>
      </c>
      <c r="I7" s="191" t="s">
        <v>326</v>
      </c>
    </row>
    <row r="8" spans="1:9" s="192" customFormat="1" ht="28.5" customHeight="1">
      <c r="A8" s="190" t="s">
        <v>362</v>
      </c>
      <c r="B8" s="188">
        <v>40090</v>
      </c>
      <c r="C8" s="189">
        <v>28190</v>
      </c>
      <c r="D8" s="189">
        <v>0</v>
      </c>
      <c r="E8" s="189">
        <v>24879</v>
      </c>
      <c r="F8" s="189">
        <v>808</v>
      </c>
      <c r="G8" s="189">
        <v>2364</v>
      </c>
      <c r="H8" s="38">
        <v>0</v>
      </c>
      <c r="I8" s="191" t="s">
        <v>362</v>
      </c>
    </row>
    <row r="9" spans="1:9" s="192" customFormat="1" ht="28.5" customHeight="1">
      <c r="A9" s="190" t="s">
        <v>441</v>
      </c>
      <c r="B9" s="188">
        <v>43807</v>
      </c>
      <c r="C9" s="189">
        <v>32978</v>
      </c>
      <c r="D9" s="189">
        <v>0</v>
      </c>
      <c r="E9" s="189">
        <v>29869</v>
      </c>
      <c r="F9" s="189">
        <v>862</v>
      </c>
      <c r="G9" s="189">
        <v>2247</v>
      </c>
      <c r="H9" s="38">
        <v>0</v>
      </c>
      <c r="I9" s="191" t="s">
        <v>441</v>
      </c>
    </row>
    <row r="10" spans="1:9" s="282" customFormat="1" ht="28.5" customHeight="1">
      <c r="A10" s="283" t="s">
        <v>442</v>
      </c>
      <c r="B10" s="284">
        <v>38688</v>
      </c>
      <c r="C10" s="252">
        <v>28537</v>
      </c>
      <c r="D10" s="252"/>
      <c r="E10" s="252">
        <v>25882</v>
      </c>
      <c r="F10" s="252">
        <v>922</v>
      </c>
      <c r="G10" s="252">
        <v>1733</v>
      </c>
      <c r="H10" s="252">
        <v>0</v>
      </c>
      <c r="I10" s="285" t="s">
        <v>442</v>
      </c>
    </row>
    <row r="11" ht="15.75" customHeight="1">
      <c r="A11" s="167"/>
    </row>
    <row r="12" spans="1:9" ht="21" customHeight="1">
      <c r="A12" s="163"/>
      <c r="B12" s="457" t="s">
        <v>336</v>
      </c>
      <c r="C12" s="458"/>
      <c r="D12" s="458"/>
      <c r="E12" s="458"/>
      <c r="F12" s="458"/>
      <c r="G12" s="458"/>
      <c r="H12" s="459"/>
      <c r="I12" s="164"/>
    </row>
    <row r="13" spans="1:9" ht="21" customHeight="1">
      <c r="A13" s="79" t="s">
        <v>88</v>
      </c>
      <c r="B13" s="460"/>
      <c r="C13" s="461"/>
      <c r="D13" s="461"/>
      <c r="E13" s="461"/>
      <c r="F13" s="461"/>
      <c r="G13" s="461"/>
      <c r="H13" s="462"/>
      <c r="I13" s="45" t="s">
        <v>89</v>
      </c>
    </row>
    <row r="14" spans="1:9" ht="21" customHeight="1">
      <c r="A14" s="79" t="s">
        <v>310</v>
      </c>
      <c r="B14" s="468"/>
      <c r="C14" s="469" t="s">
        <v>190</v>
      </c>
      <c r="D14" s="469" t="s">
        <v>13</v>
      </c>
      <c r="E14" s="469" t="s">
        <v>14</v>
      </c>
      <c r="F14" s="470" t="s">
        <v>15</v>
      </c>
      <c r="G14" s="470" t="s">
        <v>16</v>
      </c>
      <c r="H14" s="471" t="s">
        <v>17</v>
      </c>
      <c r="I14" s="45" t="s">
        <v>311</v>
      </c>
    </row>
    <row r="15" spans="1:9" ht="21" customHeight="1">
      <c r="A15" s="165"/>
      <c r="B15" s="456"/>
      <c r="C15" s="456"/>
      <c r="D15" s="456"/>
      <c r="E15" s="456"/>
      <c r="F15" s="465"/>
      <c r="G15" s="465"/>
      <c r="H15" s="467"/>
      <c r="I15" s="166"/>
    </row>
    <row r="16" spans="1:9" s="187" customFormat="1" ht="29.25" customHeight="1">
      <c r="A16" s="38" t="s">
        <v>326</v>
      </c>
      <c r="B16" s="188">
        <v>10432</v>
      </c>
      <c r="C16" s="189">
        <v>240</v>
      </c>
      <c r="D16" s="189">
        <v>7438</v>
      </c>
      <c r="E16" s="189">
        <v>1210</v>
      </c>
      <c r="F16" s="189">
        <v>1385</v>
      </c>
      <c r="G16" s="189">
        <v>159</v>
      </c>
      <c r="H16" s="38">
        <v>0</v>
      </c>
      <c r="I16" s="37" t="s">
        <v>326</v>
      </c>
    </row>
    <row r="17" spans="1:9" s="187" customFormat="1" ht="29.25" customHeight="1">
      <c r="A17" s="38" t="s">
        <v>362</v>
      </c>
      <c r="B17" s="188">
        <v>11900</v>
      </c>
      <c r="C17" s="189">
        <v>275</v>
      </c>
      <c r="D17" s="189">
        <v>7430</v>
      </c>
      <c r="E17" s="189">
        <v>856</v>
      </c>
      <c r="F17" s="189">
        <v>3222</v>
      </c>
      <c r="G17" s="189">
        <v>117</v>
      </c>
      <c r="H17" s="38">
        <v>0</v>
      </c>
      <c r="I17" s="37" t="s">
        <v>362</v>
      </c>
    </row>
    <row r="18" spans="1:9" s="187" customFormat="1" ht="29.25" customHeight="1">
      <c r="A18" s="38" t="s">
        <v>441</v>
      </c>
      <c r="B18" s="188">
        <v>10829</v>
      </c>
      <c r="C18" s="189">
        <v>225</v>
      </c>
      <c r="D18" s="189">
        <v>7442</v>
      </c>
      <c r="E18" s="189">
        <v>1137</v>
      </c>
      <c r="F18" s="189">
        <v>1862</v>
      </c>
      <c r="G18" s="189">
        <v>163</v>
      </c>
      <c r="H18" s="38">
        <v>0</v>
      </c>
      <c r="I18" s="37" t="s">
        <v>441</v>
      </c>
    </row>
    <row r="19" spans="1:9" s="282" customFormat="1" ht="29.25" customHeight="1">
      <c r="A19" s="285" t="s">
        <v>442</v>
      </c>
      <c r="B19" s="284">
        <v>10151</v>
      </c>
      <c r="C19" s="252">
        <v>502</v>
      </c>
      <c r="D19" s="252">
        <v>7438</v>
      </c>
      <c r="E19" s="252">
        <v>920</v>
      </c>
      <c r="F19" s="252">
        <v>1388</v>
      </c>
      <c r="G19" s="252">
        <v>144</v>
      </c>
      <c r="H19" s="252">
        <v>0</v>
      </c>
      <c r="I19" s="285" t="s">
        <v>442</v>
      </c>
    </row>
    <row r="20" spans="1:9" ht="18" customHeight="1">
      <c r="A20" s="168" t="s">
        <v>312</v>
      </c>
      <c r="G20" s="169"/>
      <c r="H20" s="169"/>
      <c r="I20" s="169" t="s">
        <v>91</v>
      </c>
    </row>
    <row r="21" spans="1:19" s="70" customFormat="1" ht="17.25" customHeight="1">
      <c r="A21" s="160" t="s">
        <v>309</v>
      </c>
      <c r="B21" s="160"/>
      <c r="C21" s="160"/>
      <c r="D21" s="160"/>
      <c r="E21" s="160"/>
      <c r="F21" s="160"/>
      <c r="G21" s="160" t="s">
        <v>335</v>
      </c>
      <c r="H21" s="160"/>
      <c r="I21" s="160"/>
      <c r="J21" s="160"/>
      <c r="K21" s="160"/>
      <c r="M21" s="160"/>
      <c r="P21" s="160"/>
      <c r="Q21" s="160"/>
      <c r="R21" s="160"/>
      <c r="S21" s="160"/>
    </row>
    <row r="22" ht="12.75">
      <c r="A22" s="167"/>
    </row>
  </sheetData>
  <sheetProtection/>
  <mergeCells count="17">
    <mergeCell ref="B12:H13"/>
    <mergeCell ref="B14:B15"/>
    <mergeCell ref="C14:C15"/>
    <mergeCell ref="D14:D15"/>
    <mergeCell ref="E14:E15"/>
    <mergeCell ref="F14:F15"/>
    <mergeCell ref="G14:G15"/>
    <mergeCell ref="H14:H15"/>
    <mergeCell ref="A1:I1"/>
    <mergeCell ref="B3:B6"/>
    <mergeCell ref="C3:H4"/>
    <mergeCell ref="C5:C6"/>
    <mergeCell ref="D5:D6"/>
    <mergeCell ref="E5:E6"/>
    <mergeCell ref="F5:F6"/>
    <mergeCell ref="G5:G6"/>
    <mergeCell ref="H5:H6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S31"/>
  <sheetViews>
    <sheetView zoomScaleSheetLayoutView="100" zoomScalePageLayoutView="0" workbookViewId="0" topLeftCell="A1">
      <selection activeCell="K29" sqref="K29"/>
    </sheetView>
  </sheetViews>
  <sheetFormatPr defaultColWidth="8.88671875" defaultRowHeight="13.5"/>
  <cols>
    <col min="1" max="1" width="7.99609375" style="71" customWidth="1"/>
    <col min="2" max="3" width="6.88671875" style="71" bestFit="1" customWidth="1"/>
    <col min="4" max="4" width="7.88671875" style="71" customWidth="1"/>
    <col min="5" max="5" width="8.6640625" style="71" customWidth="1"/>
    <col min="6" max="6" width="5.4453125" style="71" customWidth="1"/>
    <col min="7" max="7" width="8.99609375" style="71" customWidth="1"/>
    <col min="8" max="8" width="9.21484375" style="71" customWidth="1"/>
    <col min="9" max="9" width="6.4453125" style="71" customWidth="1"/>
    <col min="10" max="10" width="9.10546875" style="71" customWidth="1"/>
    <col min="11" max="12" width="8.88671875" style="71" customWidth="1"/>
    <col min="13" max="13" width="8.6640625" style="71" customWidth="1"/>
    <col min="14" max="15" width="9.4453125" style="71" customWidth="1"/>
    <col min="16" max="16" width="9.21484375" style="71" customWidth="1"/>
    <col min="17" max="17" width="9.3359375" style="71" customWidth="1"/>
    <col min="18" max="18" width="9.10546875" style="71" customWidth="1"/>
    <col min="19" max="19" width="10.10546875" style="71" customWidth="1"/>
    <col min="20" max="16384" width="8.88671875" style="71" customWidth="1"/>
  </cols>
  <sheetData>
    <row r="1" spans="1:19" ht="23.25">
      <c r="A1" s="453" t="s">
        <v>292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</row>
    <row r="2" ht="12.75">
      <c r="A2" s="167"/>
    </row>
    <row r="3" spans="1:19" ht="17.25" customHeight="1">
      <c r="A3" s="163"/>
      <c r="B3" s="472" t="s">
        <v>137</v>
      </c>
      <c r="C3" s="472"/>
      <c r="D3" s="473"/>
      <c r="E3" s="476" t="s">
        <v>138</v>
      </c>
      <c r="F3" s="472"/>
      <c r="G3" s="473"/>
      <c r="H3" s="476" t="s">
        <v>139</v>
      </c>
      <c r="I3" s="472"/>
      <c r="J3" s="473"/>
      <c r="K3" s="476" t="s">
        <v>140</v>
      </c>
      <c r="L3" s="472"/>
      <c r="M3" s="473"/>
      <c r="N3" s="476" t="s">
        <v>141</v>
      </c>
      <c r="O3" s="472"/>
      <c r="P3" s="473"/>
      <c r="Q3" s="476" t="s">
        <v>142</v>
      </c>
      <c r="R3" s="458"/>
      <c r="S3" s="164"/>
    </row>
    <row r="4" spans="1:19" ht="17.25" customHeight="1">
      <c r="A4" s="79" t="s">
        <v>143</v>
      </c>
      <c r="B4" s="474"/>
      <c r="C4" s="474"/>
      <c r="D4" s="475"/>
      <c r="E4" s="477"/>
      <c r="F4" s="474"/>
      <c r="G4" s="475"/>
      <c r="H4" s="477"/>
      <c r="I4" s="474"/>
      <c r="J4" s="475"/>
      <c r="K4" s="477"/>
      <c r="L4" s="474"/>
      <c r="M4" s="475"/>
      <c r="N4" s="477"/>
      <c r="O4" s="474"/>
      <c r="P4" s="475"/>
      <c r="Q4" s="478"/>
      <c r="R4" s="461"/>
      <c r="S4" s="45" t="s">
        <v>89</v>
      </c>
    </row>
    <row r="5" spans="1:19" ht="17.25" customHeight="1">
      <c r="A5" s="79" t="s">
        <v>144</v>
      </c>
      <c r="B5" s="482" t="s">
        <v>145</v>
      </c>
      <c r="C5" s="480"/>
      <c r="D5" s="454" t="s">
        <v>146</v>
      </c>
      <c r="E5" s="479" t="s">
        <v>145</v>
      </c>
      <c r="F5" s="480"/>
      <c r="G5" s="454" t="s">
        <v>146</v>
      </c>
      <c r="H5" s="479" t="s">
        <v>145</v>
      </c>
      <c r="I5" s="480"/>
      <c r="J5" s="454" t="s">
        <v>146</v>
      </c>
      <c r="K5" s="479" t="s">
        <v>145</v>
      </c>
      <c r="L5" s="480"/>
      <c r="M5" s="454" t="s">
        <v>146</v>
      </c>
      <c r="N5" s="479" t="s">
        <v>145</v>
      </c>
      <c r="O5" s="480"/>
      <c r="P5" s="454" t="s">
        <v>146</v>
      </c>
      <c r="Q5" s="479" t="s">
        <v>145</v>
      </c>
      <c r="R5" s="480"/>
      <c r="S5" s="45" t="s">
        <v>136</v>
      </c>
    </row>
    <row r="6" spans="1:19" ht="17.25" customHeight="1">
      <c r="A6" s="165"/>
      <c r="B6" s="170" t="s">
        <v>147</v>
      </c>
      <c r="C6" s="171" t="s">
        <v>148</v>
      </c>
      <c r="D6" s="483"/>
      <c r="E6" s="171" t="s">
        <v>147</v>
      </c>
      <c r="F6" s="171" t="s">
        <v>148</v>
      </c>
      <c r="G6" s="483"/>
      <c r="H6" s="171" t="s">
        <v>147</v>
      </c>
      <c r="I6" s="171" t="s">
        <v>148</v>
      </c>
      <c r="J6" s="456"/>
      <c r="K6" s="171" t="s">
        <v>147</v>
      </c>
      <c r="L6" s="171" t="s">
        <v>148</v>
      </c>
      <c r="M6" s="456"/>
      <c r="N6" s="171" t="s">
        <v>147</v>
      </c>
      <c r="O6" s="171" t="s">
        <v>148</v>
      </c>
      <c r="P6" s="456"/>
      <c r="Q6" s="171" t="s">
        <v>148</v>
      </c>
      <c r="R6" s="171" t="s">
        <v>181</v>
      </c>
      <c r="S6" s="166"/>
    </row>
    <row r="7" spans="1:19" s="172" customFormat="1" ht="16.5" customHeight="1">
      <c r="A7" s="49" t="s">
        <v>283</v>
      </c>
      <c r="B7" s="50">
        <v>0.002</v>
      </c>
      <c r="C7" s="48">
        <v>0.003</v>
      </c>
      <c r="D7" s="48">
        <v>0.003</v>
      </c>
      <c r="E7" s="51">
        <v>0.4</v>
      </c>
      <c r="F7" s="51">
        <v>0.3</v>
      </c>
      <c r="G7" s="52">
        <v>0.3</v>
      </c>
      <c r="H7" s="53">
        <v>0.01</v>
      </c>
      <c r="I7" s="53">
        <v>0.01</v>
      </c>
      <c r="J7" s="53">
        <v>0.007</v>
      </c>
      <c r="K7" s="54">
        <v>52</v>
      </c>
      <c r="L7" s="54">
        <v>47</v>
      </c>
      <c r="M7" s="54">
        <v>46</v>
      </c>
      <c r="N7" s="48">
        <v>0.037</v>
      </c>
      <c r="O7" s="48">
        <v>0.033</v>
      </c>
      <c r="P7" s="48">
        <v>0.045</v>
      </c>
      <c r="Q7" s="56">
        <v>4.7</v>
      </c>
      <c r="R7" s="56">
        <v>4.7</v>
      </c>
      <c r="S7" s="55" t="s">
        <v>283</v>
      </c>
    </row>
    <row r="8" spans="1:19" s="172" customFormat="1" ht="16.5" customHeight="1">
      <c r="A8" s="49" t="s">
        <v>326</v>
      </c>
      <c r="B8" s="50">
        <v>0.002</v>
      </c>
      <c r="C8" s="48">
        <v>0.003</v>
      </c>
      <c r="D8" s="48">
        <v>0.003</v>
      </c>
      <c r="E8" s="51">
        <v>0.4</v>
      </c>
      <c r="F8" s="51">
        <v>0.3</v>
      </c>
      <c r="G8" s="52">
        <v>0.4</v>
      </c>
      <c r="H8" s="53">
        <v>0.011</v>
      </c>
      <c r="I8" s="53">
        <v>0.01</v>
      </c>
      <c r="J8" s="53">
        <v>0.007</v>
      </c>
      <c r="K8" s="54">
        <v>41</v>
      </c>
      <c r="L8" s="54">
        <v>41</v>
      </c>
      <c r="M8" s="54">
        <v>44</v>
      </c>
      <c r="N8" s="48">
        <v>0.034</v>
      </c>
      <c r="O8" s="48">
        <v>0.037</v>
      </c>
      <c r="P8" s="48">
        <v>0.042</v>
      </c>
      <c r="Q8" s="56">
        <v>4.6</v>
      </c>
      <c r="R8" s="56">
        <v>4.7</v>
      </c>
      <c r="S8" s="55" t="s">
        <v>326</v>
      </c>
    </row>
    <row r="9" spans="1:19" s="172" customFormat="1" ht="16.5" customHeight="1">
      <c r="A9" s="49" t="s">
        <v>362</v>
      </c>
      <c r="B9" s="50">
        <v>0.003</v>
      </c>
      <c r="C9" s="48">
        <v>0.002</v>
      </c>
      <c r="D9" s="48">
        <v>0.003</v>
      </c>
      <c r="E9" s="51">
        <v>0.4</v>
      </c>
      <c r="F9" s="51">
        <v>0.4</v>
      </c>
      <c r="G9" s="52">
        <v>0.4</v>
      </c>
      <c r="H9" s="53">
        <v>0.01</v>
      </c>
      <c r="I9" s="53">
        <v>0.01</v>
      </c>
      <c r="J9" s="53">
        <v>0.009</v>
      </c>
      <c r="K9" s="54">
        <v>35</v>
      </c>
      <c r="L9" s="54">
        <v>35</v>
      </c>
      <c r="M9" s="54">
        <v>31</v>
      </c>
      <c r="N9" s="48">
        <v>0.036</v>
      </c>
      <c r="O9" s="48">
        <v>0.033</v>
      </c>
      <c r="P9" s="48">
        <v>0.037</v>
      </c>
      <c r="Q9" s="56">
        <v>4.8</v>
      </c>
      <c r="R9" s="56">
        <v>4.4</v>
      </c>
      <c r="S9" s="55" t="s">
        <v>362</v>
      </c>
    </row>
    <row r="10" spans="1:19" s="172" customFormat="1" ht="16.5" customHeight="1">
      <c r="A10" s="49" t="s">
        <v>441</v>
      </c>
      <c r="B10" s="50">
        <v>0.004</v>
      </c>
      <c r="C10" s="48">
        <v>0.002</v>
      </c>
      <c r="D10" s="48">
        <v>0.002</v>
      </c>
      <c r="E10" s="51">
        <v>0.4</v>
      </c>
      <c r="F10" s="51">
        <v>0.3</v>
      </c>
      <c r="G10" s="52">
        <v>0.4</v>
      </c>
      <c r="H10" s="53">
        <v>0.011</v>
      </c>
      <c r="I10" s="53">
        <v>0.009</v>
      </c>
      <c r="J10" s="53">
        <v>0.011</v>
      </c>
      <c r="K10" s="54">
        <v>42</v>
      </c>
      <c r="L10" s="54">
        <v>42</v>
      </c>
      <c r="M10" s="54">
        <v>37</v>
      </c>
      <c r="N10" s="48">
        <v>0.036</v>
      </c>
      <c r="O10" s="48">
        <v>0.032</v>
      </c>
      <c r="P10" s="48">
        <v>0.033</v>
      </c>
      <c r="Q10" s="56">
        <v>4.3</v>
      </c>
      <c r="R10" s="56">
        <v>4.7</v>
      </c>
      <c r="S10" s="55" t="s">
        <v>441</v>
      </c>
    </row>
    <row r="11" spans="1:19" s="293" customFormat="1" ht="16.5" customHeight="1">
      <c r="A11" s="286" t="s">
        <v>442</v>
      </c>
      <c r="B11" s="287">
        <v>0.003</v>
      </c>
      <c r="C11" s="287">
        <v>0.002</v>
      </c>
      <c r="D11" s="287">
        <v>0.002</v>
      </c>
      <c r="E11" s="288">
        <v>0.5</v>
      </c>
      <c r="F11" s="288">
        <v>0.3</v>
      </c>
      <c r="G11" s="289">
        <v>0.3</v>
      </c>
      <c r="H11" s="290">
        <v>0.009</v>
      </c>
      <c r="I11" s="290">
        <v>0.011</v>
      </c>
      <c r="J11" s="290">
        <v>0.01</v>
      </c>
      <c r="K11" s="291">
        <v>52</v>
      </c>
      <c r="L11" s="291">
        <v>46</v>
      </c>
      <c r="M11" s="291">
        <v>43</v>
      </c>
      <c r="N11" s="287">
        <v>0.037</v>
      </c>
      <c r="O11" s="287">
        <v>0.035</v>
      </c>
      <c r="P11" s="287">
        <v>0.04</v>
      </c>
      <c r="Q11" s="292">
        <v>4.7</v>
      </c>
      <c r="R11" s="292">
        <v>4.7</v>
      </c>
      <c r="S11" s="281" t="s">
        <v>442</v>
      </c>
    </row>
    <row r="12" spans="1:19" s="80" customFormat="1" ht="16.5" customHeight="1">
      <c r="A12" s="294" t="s">
        <v>379</v>
      </c>
      <c r="B12" s="295">
        <v>0.004</v>
      </c>
      <c r="C12" s="295">
        <v>0.003</v>
      </c>
      <c r="D12" s="295">
        <v>0.002</v>
      </c>
      <c r="E12" s="296">
        <v>0.6</v>
      </c>
      <c r="F12" s="296">
        <v>0.4</v>
      </c>
      <c r="G12" s="296">
        <v>0.4</v>
      </c>
      <c r="H12" s="295">
        <v>0.013</v>
      </c>
      <c r="I12" s="295">
        <v>0.015</v>
      </c>
      <c r="J12" s="295">
        <v>0.017</v>
      </c>
      <c r="K12" s="297">
        <v>57</v>
      </c>
      <c r="L12" s="297">
        <v>54</v>
      </c>
      <c r="M12" s="297">
        <v>56</v>
      </c>
      <c r="N12" s="295">
        <v>0.032</v>
      </c>
      <c r="O12" s="295">
        <v>0.023</v>
      </c>
      <c r="P12" s="295">
        <v>0.033</v>
      </c>
      <c r="Q12" s="296">
        <v>4.4</v>
      </c>
      <c r="R12" s="296">
        <v>4.2</v>
      </c>
      <c r="S12" s="45" t="s">
        <v>149</v>
      </c>
    </row>
    <row r="13" spans="1:19" s="80" customFormat="1" ht="16.5" customHeight="1">
      <c r="A13" s="294" t="s">
        <v>380</v>
      </c>
      <c r="B13" s="295">
        <v>0.004</v>
      </c>
      <c r="C13" s="295">
        <v>0.002</v>
      </c>
      <c r="D13" s="295">
        <v>0.002</v>
      </c>
      <c r="E13" s="296">
        <v>0.5</v>
      </c>
      <c r="F13" s="296">
        <v>0.4</v>
      </c>
      <c r="G13" s="296">
        <v>0.4</v>
      </c>
      <c r="H13" s="295">
        <v>0.011</v>
      </c>
      <c r="I13" s="295">
        <v>0.013</v>
      </c>
      <c r="J13" s="295">
        <v>0.012</v>
      </c>
      <c r="K13" s="297">
        <v>47</v>
      </c>
      <c r="L13" s="297">
        <v>48</v>
      </c>
      <c r="M13" s="297">
        <v>43</v>
      </c>
      <c r="N13" s="295">
        <v>0.041</v>
      </c>
      <c r="O13" s="295">
        <v>0.028</v>
      </c>
      <c r="P13" s="295">
        <v>0.043</v>
      </c>
      <c r="Q13" s="296">
        <v>4.3</v>
      </c>
      <c r="R13" s="296">
        <v>4.6</v>
      </c>
      <c r="S13" s="45" t="s">
        <v>150</v>
      </c>
    </row>
    <row r="14" spans="1:19" s="80" customFormat="1" ht="16.5" customHeight="1">
      <c r="A14" s="294" t="s">
        <v>381</v>
      </c>
      <c r="B14" s="295">
        <v>0.003</v>
      </c>
      <c r="C14" s="295">
        <v>0.002</v>
      </c>
      <c r="D14" s="295">
        <v>0.002</v>
      </c>
      <c r="E14" s="296">
        <v>0.8</v>
      </c>
      <c r="F14" s="296">
        <v>0.4</v>
      </c>
      <c r="G14" s="296">
        <v>0.4</v>
      </c>
      <c r="H14" s="295">
        <v>0.011</v>
      </c>
      <c r="I14" s="295">
        <v>0.015</v>
      </c>
      <c r="J14" s="193">
        <v>0.012</v>
      </c>
      <c r="K14" s="297">
        <v>58</v>
      </c>
      <c r="L14" s="297">
        <v>57</v>
      </c>
      <c r="M14" s="297">
        <v>55</v>
      </c>
      <c r="N14" s="295">
        <v>0.047</v>
      </c>
      <c r="O14" s="295">
        <v>0.033</v>
      </c>
      <c r="P14" s="295">
        <v>0.048</v>
      </c>
      <c r="Q14" s="296">
        <v>4.6</v>
      </c>
      <c r="R14" s="296">
        <v>4.7</v>
      </c>
      <c r="S14" s="45" t="s">
        <v>151</v>
      </c>
    </row>
    <row r="15" spans="1:19" s="80" customFormat="1" ht="16.5" customHeight="1">
      <c r="A15" s="294" t="s">
        <v>382</v>
      </c>
      <c r="B15" s="295">
        <v>0.002</v>
      </c>
      <c r="C15" s="295">
        <v>0.002</v>
      </c>
      <c r="D15" s="295">
        <v>0.001</v>
      </c>
      <c r="E15" s="296">
        <v>0.3</v>
      </c>
      <c r="F15" s="296">
        <v>0.4</v>
      </c>
      <c r="G15" s="296">
        <v>0.3</v>
      </c>
      <c r="H15" s="295">
        <v>0.011</v>
      </c>
      <c r="I15" s="295">
        <v>0.015</v>
      </c>
      <c r="J15" s="295">
        <v>0.011</v>
      </c>
      <c r="K15" s="297">
        <v>52</v>
      </c>
      <c r="L15" s="297">
        <v>50</v>
      </c>
      <c r="M15" s="297">
        <v>46</v>
      </c>
      <c r="N15" s="295">
        <v>0.047</v>
      </c>
      <c r="O15" s="295">
        <v>0.045</v>
      </c>
      <c r="P15" s="295">
        <v>0.05</v>
      </c>
      <c r="Q15" s="296">
        <v>4.5</v>
      </c>
      <c r="R15" s="296">
        <v>4.7</v>
      </c>
      <c r="S15" s="45" t="s">
        <v>152</v>
      </c>
    </row>
    <row r="16" spans="1:19" s="80" customFormat="1" ht="16.5" customHeight="1">
      <c r="A16" s="294" t="s">
        <v>383</v>
      </c>
      <c r="B16" s="295">
        <v>0.003</v>
      </c>
      <c r="C16" s="295">
        <v>0.003</v>
      </c>
      <c r="D16" s="295">
        <v>0.004</v>
      </c>
      <c r="E16" s="296">
        <v>0.5</v>
      </c>
      <c r="F16" s="296">
        <v>0.4</v>
      </c>
      <c r="G16" s="296">
        <v>0.3</v>
      </c>
      <c r="H16" s="295">
        <v>0.013</v>
      </c>
      <c r="I16" s="295">
        <v>0.01</v>
      </c>
      <c r="J16" s="295">
        <v>0.01</v>
      </c>
      <c r="K16" s="297">
        <v>85</v>
      </c>
      <c r="L16" s="297">
        <v>76</v>
      </c>
      <c r="M16" s="297">
        <v>70</v>
      </c>
      <c r="N16" s="295">
        <v>0.053</v>
      </c>
      <c r="O16" s="295">
        <v>0.051</v>
      </c>
      <c r="P16" s="295">
        <v>0.054</v>
      </c>
      <c r="Q16" s="296">
        <v>4.8</v>
      </c>
      <c r="R16" s="296">
        <v>5.2</v>
      </c>
      <c r="S16" s="298" t="s">
        <v>153</v>
      </c>
    </row>
    <row r="17" spans="1:19" s="80" customFormat="1" ht="16.5" customHeight="1">
      <c r="A17" s="294" t="s">
        <v>384</v>
      </c>
      <c r="B17" s="295">
        <v>0.004</v>
      </c>
      <c r="C17" s="295">
        <v>0.002</v>
      </c>
      <c r="D17" s="295">
        <v>0.002</v>
      </c>
      <c r="E17" s="296">
        <v>0.5</v>
      </c>
      <c r="F17" s="296">
        <v>0.3</v>
      </c>
      <c r="G17" s="296">
        <v>0.3</v>
      </c>
      <c r="H17" s="295">
        <v>0.008</v>
      </c>
      <c r="I17" s="295">
        <v>0.005</v>
      </c>
      <c r="J17" s="295">
        <v>0.008</v>
      </c>
      <c r="K17" s="297">
        <v>61</v>
      </c>
      <c r="L17" s="297">
        <v>51</v>
      </c>
      <c r="M17" s="297">
        <v>46</v>
      </c>
      <c r="N17" s="295">
        <v>0.042</v>
      </c>
      <c r="O17" s="295">
        <v>0.037</v>
      </c>
      <c r="P17" s="295">
        <v>0.045</v>
      </c>
      <c r="Q17" s="296">
        <v>4.4</v>
      </c>
      <c r="R17" s="296">
        <v>4.9</v>
      </c>
      <c r="S17" s="298" t="s">
        <v>154</v>
      </c>
    </row>
    <row r="18" spans="1:19" s="80" customFormat="1" ht="16.5" customHeight="1">
      <c r="A18" s="294" t="s">
        <v>385</v>
      </c>
      <c r="B18" s="295">
        <v>0.002</v>
      </c>
      <c r="C18" s="295">
        <v>0.002</v>
      </c>
      <c r="D18" s="295">
        <v>0.001</v>
      </c>
      <c r="E18" s="296">
        <v>0.4</v>
      </c>
      <c r="F18" s="296">
        <v>0.2</v>
      </c>
      <c r="G18" s="296">
        <v>0.3</v>
      </c>
      <c r="H18" s="295">
        <v>0.009</v>
      </c>
      <c r="I18" s="295">
        <v>0.005</v>
      </c>
      <c r="J18" s="295">
        <v>0.007</v>
      </c>
      <c r="K18" s="297">
        <v>47</v>
      </c>
      <c r="L18" s="297">
        <v>36</v>
      </c>
      <c r="M18" s="297">
        <v>31</v>
      </c>
      <c r="N18" s="295">
        <v>0.03</v>
      </c>
      <c r="O18" s="295">
        <v>0.026</v>
      </c>
      <c r="P18" s="295">
        <v>0.031</v>
      </c>
      <c r="Q18" s="296">
        <v>4.7</v>
      </c>
      <c r="R18" s="296">
        <v>5</v>
      </c>
      <c r="S18" s="298" t="s">
        <v>155</v>
      </c>
    </row>
    <row r="19" spans="1:19" s="80" customFormat="1" ht="16.5" customHeight="1">
      <c r="A19" s="294" t="s">
        <v>386</v>
      </c>
      <c r="B19" s="295">
        <v>0.003</v>
      </c>
      <c r="C19" s="295">
        <v>0.002</v>
      </c>
      <c r="D19" s="295">
        <v>0.002</v>
      </c>
      <c r="E19" s="296">
        <v>0.6</v>
      </c>
      <c r="F19" s="296">
        <v>0.2</v>
      </c>
      <c r="G19" s="296">
        <v>0.2</v>
      </c>
      <c r="H19" s="295">
        <v>0.003</v>
      </c>
      <c r="I19" s="295">
        <v>0.004</v>
      </c>
      <c r="J19" s="295">
        <v>0.002</v>
      </c>
      <c r="K19" s="297">
        <v>41</v>
      </c>
      <c r="L19" s="297">
        <v>31</v>
      </c>
      <c r="M19" s="297">
        <v>22</v>
      </c>
      <c r="N19" s="295">
        <v>0.028</v>
      </c>
      <c r="O19" s="295">
        <v>0.046</v>
      </c>
      <c r="P19" s="295">
        <v>0.033</v>
      </c>
      <c r="Q19" s="296">
        <v>4.9</v>
      </c>
      <c r="R19" s="296">
        <v>5</v>
      </c>
      <c r="S19" s="45" t="s">
        <v>156</v>
      </c>
    </row>
    <row r="20" spans="1:19" s="80" customFormat="1" ht="16.5" customHeight="1">
      <c r="A20" s="294" t="s">
        <v>387</v>
      </c>
      <c r="B20" s="295">
        <v>0.002</v>
      </c>
      <c r="C20" s="295">
        <v>0.002</v>
      </c>
      <c r="D20" s="295">
        <v>0.002</v>
      </c>
      <c r="E20" s="296">
        <v>0.4</v>
      </c>
      <c r="F20" s="296">
        <v>0.2</v>
      </c>
      <c r="G20" s="296">
        <v>0.2</v>
      </c>
      <c r="H20" s="295">
        <v>0.006</v>
      </c>
      <c r="I20" s="295">
        <v>0.006</v>
      </c>
      <c r="J20" s="295">
        <v>0.006</v>
      </c>
      <c r="K20" s="297">
        <v>34</v>
      </c>
      <c r="L20" s="297">
        <v>33</v>
      </c>
      <c r="M20" s="297">
        <v>32</v>
      </c>
      <c r="N20" s="295">
        <v>0.032</v>
      </c>
      <c r="O20" s="295">
        <v>0.039</v>
      </c>
      <c r="P20" s="295">
        <v>0.042</v>
      </c>
      <c r="Q20" s="296">
        <v>4.8</v>
      </c>
      <c r="R20" s="296">
        <v>4.7</v>
      </c>
      <c r="S20" s="45" t="s">
        <v>157</v>
      </c>
    </row>
    <row r="21" spans="1:19" s="80" customFormat="1" ht="16.5" customHeight="1">
      <c r="A21" s="294" t="s">
        <v>388</v>
      </c>
      <c r="B21" s="295">
        <v>0.001</v>
      </c>
      <c r="C21" s="295">
        <v>0.002</v>
      </c>
      <c r="D21" s="295">
        <v>0.002</v>
      </c>
      <c r="E21" s="296">
        <v>0.3</v>
      </c>
      <c r="F21" s="296">
        <v>0.2</v>
      </c>
      <c r="G21" s="296">
        <v>0.2</v>
      </c>
      <c r="H21" s="295">
        <v>0.008</v>
      </c>
      <c r="I21" s="295">
        <v>0.012</v>
      </c>
      <c r="J21" s="295">
        <v>0.009</v>
      </c>
      <c r="K21" s="297">
        <v>39</v>
      </c>
      <c r="L21" s="297">
        <v>37</v>
      </c>
      <c r="M21" s="297">
        <v>38</v>
      </c>
      <c r="N21" s="295">
        <v>0.033</v>
      </c>
      <c r="O21" s="295">
        <v>0.036</v>
      </c>
      <c r="P21" s="295">
        <v>0.036</v>
      </c>
      <c r="Q21" s="296">
        <v>5</v>
      </c>
      <c r="R21" s="296">
        <v>4.7</v>
      </c>
      <c r="S21" s="45" t="s">
        <v>158</v>
      </c>
    </row>
    <row r="22" spans="1:19" s="80" customFormat="1" ht="16.5" customHeight="1">
      <c r="A22" s="294" t="s">
        <v>389</v>
      </c>
      <c r="B22" s="295">
        <v>0.002</v>
      </c>
      <c r="C22" s="295">
        <v>0.002</v>
      </c>
      <c r="D22" s="295">
        <v>0.001</v>
      </c>
      <c r="E22" s="296">
        <v>0.4</v>
      </c>
      <c r="F22" s="296">
        <v>0.3</v>
      </c>
      <c r="G22" s="296">
        <v>0.4</v>
      </c>
      <c r="H22" s="295">
        <v>0.008</v>
      </c>
      <c r="I22" s="295">
        <v>0.014</v>
      </c>
      <c r="J22" s="295">
        <v>0.013</v>
      </c>
      <c r="K22" s="297">
        <v>41</v>
      </c>
      <c r="L22" s="297">
        <v>40</v>
      </c>
      <c r="M22" s="297">
        <v>37</v>
      </c>
      <c r="N22" s="295">
        <v>0.029</v>
      </c>
      <c r="O22" s="295">
        <v>0.029</v>
      </c>
      <c r="P22" s="295">
        <v>0.028</v>
      </c>
      <c r="Q22" s="296">
        <v>5</v>
      </c>
      <c r="R22" s="296">
        <v>4.7</v>
      </c>
      <c r="S22" s="45" t="s">
        <v>159</v>
      </c>
    </row>
    <row r="23" spans="1:19" s="80" customFormat="1" ht="16.5" customHeight="1">
      <c r="A23" s="262" t="s">
        <v>390</v>
      </c>
      <c r="B23" s="299">
        <v>0.003</v>
      </c>
      <c r="C23" s="299">
        <v>0.003</v>
      </c>
      <c r="D23" s="299">
        <v>0.002</v>
      </c>
      <c r="E23" s="300">
        <v>0.4</v>
      </c>
      <c r="F23" s="300">
        <v>0.2</v>
      </c>
      <c r="G23" s="300">
        <v>0.3</v>
      </c>
      <c r="H23" s="299">
        <v>0.009</v>
      </c>
      <c r="I23" s="299">
        <v>0.013</v>
      </c>
      <c r="J23" s="301">
        <v>0.013</v>
      </c>
      <c r="K23" s="302">
        <v>51</v>
      </c>
      <c r="L23" s="302">
        <v>48</v>
      </c>
      <c r="M23" s="303">
        <v>42</v>
      </c>
      <c r="N23" s="299">
        <v>0.021</v>
      </c>
      <c r="O23" s="299">
        <v>0.024</v>
      </c>
      <c r="P23" s="299">
        <v>0.038</v>
      </c>
      <c r="Q23" s="300">
        <v>4.9</v>
      </c>
      <c r="R23" s="300">
        <v>4.2</v>
      </c>
      <c r="S23" s="263" t="s">
        <v>160</v>
      </c>
    </row>
    <row r="24" spans="1:19" s="70" customFormat="1" ht="18" customHeight="1">
      <c r="A24" s="168" t="s">
        <v>273</v>
      </c>
      <c r="G24" s="173"/>
      <c r="H24" s="173"/>
      <c r="I24" s="173"/>
      <c r="O24" s="481" t="s">
        <v>313</v>
      </c>
      <c r="P24" s="481"/>
      <c r="Q24" s="481"/>
      <c r="R24" s="481"/>
      <c r="S24" s="481"/>
    </row>
    <row r="25" spans="1:19" s="70" customFormat="1" ht="14.25" customHeight="1">
      <c r="A25" s="70" t="s">
        <v>350</v>
      </c>
      <c r="J25" s="124"/>
      <c r="K25" s="124"/>
      <c r="L25" s="124"/>
      <c r="M25" s="124"/>
      <c r="N25" s="124"/>
      <c r="O25" s="160" t="s">
        <v>352</v>
      </c>
      <c r="Q25" s="124"/>
      <c r="R25" s="124"/>
      <c r="S25" s="124"/>
    </row>
    <row r="26" spans="1:19" s="70" customFormat="1" ht="14.25" customHeight="1">
      <c r="A26" s="484" t="s">
        <v>274</v>
      </c>
      <c r="B26" s="484"/>
      <c r="C26" s="484"/>
      <c r="D26" s="484"/>
      <c r="E26" s="484"/>
      <c r="F26" s="484"/>
      <c r="G26" s="484"/>
      <c r="H26" s="484"/>
      <c r="I26" s="484"/>
      <c r="J26" s="484"/>
      <c r="K26" s="124"/>
      <c r="L26" s="124"/>
      <c r="M26" s="124"/>
      <c r="N26" s="124"/>
      <c r="O26" s="124"/>
      <c r="P26" s="124"/>
      <c r="Q26" s="124"/>
      <c r="R26" s="124"/>
      <c r="S26" s="124"/>
    </row>
    <row r="27" spans="1:19" s="70" customFormat="1" ht="14.25" customHeight="1">
      <c r="A27" s="484" t="s">
        <v>275</v>
      </c>
      <c r="B27" s="484"/>
      <c r="C27" s="484"/>
      <c r="D27" s="484"/>
      <c r="E27" s="484"/>
      <c r="F27" s="484"/>
      <c r="G27" s="484"/>
      <c r="H27" s="484"/>
      <c r="I27" s="484"/>
      <c r="J27" s="484"/>
      <c r="K27" s="124"/>
      <c r="L27" s="124"/>
      <c r="M27" s="124"/>
      <c r="N27" s="124"/>
      <c r="O27" s="124"/>
      <c r="P27" s="124"/>
      <c r="Q27" s="124"/>
      <c r="R27" s="124"/>
      <c r="S27" s="124"/>
    </row>
    <row r="28" spans="1:19" s="70" customFormat="1" ht="14.25" customHeight="1">
      <c r="A28" s="484" t="s">
        <v>276</v>
      </c>
      <c r="B28" s="484"/>
      <c r="C28" s="484"/>
      <c r="D28" s="484"/>
      <c r="E28" s="484"/>
      <c r="F28" s="484"/>
      <c r="G28" s="484"/>
      <c r="H28" s="484"/>
      <c r="I28" s="484"/>
      <c r="J28" s="484"/>
      <c r="K28" s="124"/>
      <c r="L28" s="124"/>
      <c r="M28" s="124"/>
      <c r="N28" s="124"/>
      <c r="O28" s="124"/>
      <c r="P28" s="124"/>
      <c r="Q28" s="124"/>
      <c r="R28" s="124"/>
      <c r="S28" s="124"/>
    </row>
    <row r="29" spans="1:19" s="70" customFormat="1" ht="14.25" customHeight="1">
      <c r="A29" s="124" t="s">
        <v>277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</row>
    <row r="30" spans="1:19" s="70" customFormat="1" ht="13.5" customHeight="1">
      <c r="A30" s="485" t="s">
        <v>278</v>
      </c>
      <c r="B30" s="486"/>
      <c r="C30" s="486"/>
      <c r="D30" s="486"/>
      <c r="E30" s="486"/>
      <c r="F30" s="486"/>
      <c r="G30" s="486"/>
      <c r="H30" s="486"/>
      <c r="I30" s="486"/>
      <c r="J30" s="486"/>
      <c r="K30" s="124"/>
      <c r="L30" s="124"/>
      <c r="M30" s="124"/>
      <c r="N30" s="124"/>
      <c r="O30" s="124"/>
      <c r="P30" s="124"/>
      <c r="Q30" s="124"/>
      <c r="R30" s="124"/>
      <c r="S30" s="124"/>
    </row>
    <row r="31" spans="1:19" s="70" customFormat="1" ht="17.25" customHeight="1">
      <c r="A31" s="160" t="s">
        <v>351</v>
      </c>
      <c r="B31" s="160"/>
      <c r="C31" s="160"/>
      <c r="D31" s="160"/>
      <c r="E31" s="160"/>
      <c r="F31" s="160"/>
      <c r="H31" s="160"/>
      <c r="I31" s="160"/>
      <c r="J31" s="160"/>
      <c r="K31" s="160"/>
      <c r="M31" s="160"/>
      <c r="P31" s="160"/>
      <c r="Q31" s="160"/>
      <c r="R31" s="160"/>
      <c r="S31" s="160"/>
    </row>
  </sheetData>
  <sheetProtection/>
  <mergeCells count="23">
    <mergeCell ref="A28:J28"/>
    <mergeCell ref="A30:J30"/>
    <mergeCell ref="N5:O5"/>
    <mergeCell ref="P5:P6"/>
    <mergeCell ref="A26:J26"/>
    <mergeCell ref="A27:J27"/>
    <mergeCell ref="Q5:R5"/>
    <mergeCell ref="O24:S24"/>
    <mergeCell ref="B5:C5"/>
    <mergeCell ref="D5:D6"/>
    <mergeCell ref="E5:F5"/>
    <mergeCell ref="G5:G6"/>
    <mergeCell ref="H5:I5"/>
    <mergeCell ref="J5:J6"/>
    <mergeCell ref="K5:L5"/>
    <mergeCell ref="M5:M6"/>
    <mergeCell ref="A1:S1"/>
    <mergeCell ref="B3:D4"/>
    <mergeCell ref="E3:G4"/>
    <mergeCell ref="H3:J4"/>
    <mergeCell ref="K3:M4"/>
    <mergeCell ref="N3:P4"/>
    <mergeCell ref="Q3:R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E25"/>
  <sheetViews>
    <sheetView showZeros="0" zoomScaleSheetLayoutView="96" zoomScalePageLayoutView="0" workbookViewId="0" topLeftCell="A1">
      <selection activeCell="O29" sqref="O29"/>
    </sheetView>
  </sheetViews>
  <sheetFormatPr defaultColWidth="8.88671875" defaultRowHeight="13.5"/>
  <cols>
    <col min="1" max="2" width="7.10546875" style="71" customWidth="1"/>
    <col min="3" max="3" width="7.99609375" style="71" customWidth="1"/>
    <col min="4" max="4" width="9.10546875" style="71" customWidth="1"/>
    <col min="5" max="5" width="7.10546875" style="71" customWidth="1"/>
    <col min="6" max="6" width="8.4453125" style="71" customWidth="1"/>
    <col min="7" max="7" width="6.21484375" style="71" customWidth="1"/>
    <col min="8" max="9" width="6.10546875" style="71" customWidth="1"/>
    <col min="10" max="10" width="4.99609375" style="71" customWidth="1"/>
    <col min="11" max="11" width="5.21484375" style="71" customWidth="1"/>
    <col min="12" max="12" width="6.99609375" style="71" customWidth="1"/>
    <col min="13" max="13" width="5.99609375" style="71" customWidth="1"/>
    <col min="14" max="14" width="6.88671875" style="71" customWidth="1"/>
    <col min="15" max="15" width="5.88671875" style="71" customWidth="1"/>
    <col min="16" max="16" width="6.6640625" style="71" customWidth="1"/>
    <col min="17" max="17" width="6.10546875" style="71" customWidth="1"/>
    <col min="18" max="18" width="6.88671875" style="71" bestFit="1" customWidth="1"/>
    <col min="19" max="19" width="4.88671875" style="71" customWidth="1"/>
    <col min="20" max="20" width="6.6640625" style="71" customWidth="1"/>
    <col min="21" max="22" width="4.3359375" style="71" customWidth="1"/>
    <col min="23" max="23" width="6.6640625" style="71" bestFit="1" customWidth="1"/>
    <col min="24" max="24" width="6.10546875" style="71" customWidth="1"/>
    <col min="25" max="25" width="8.10546875" style="71" bestFit="1" customWidth="1"/>
    <col min="26" max="26" width="4.77734375" style="71" customWidth="1"/>
    <col min="27" max="27" width="4.21484375" style="71" customWidth="1"/>
    <col min="28" max="28" width="7.3359375" style="71" customWidth="1"/>
    <col min="29" max="29" width="5.6640625" style="71" customWidth="1"/>
    <col min="30" max="30" width="7.10546875" style="71" customWidth="1"/>
    <col min="31" max="16384" width="8.88671875" style="71" customWidth="1"/>
  </cols>
  <sheetData>
    <row r="1" spans="1:30" ht="35.25" customHeight="1">
      <c r="A1" s="453" t="s">
        <v>293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  <c r="AA1" s="453"/>
      <c r="AB1" s="453"/>
      <c r="AC1" s="453"/>
      <c r="AD1" s="453"/>
    </row>
    <row r="2" spans="1:30" s="111" customFormat="1" ht="18" customHeight="1">
      <c r="A2" s="111" t="s">
        <v>328</v>
      </c>
      <c r="AD2" s="112" t="s">
        <v>329</v>
      </c>
    </row>
    <row r="3" spans="1:30" ht="31.5" customHeight="1">
      <c r="A3" s="490" t="s">
        <v>90</v>
      </c>
      <c r="B3" s="476" t="s">
        <v>101</v>
      </c>
      <c r="C3" s="487"/>
      <c r="D3" s="476" t="s">
        <v>102</v>
      </c>
      <c r="E3" s="487"/>
      <c r="F3" s="73" t="s">
        <v>103</v>
      </c>
      <c r="G3" s="74" t="s">
        <v>104</v>
      </c>
      <c r="H3" s="74" t="s">
        <v>105</v>
      </c>
      <c r="I3" s="74" t="s">
        <v>106</v>
      </c>
      <c r="J3" s="75"/>
      <c r="K3" s="76" t="s">
        <v>107</v>
      </c>
      <c r="L3" s="77"/>
      <c r="M3" s="77"/>
      <c r="N3" s="77"/>
      <c r="O3" s="77"/>
      <c r="P3" s="77"/>
      <c r="Q3" s="77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493" t="s">
        <v>89</v>
      </c>
    </row>
    <row r="4" spans="1:30" ht="24.75" customHeight="1">
      <c r="A4" s="491"/>
      <c r="B4" s="488" t="s">
        <v>314</v>
      </c>
      <c r="C4" s="489" t="s">
        <v>315</v>
      </c>
      <c r="D4" s="489" t="s">
        <v>314</v>
      </c>
      <c r="E4" s="489" t="s">
        <v>316</v>
      </c>
      <c r="F4" s="80" t="s">
        <v>317</v>
      </c>
      <c r="G4" s="81"/>
      <c r="H4" s="81"/>
      <c r="I4" s="81"/>
      <c r="J4" s="82" t="s">
        <v>318</v>
      </c>
      <c r="K4" s="83" t="s">
        <v>319</v>
      </c>
      <c r="L4" s="83" t="s">
        <v>320</v>
      </c>
      <c r="M4" s="83" t="s">
        <v>321</v>
      </c>
      <c r="N4" s="84" t="s">
        <v>108</v>
      </c>
      <c r="O4" s="84" t="s">
        <v>109</v>
      </c>
      <c r="P4" s="479" t="s">
        <v>322</v>
      </c>
      <c r="Q4" s="482"/>
      <c r="R4" s="482"/>
      <c r="S4" s="482"/>
      <c r="T4" s="482"/>
      <c r="U4" s="482"/>
      <c r="V4" s="482"/>
      <c r="W4" s="482"/>
      <c r="X4" s="482"/>
      <c r="Y4" s="482"/>
      <c r="Z4" s="482"/>
      <c r="AA4" s="482"/>
      <c r="AB4" s="482"/>
      <c r="AC4" s="480"/>
      <c r="AD4" s="460"/>
    </row>
    <row r="5" spans="1:30" ht="30" customHeight="1">
      <c r="A5" s="491"/>
      <c r="B5" s="488"/>
      <c r="C5" s="489"/>
      <c r="D5" s="489"/>
      <c r="E5" s="489"/>
      <c r="F5" s="85" t="s">
        <v>110</v>
      </c>
      <c r="G5" s="86" t="s">
        <v>111</v>
      </c>
      <c r="H5" s="86" t="s">
        <v>112</v>
      </c>
      <c r="I5" s="86"/>
      <c r="J5" s="87"/>
      <c r="K5" s="88"/>
      <c r="L5" s="88"/>
      <c r="M5" s="88"/>
      <c r="N5" s="88"/>
      <c r="O5" s="88"/>
      <c r="P5" s="76" t="s">
        <v>113</v>
      </c>
      <c r="Q5" s="77"/>
      <c r="R5" s="78"/>
      <c r="S5" s="89"/>
      <c r="T5" s="90" t="s">
        <v>114</v>
      </c>
      <c r="U5" s="78"/>
      <c r="V5" s="78"/>
      <c r="W5" s="78"/>
      <c r="X5" s="89"/>
      <c r="Y5" s="90" t="s">
        <v>225</v>
      </c>
      <c r="Z5" s="78"/>
      <c r="AA5" s="78"/>
      <c r="AB5" s="89"/>
      <c r="AC5" s="91"/>
      <c r="AD5" s="460"/>
    </row>
    <row r="6" spans="1:30" ht="37.5" customHeight="1">
      <c r="A6" s="491"/>
      <c r="B6" s="488"/>
      <c r="C6" s="489"/>
      <c r="D6" s="489"/>
      <c r="E6" s="489"/>
      <c r="F6" s="85" t="s">
        <v>115</v>
      </c>
      <c r="G6" s="86" t="s">
        <v>116</v>
      </c>
      <c r="H6" s="86" t="s">
        <v>117</v>
      </c>
      <c r="I6" s="86" t="s">
        <v>118</v>
      </c>
      <c r="J6" s="87"/>
      <c r="K6" s="88"/>
      <c r="L6" s="88"/>
      <c r="M6" s="88"/>
      <c r="N6" s="88"/>
      <c r="O6" s="88"/>
      <c r="P6" s="74" t="s">
        <v>296</v>
      </c>
      <c r="Q6" s="74" t="s">
        <v>119</v>
      </c>
      <c r="R6" s="92" t="s">
        <v>120</v>
      </c>
      <c r="S6" s="74" t="s">
        <v>121</v>
      </c>
      <c r="T6" s="74" t="s">
        <v>296</v>
      </c>
      <c r="U6" s="74" t="s">
        <v>119</v>
      </c>
      <c r="V6" s="92" t="s">
        <v>120</v>
      </c>
      <c r="W6" s="74" t="s">
        <v>121</v>
      </c>
      <c r="X6" s="74" t="s">
        <v>108</v>
      </c>
      <c r="Y6" s="74" t="s">
        <v>296</v>
      </c>
      <c r="Z6" s="74" t="s">
        <v>119</v>
      </c>
      <c r="AA6" s="92" t="s">
        <v>120</v>
      </c>
      <c r="AB6" s="74" t="s">
        <v>121</v>
      </c>
      <c r="AC6" s="72" t="s">
        <v>108</v>
      </c>
      <c r="AD6" s="460"/>
    </row>
    <row r="7" spans="1:30" ht="46.5" customHeight="1">
      <c r="A7" s="492"/>
      <c r="B7" s="488"/>
      <c r="C7" s="489"/>
      <c r="D7" s="489"/>
      <c r="E7" s="489"/>
      <c r="F7" s="93" t="s">
        <v>216</v>
      </c>
      <c r="G7" s="94" t="s">
        <v>217</v>
      </c>
      <c r="H7" s="94" t="s">
        <v>218</v>
      </c>
      <c r="I7" s="94" t="s">
        <v>219</v>
      </c>
      <c r="J7" s="95"/>
      <c r="K7" s="96" t="s">
        <v>122</v>
      </c>
      <c r="L7" s="97" t="s">
        <v>220</v>
      </c>
      <c r="M7" s="97" t="s">
        <v>221</v>
      </c>
      <c r="N7" s="97" t="s">
        <v>123</v>
      </c>
      <c r="O7" s="98" t="s">
        <v>222</v>
      </c>
      <c r="P7" s="93" t="s">
        <v>124</v>
      </c>
      <c r="Q7" s="94" t="s">
        <v>122</v>
      </c>
      <c r="R7" s="94" t="s">
        <v>125</v>
      </c>
      <c r="S7" s="93" t="s">
        <v>126</v>
      </c>
      <c r="T7" s="93" t="s">
        <v>124</v>
      </c>
      <c r="U7" s="94" t="s">
        <v>122</v>
      </c>
      <c r="V7" s="94" t="s">
        <v>125</v>
      </c>
      <c r="W7" s="93" t="s">
        <v>126</v>
      </c>
      <c r="X7" s="94" t="s">
        <v>123</v>
      </c>
      <c r="Y7" s="93" t="s">
        <v>124</v>
      </c>
      <c r="Z7" s="94" t="s">
        <v>122</v>
      </c>
      <c r="AA7" s="94" t="s">
        <v>125</v>
      </c>
      <c r="AB7" s="93" t="s">
        <v>126</v>
      </c>
      <c r="AC7" s="99" t="s">
        <v>123</v>
      </c>
      <c r="AD7" s="478"/>
    </row>
    <row r="8" spans="1:30" ht="46.5" customHeight="1">
      <c r="A8" s="79" t="s">
        <v>326</v>
      </c>
      <c r="B8" s="238">
        <v>978.2</v>
      </c>
      <c r="C8" s="239">
        <v>427593</v>
      </c>
      <c r="D8" s="239">
        <v>977.7</v>
      </c>
      <c r="E8" s="239">
        <v>427412</v>
      </c>
      <c r="F8" s="240">
        <v>99.95767002733909</v>
      </c>
      <c r="G8" s="241">
        <v>481.8</v>
      </c>
      <c r="H8" s="241">
        <v>481.8</v>
      </c>
      <c r="I8" s="241">
        <v>100</v>
      </c>
      <c r="J8" s="193">
        <v>481.8</v>
      </c>
      <c r="K8" s="242">
        <v>80.6</v>
      </c>
      <c r="L8" s="243">
        <v>130.3</v>
      </c>
      <c r="M8" s="243">
        <v>270.9</v>
      </c>
      <c r="N8" s="243" t="s">
        <v>87</v>
      </c>
      <c r="O8" s="244" t="s">
        <v>87</v>
      </c>
      <c r="P8" s="240">
        <v>481.8</v>
      </c>
      <c r="Q8" s="241">
        <v>80.6</v>
      </c>
      <c r="R8" s="241">
        <v>130.3</v>
      </c>
      <c r="S8" s="240">
        <v>270.9</v>
      </c>
      <c r="T8" s="240">
        <v>198.6</v>
      </c>
      <c r="U8" s="241">
        <v>77.3</v>
      </c>
      <c r="V8" s="241">
        <v>3.2</v>
      </c>
      <c r="W8" s="240">
        <v>85.1</v>
      </c>
      <c r="X8" s="241">
        <v>33</v>
      </c>
      <c r="Y8" s="240">
        <v>4044</v>
      </c>
      <c r="Z8" s="241" t="s">
        <v>87</v>
      </c>
      <c r="AA8" s="241" t="s">
        <v>87</v>
      </c>
      <c r="AB8" s="240">
        <v>4044</v>
      </c>
      <c r="AC8" s="241" t="s">
        <v>87</v>
      </c>
      <c r="AD8" s="45" t="s">
        <v>326</v>
      </c>
    </row>
    <row r="9" spans="1:30" ht="46.5" customHeight="1">
      <c r="A9" s="79" t="s">
        <v>362</v>
      </c>
      <c r="B9" s="257">
        <v>978.3</v>
      </c>
      <c r="C9" s="258">
        <v>435413</v>
      </c>
      <c r="D9" s="258">
        <v>978.3</v>
      </c>
      <c r="E9" s="258">
        <v>435413</v>
      </c>
      <c r="F9" s="240">
        <v>100</v>
      </c>
      <c r="G9" s="241">
        <v>564.7</v>
      </c>
      <c r="H9" s="241">
        <v>564.7</v>
      </c>
      <c r="I9" s="241">
        <v>100</v>
      </c>
      <c r="J9" s="193">
        <v>564.7</v>
      </c>
      <c r="K9" s="242">
        <v>109.3</v>
      </c>
      <c r="L9" s="243">
        <v>142.1</v>
      </c>
      <c r="M9" s="243">
        <v>313.3</v>
      </c>
      <c r="N9" s="243" t="s">
        <v>87</v>
      </c>
      <c r="O9" s="244" t="s">
        <v>87</v>
      </c>
      <c r="P9" s="240">
        <v>564.7</v>
      </c>
      <c r="Q9" s="241">
        <v>109.3</v>
      </c>
      <c r="R9" s="241">
        <v>142.1</v>
      </c>
      <c r="S9" s="240">
        <v>313.3</v>
      </c>
      <c r="T9" s="240">
        <v>155.8</v>
      </c>
      <c r="U9" s="241">
        <v>67.3</v>
      </c>
      <c r="V9" s="241">
        <v>1.3</v>
      </c>
      <c r="W9" s="240">
        <v>87.2</v>
      </c>
      <c r="X9" s="241" t="s">
        <v>87</v>
      </c>
      <c r="Y9" s="240">
        <v>2776.8</v>
      </c>
      <c r="Z9" s="241">
        <v>1.1</v>
      </c>
      <c r="AA9" s="241">
        <v>0.1</v>
      </c>
      <c r="AB9" s="240">
        <v>2775.6</v>
      </c>
      <c r="AC9" s="241" t="s">
        <v>87</v>
      </c>
      <c r="AD9" s="45" t="s">
        <v>362</v>
      </c>
    </row>
    <row r="10" spans="1:30" ht="46.5" customHeight="1">
      <c r="A10" s="79" t="s">
        <v>441</v>
      </c>
      <c r="B10" s="257">
        <v>978.3</v>
      </c>
      <c r="C10" s="258">
        <v>445457</v>
      </c>
      <c r="D10" s="258">
        <v>978.3</v>
      </c>
      <c r="E10" s="258">
        <v>445457</v>
      </c>
      <c r="F10" s="240">
        <v>100</v>
      </c>
      <c r="G10" s="241">
        <v>605.9</v>
      </c>
      <c r="H10" s="241">
        <v>605.9</v>
      </c>
      <c r="I10" s="241">
        <v>100</v>
      </c>
      <c r="J10" s="193">
        <v>605.9</v>
      </c>
      <c r="K10" s="242">
        <v>136.6</v>
      </c>
      <c r="L10" s="243">
        <v>143.3</v>
      </c>
      <c r="M10" s="243">
        <v>326</v>
      </c>
      <c r="N10" s="243">
        <v>0</v>
      </c>
      <c r="O10" s="244">
        <v>0</v>
      </c>
      <c r="P10" s="240">
        <v>605.9</v>
      </c>
      <c r="Q10" s="241">
        <v>136.6</v>
      </c>
      <c r="R10" s="241">
        <v>143.3</v>
      </c>
      <c r="S10" s="240">
        <v>326</v>
      </c>
      <c r="T10" s="240">
        <v>133.3</v>
      </c>
      <c r="U10" s="241">
        <v>60</v>
      </c>
      <c r="V10" s="241">
        <v>0</v>
      </c>
      <c r="W10" s="240">
        <v>73.3</v>
      </c>
      <c r="X10" s="241">
        <v>0</v>
      </c>
      <c r="Y10" s="240">
        <v>1609.3</v>
      </c>
      <c r="Z10" s="241">
        <v>0</v>
      </c>
      <c r="AA10" s="405">
        <v>0.005</v>
      </c>
      <c r="AB10" s="240">
        <v>1609.3</v>
      </c>
      <c r="AC10" s="241" t="s">
        <v>87</v>
      </c>
      <c r="AD10" s="45" t="s">
        <v>441</v>
      </c>
    </row>
    <row r="11" spans="1:31" s="293" customFormat="1" ht="39" customHeight="1">
      <c r="A11" s="304" t="s">
        <v>442</v>
      </c>
      <c r="B11" s="305">
        <v>978.3</v>
      </c>
      <c r="C11" s="306">
        <v>458325</v>
      </c>
      <c r="D11" s="305">
        <v>978.3</v>
      </c>
      <c r="E11" s="306">
        <v>458325</v>
      </c>
      <c r="F11" s="307">
        <v>100</v>
      </c>
      <c r="G11" s="308">
        <v>657.5</v>
      </c>
      <c r="H11" s="308">
        <v>657.5</v>
      </c>
      <c r="I11" s="309">
        <v>100</v>
      </c>
      <c r="J11" s="310">
        <v>657.5</v>
      </c>
      <c r="K11" s="305">
        <v>166</v>
      </c>
      <c r="L11" s="305">
        <v>131</v>
      </c>
      <c r="M11" s="305">
        <v>360.5</v>
      </c>
      <c r="N11" s="311"/>
      <c r="O11" s="311"/>
      <c r="P11" s="305">
        <v>657.5</v>
      </c>
      <c r="Q11" s="305">
        <v>166</v>
      </c>
      <c r="R11" s="305">
        <v>131</v>
      </c>
      <c r="S11" s="305">
        <v>360.5</v>
      </c>
      <c r="T11" s="310">
        <v>148</v>
      </c>
      <c r="U11" s="310">
        <v>71.7</v>
      </c>
      <c r="V11" s="310">
        <v>6.4</v>
      </c>
      <c r="W11" s="310">
        <v>69.9</v>
      </c>
      <c r="X11" s="311">
        <v>0</v>
      </c>
      <c r="Y11" s="305">
        <v>1891.2</v>
      </c>
      <c r="Z11" s="311"/>
      <c r="AA11" s="311"/>
      <c r="AB11" s="305">
        <v>1891.2</v>
      </c>
      <c r="AC11" s="312"/>
      <c r="AD11" s="313" t="s">
        <v>442</v>
      </c>
      <c r="AE11" s="314"/>
    </row>
    <row r="12" ht="15" customHeight="1">
      <c r="AD12" s="100"/>
    </row>
    <row r="13" spans="1:24" ht="24.75" customHeight="1">
      <c r="A13" s="490" t="s">
        <v>90</v>
      </c>
      <c r="B13" s="76" t="s">
        <v>107</v>
      </c>
      <c r="C13" s="78"/>
      <c r="D13" s="78"/>
      <c r="E13" s="78"/>
      <c r="F13" s="78"/>
      <c r="G13" s="89"/>
      <c r="H13" s="89"/>
      <c r="I13" s="476" t="s">
        <v>223</v>
      </c>
      <c r="J13" s="472"/>
      <c r="K13" s="472"/>
      <c r="L13" s="473"/>
      <c r="M13" s="476" t="s">
        <v>323</v>
      </c>
      <c r="N13" s="472"/>
      <c r="O13" s="472"/>
      <c r="P13" s="473"/>
      <c r="Q13" s="476" t="s">
        <v>224</v>
      </c>
      <c r="R13" s="472"/>
      <c r="S13" s="472"/>
      <c r="T13" s="473"/>
      <c r="U13" s="493" t="s">
        <v>89</v>
      </c>
      <c r="V13" s="458"/>
      <c r="W13" s="102"/>
      <c r="X13" s="103"/>
    </row>
    <row r="14" spans="1:24" ht="24.75" customHeight="1">
      <c r="A14" s="491"/>
      <c r="B14" s="479" t="s">
        <v>324</v>
      </c>
      <c r="C14" s="482"/>
      <c r="D14" s="482"/>
      <c r="E14" s="482"/>
      <c r="F14" s="482"/>
      <c r="G14" s="482"/>
      <c r="H14" s="480"/>
      <c r="I14" s="477"/>
      <c r="J14" s="474"/>
      <c r="K14" s="474"/>
      <c r="L14" s="475"/>
      <c r="M14" s="477"/>
      <c r="N14" s="474"/>
      <c r="O14" s="474"/>
      <c r="P14" s="475"/>
      <c r="Q14" s="477"/>
      <c r="R14" s="474"/>
      <c r="S14" s="474"/>
      <c r="T14" s="475"/>
      <c r="U14" s="460"/>
      <c r="V14" s="494"/>
      <c r="W14" s="102"/>
      <c r="X14" s="103"/>
    </row>
    <row r="15" spans="1:22" ht="28.5" customHeight="1">
      <c r="A15" s="491"/>
      <c r="B15" s="482" t="s">
        <v>226</v>
      </c>
      <c r="C15" s="482"/>
      <c r="D15" s="482"/>
      <c r="E15" s="482"/>
      <c r="F15" s="482"/>
      <c r="G15" s="482"/>
      <c r="H15" s="480"/>
      <c r="I15" s="104" t="s">
        <v>227</v>
      </c>
      <c r="J15" s="479" t="s">
        <v>228</v>
      </c>
      <c r="K15" s="495"/>
      <c r="L15" s="496"/>
      <c r="M15" s="105" t="s">
        <v>227</v>
      </c>
      <c r="N15" s="479" t="s">
        <v>228</v>
      </c>
      <c r="O15" s="495"/>
      <c r="P15" s="496"/>
      <c r="Q15" s="104" t="s">
        <v>227</v>
      </c>
      <c r="R15" s="479" t="s">
        <v>228</v>
      </c>
      <c r="S15" s="495"/>
      <c r="T15" s="496"/>
      <c r="U15" s="460"/>
      <c r="V15" s="494"/>
    </row>
    <row r="16" spans="1:22" ht="24">
      <c r="A16" s="491"/>
      <c r="B16" s="101" t="s">
        <v>229</v>
      </c>
      <c r="C16" s="74" t="s">
        <v>325</v>
      </c>
      <c r="D16" s="74" t="s">
        <v>119</v>
      </c>
      <c r="E16" s="92" t="s">
        <v>120</v>
      </c>
      <c r="F16" s="74" t="s">
        <v>230</v>
      </c>
      <c r="G16" s="74" t="s">
        <v>108</v>
      </c>
      <c r="H16" s="74" t="s">
        <v>231</v>
      </c>
      <c r="I16" s="106"/>
      <c r="J16" s="74" t="s">
        <v>127</v>
      </c>
      <c r="K16" s="74" t="s">
        <v>128</v>
      </c>
      <c r="L16" s="74" t="s">
        <v>129</v>
      </c>
      <c r="M16" s="107"/>
      <c r="N16" s="74" t="s">
        <v>127</v>
      </c>
      <c r="O16" s="74" t="s">
        <v>128</v>
      </c>
      <c r="P16" s="74" t="s">
        <v>129</v>
      </c>
      <c r="Q16" s="106"/>
      <c r="R16" s="74" t="s">
        <v>127</v>
      </c>
      <c r="S16" s="74" t="s">
        <v>128</v>
      </c>
      <c r="T16" s="74" t="s">
        <v>129</v>
      </c>
      <c r="U16" s="460"/>
      <c r="V16" s="494"/>
    </row>
    <row r="17" spans="1:24" ht="42.75" customHeight="1">
      <c r="A17" s="492"/>
      <c r="B17" s="94" t="s">
        <v>130</v>
      </c>
      <c r="C17" s="93" t="s">
        <v>124</v>
      </c>
      <c r="D17" s="94" t="s">
        <v>122</v>
      </c>
      <c r="E17" s="94" t="s">
        <v>125</v>
      </c>
      <c r="F17" s="93" t="s">
        <v>126</v>
      </c>
      <c r="G17" s="94" t="s">
        <v>123</v>
      </c>
      <c r="H17" s="93" t="s">
        <v>131</v>
      </c>
      <c r="I17" s="108" t="s">
        <v>132</v>
      </c>
      <c r="J17" s="94" t="s">
        <v>133</v>
      </c>
      <c r="K17" s="94" t="s">
        <v>134</v>
      </c>
      <c r="L17" s="94" t="s">
        <v>135</v>
      </c>
      <c r="M17" s="93" t="s">
        <v>132</v>
      </c>
      <c r="N17" s="94" t="s">
        <v>133</v>
      </c>
      <c r="O17" s="94" t="s">
        <v>134</v>
      </c>
      <c r="P17" s="94" t="s">
        <v>135</v>
      </c>
      <c r="Q17" s="108" t="s">
        <v>132</v>
      </c>
      <c r="R17" s="94" t="s">
        <v>133</v>
      </c>
      <c r="S17" s="94" t="s">
        <v>134</v>
      </c>
      <c r="T17" s="94" t="s">
        <v>135</v>
      </c>
      <c r="U17" s="478"/>
      <c r="V17" s="461"/>
      <c r="X17" s="103"/>
    </row>
    <row r="18" spans="1:24" ht="42.75" customHeight="1">
      <c r="A18" s="79" t="s">
        <v>326</v>
      </c>
      <c r="B18" s="245">
        <v>0</v>
      </c>
      <c r="C18" s="240">
        <v>5789.8</v>
      </c>
      <c r="D18" s="241">
        <v>1106.8</v>
      </c>
      <c r="E18" s="241">
        <v>866.3</v>
      </c>
      <c r="F18" s="240">
        <v>3816.7</v>
      </c>
      <c r="G18" s="243" t="s">
        <v>87</v>
      </c>
      <c r="H18" s="243" t="s">
        <v>87</v>
      </c>
      <c r="I18" s="246">
        <v>257</v>
      </c>
      <c r="J18" s="241">
        <v>89</v>
      </c>
      <c r="K18" s="243" t="s">
        <v>87</v>
      </c>
      <c r="L18" s="241">
        <v>6</v>
      </c>
      <c r="M18" s="243" t="s">
        <v>87</v>
      </c>
      <c r="N18" s="243" t="s">
        <v>87</v>
      </c>
      <c r="O18" s="243" t="s">
        <v>87</v>
      </c>
      <c r="P18" s="243" t="s">
        <v>87</v>
      </c>
      <c r="Q18" s="243" t="s">
        <v>87</v>
      </c>
      <c r="R18" s="243" t="s">
        <v>87</v>
      </c>
      <c r="S18" s="243" t="s">
        <v>87</v>
      </c>
      <c r="T18" s="315" t="s">
        <v>87</v>
      </c>
      <c r="U18" s="497" t="s">
        <v>282</v>
      </c>
      <c r="V18" s="497"/>
      <c r="X18" s="103"/>
    </row>
    <row r="19" spans="1:24" ht="42.75" customHeight="1">
      <c r="A19" s="79" t="s">
        <v>362</v>
      </c>
      <c r="B19" s="241">
        <v>17.1</v>
      </c>
      <c r="C19" s="240">
        <v>5540.6</v>
      </c>
      <c r="D19" s="241">
        <v>1199.4</v>
      </c>
      <c r="E19" s="241">
        <v>477.3</v>
      </c>
      <c r="F19" s="240">
        <v>3704.5</v>
      </c>
      <c r="G19" s="243" t="s">
        <v>87</v>
      </c>
      <c r="H19" s="240">
        <v>206.5</v>
      </c>
      <c r="I19" s="246">
        <v>252</v>
      </c>
      <c r="J19" s="241">
        <v>104</v>
      </c>
      <c r="K19" s="243" t="s">
        <v>87</v>
      </c>
      <c r="L19" s="243" t="s">
        <v>87</v>
      </c>
      <c r="M19" s="243" t="s">
        <v>87</v>
      </c>
      <c r="N19" s="243" t="s">
        <v>87</v>
      </c>
      <c r="O19" s="243" t="s">
        <v>87</v>
      </c>
      <c r="P19" s="243" t="s">
        <v>87</v>
      </c>
      <c r="Q19" s="243" t="s">
        <v>87</v>
      </c>
      <c r="R19" s="243" t="s">
        <v>87</v>
      </c>
      <c r="S19" s="243" t="s">
        <v>87</v>
      </c>
      <c r="T19" s="243" t="s">
        <v>87</v>
      </c>
      <c r="U19" s="499" t="s">
        <v>362</v>
      </c>
      <c r="V19" s="500"/>
      <c r="X19" s="103"/>
    </row>
    <row r="20" spans="1:24" ht="42.75" customHeight="1">
      <c r="A20" s="79" t="s">
        <v>441</v>
      </c>
      <c r="B20" s="241">
        <v>19.1</v>
      </c>
      <c r="C20" s="240">
        <v>6758.3</v>
      </c>
      <c r="D20" s="241">
        <v>1554.8</v>
      </c>
      <c r="E20" s="241">
        <v>535.7</v>
      </c>
      <c r="F20" s="240">
        <v>4422.6</v>
      </c>
      <c r="H20" s="243">
        <v>264.3</v>
      </c>
      <c r="I20" s="240">
        <v>252</v>
      </c>
      <c r="J20" s="246">
        <v>112</v>
      </c>
      <c r="K20" s="243" t="s">
        <v>87</v>
      </c>
      <c r="L20" s="243" t="s">
        <v>87</v>
      </c>
      <c r="M20" s="243" t="s">
        <v>87</v>
      </c>
      <c r="N20" s="243" t="s">
        <v>87</v>
      </c>
      <c r="O20" s="243" t="s">
        <v>87</v>
      </c>
      <c r="P20" s="243" t="s">
        <v>87</v>
      </c>
      <c r="Q20" s="243" t="s">
        <v>87</v>
      </c>
      <c r="R20" s="243" t="s">
        <v>87</v>
      </c>
      <c r="S20" s="243" t="s">
        <v>87</v>
      </c>
      <c r="T20" s="243" t="s">
        <v>87</v>
      </c>
      <c r="U20" s="499" t="s">
        <v>441</v>
      </c>
      <c r="V20" s="500"/>
      <c r="X20" s="103"/>
    </row>
    <row r="21" spans="1:22" s="293" customFormat="1" ht="39" customHeight="1">
      <c r="A21" s="304" t="s">
        <v>442</v>
      </c>
      <c r="B21" s="305">
        <v>0</v>
      </c>
      <c r="C21" s="305">
        <v>4008.4</v>
      </c>
      <c r="D21" s="305">
        <v>1003.1</v>
      </c>
      <c r="E21" s="305">
        <v>233.4</v>
      </c>
      <c r="F21" s="305">
        <v>2766.9</v>
      </c>
      <c r="G21" s="613"/>
      <c r="H21" s="316">
        <v>5</v>
      </c>
      <c r="I21" s="310">
        <v>251</v>
      </c>
      <c r="J21" s="310">
        <v>118</v>
      </c>
      <c r="K21" s="316" t="s">
        <v>87</v>
      </c>
      <c r="L21" s="316" t="s">
        <v>87</v>
      </c>
      <c r="M21" s="316" t="s">
        <v>87</v>
      </c>
      <c r="N21" s="316" t="s">
        <v>87</v>
      </c>
      <c r="O21" s="316" t="s">
        <v>87</v>
      </c>
      <c r="P21" s="316" t="s">
        <v>87</v>
      </c>
      <c r="Q21" s="316" t="s">
        <v>87</v>
      </c>
      <c r="R21" s="316" t="s">
        <v>87</v>
      </c>
      <c r="S21" s="316" t="s">
        <v>87</v>
      </c>
      <c r="T21" s="614" t="s">
        <v>87</v>
      </c>
      <c r="U21" s="498" t="s">
        <v>443</v>
      </c>
      <c r="V21" s="498"/>
    </row>
    <row r="22" spans="1:25" s="70" customFormat="1" ht="16.5" customHeight="1">
      <c r="A22" s="70" t="s">
        <v>378</v>
      </c>
      <c r="N22" s="109"/>
      <c r="V22" s="109" t="s">
        <v>375</v>
      </c>
      <c r="Y22" s="109"/>
    </row>
    <row r="23" spans="1:5" s="70" customFormat="1" ht="16.5" customHeight="1">
      <c r="A23" s="70" t="s">
        <v>448</v>
      </c>
      <c r="B23" s="110"/>
      <c r="E23" s="110"/>
    </row>
    <row r="24" spans="1:5" s="70" customFormat="1" ht="16.5" customHeight="1">
      <c r="A24" s="70" t="s">
        <v>353</v>
      </c>
      <c r="B24" s="110"/>
      <c r="E24" s="110"/>
    </row>
    <row r="25" spans="1:30" s="247" customFormat="1" ht="19.5" customHeight="1">
      <c r="A25" s="247" t="s">
        <v>447</v>
      </c>
      <c r="AD25" s="248"/>
    </row>
  </sheetData>
  <sheetProtection/>
  <mergeCells count="24">
    <mergeCell ref="U18:V18"/>
    <mergeCell ref="P4:AC4"/>
    <mergeCell ref="AD3:AD7"/>
    <mergeCell ref="R15:T15"/>
    <mergeCell ref="U21:V21"/>
    <mergeCell ref="U19:V19"/>
    <mergeCell ref="U20:V20"/>
    <mergeCell ref="A13:A17"/>
    <mergeCell ref="U13:V17"/>
    <mergeCell ref="I13:L14"/>
    <mergeCell ref="M13:P14"/>
    <mergeCell ref="Q13:T14"/>
    <mergeCell ref="B14:H14"/>
    <mergeCell ref="J15:L15"/>
    <mergeCell ref="N15:P15"/>
    <mergeCell ref="B15:H15"/>
    <mergeCell ref="A1:AD1"/>
    <mergeCell ref="B3:C3"/>
    <mergeCell ref="D3:E3"/>
    <mergeCell ref="B4:B7"/>
    <mergeCell ref="C4:C7"/>
    <mergeCell ref="D4:D7"/>
    <mergeCell ref="E4:E7"/>
    <mergeCell ref="A3:A7"/>
  </mergeCells>
  <printOptions horizontalCentered="1" verticalCentered="1"/>
  <pageMargins left="0.35433070866141736" right="0.1968503937007874" top="0.3937007874015748" bottom="0.3937007874015748" header="0.5118110236220472" footer="0.5118110236220472"/>
  <pageSetup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AD12"/>
  <sheetViews>
    <sheetView zoomScaleSheetLayoutView="100" zoomScalePageLayoutView="0" workbookViewId="0" topLeftCell="A1">
      <selection activeCell="D25" sqref="D25:E25"/>
    </sheetView>
  </sheetViews>
  <sheetFormatPr defaultColWidth="15.77734375" defaultRowHeight="13.5"/>
  <cols>
    <col min="1" max="1" width="11.99609375" style="30" customWidth="1"/>
    <col min="2" max="2" width="13.10546875" style="30" customWidth="1"/>
    <col min="3" max="3" width="15.5546875" style="30" customWidth="1"/>
    <col min="4" max="4" width="16.10546875" style="30" customWidth="1"/>
    <col min="5" max="5" width="15.88671875" style="30" customWidth="1"/>
    <col min="6" max="6" width="16.10546875" style="30" customWidth="1"/>
    <col min="7" max="7" width="12.10546875" style="30" customWidth="1"/>
    <col min="8" max="16384" width="15.77734375" style="30" customWidth="1"/>
  </cols>
  <sheetData>
    <row r="1" spans="1:7" s="145" customFormat="1" ht="32.25" customHeight="1">
      <c r="A1" s="501" t="s">
        <v>294</v>
      </c>
      <c r="B1" s="501"/>
      <c r="C1" s="501"/>
      <c r="D1" s="501"/>
      <c r="E1" s="501"/>
      <c r="F1" s="501"/>
      <c r="G1" s="501"/>
    </row>
    <row r="2" spans="1:30" s="71" customFormat="1" ht="19.5" customHeight="1">
      <c r="A2" s="71" t="s">
        <v>364</v>
      </c>
      <c r="G2" s="259" t="s">
        <v>365</v>
      </c>
      <c r="AD2" s="259" t="s">
        <v>366</v>
      </c>
    </row>
    <row r="3" spans="1:7" s="35" customFormat="1" ht="25.5" customHeight="1">
      <c r="A3" s="502" t="s">
        <v>232</v>
      </c>
      <c r="B3" s="174" t="s">
        <v>18</v>
      </c>
      <c r="C3" s="174" t="s">
        <v>19</v>
      </c>
      <c r="D3" s="174" t="s">
        <v>20</v>
      </c>
      <c r="E3" s="174" t="s">
        <v>21</v>
      </c>
      <c r="F3" s="174" t="s">
        <v>22</v>
      </c>
      <c r="G3" s="505" t="s">
        <v>89</v>
      </c>
    </row>
    <row r="4" spans="1:7" s="35" customFormat="1" ht="25.5" customHeight="1">
      <c r="A4" s="503"/>
      <c r="B4" s="175" t="s">
        <v>23</v>
      </c>
      <c r="C4" s="175" t="s">
        <v>24</v>
      </c>
      <c r="D4" s="175" t="s">
        <v>25</v>
      </c>
      <c r="E4" s="175" t="s">
        <v>26</v>
      </c>
      <c r="F4" s="176" t="s">
        <v>27</v>
      </c>
      <c r="G4" s="506"/>
    </row>
    <row r="5" spans="1:9" s="35" customFormat="1" ht="25.5" customHeight="1">
      <c r="A5" s="504"/>
      <c r="B5" s="177" t="s">
        <v>28</v>
      </c>
      <c r="C5" s="178" t="s">
        <v>28</v>
      </c>
      <c r="D5" s="177" t="s">
        <v>29</v>
      </c>
      <c r="E5" s="178" t="s">
        <v>30</v>
      </c>
      <c r="F5" s="178" t="s">
        <v>29</v>
      </c>
      <c r="G5" s="507"/>
      <c r="H5" s="24"/>
      <c r="I5" s="24"/>
    </row>
    <row r="6" spans="1:11" s="23" customFormat="1" ht="30" customHeight="1">
      <c r="A6" s="22" t="s">
        <v>281</v>
      </c>
      <c r="B6" s="25">
        <v>5</v>
      </c>
      <c r="C6" s="26">
        <v>237206</v>
      </c>
      <c r="D6" s="26">
        <v>2020489</v>
      </c>
      <c r="E6" s="26">
        <v>1709407</v>
      </c>
      <c r="F6" s="27">
        <v>311082</v>
      </c>
      <c r="G6" s="24" t="s">
        <v>281</v>
      </c>
      <c r="H6" s="28"/>
      <c r="I6" s="28"/>
      <c r="J6" s="24"/>
      <c r="K6" s="24"/>
    </row>
    <row r="7" spans="1:11" s="23" customFormat="1" ht="30" customHeight="1">
      <c r="A7" s="22" t="s">
        <v>326</v>
      </c>
      <c r="B7" s="25">
        <v>5</v>
      </c>
      <c r="C7" s="26">
        <v>231850</v>
      </c>
      <c r="D7" s="26">
        <v>1993100</v>
      </c>
      <c r="E7" s="26">
        <v>1759300</v>
      </c>
      <c r="F7" s="27">
        <v>233800</v>
      </c>
      <c r="G7" s="24" t="s">
        <v>326</v>
      </c>
      <c r="H7" s="28"/>
      <c r="I7" s="28"/>
      <c r="J7" s="24"/>
      <c r="K7" s="24"/>
    </row>
    <row r="8" spans="1:11" s="23" customFormat="1" ht="30" customHeight="1">
      <c r="A8" s="22" t="s">
        <v>362</v>
      </c>
      <c r="B8" s="25">
        <v>5</v>
      </c>
      <c r="C8" s="26">
        <v>231850</v>
      </c>
      <c r="D8" s="26">
        <v>2020490</v>
      </c>
      <c r="E8" s="26">
        <v>1848413</v>
      </c>
      <c r="F8" s="27">
        <v>172077</v>
      </c>
      <c r="G8" s="24" t="s">
        <v>362</v>
      </c>
      <c r="H8" s="28"/>
      <c r="I8" s="28"/>
      <c r="J8" s="24"/>
      <c r="K8" s="24"/>
    </row>
    <row r="9" spans="1:11" s="23" customFormat="1" ht="30" customHeight="1">
      <c r="A9" s="22" t="s">
        <v>441</v>
      </c>
      <c r="B9" s="25">
        <v>5</v>
      </c>
      <c r="C9" s="26">
        <v>230906</v>
      </c>
      <c r="D9" s="26">
        <v>2270489</v>
      </c>
      <c r="E9" s="26">
        <v>1906864</v>
      </c>
      <c r="F9" s="27">
        <v>363625</v>
      </c>
      <c r="G9" s="24" t="s">
        <v>441</v>
      </c>
      <c r="H9" s="28"/>
      <c r="I9" s="28"/>
      <c r="J9" s="24"/>
      <c r="K9" s="24"/>
    </row>
    <row r="10" spans="1:11" s="271" customFormat="1" ht="30" customHeight="1">
      <c r="A10" s="266" t="s">
        <v>442</v>
      </c>
      <c r="B10" s="272">
        <v>5</v>
      </c>
      <c r="C10" s="317">
        <v>230906</v>
      </c>
      <c r="D10" s="317">
        <v>2270489</v>
      </c>
      <c r="E10" s="317">
        <v>2069480</v>
      </c>
      <c r="F10" s="318">
        <v>201009</v>
      </c>
      <c r="G10" s="270" t="s">
        <v>442</v>
      </c>
      <c r="H10" s="319"/>
      <c r="I10" s="319"/>
      <c r="J10" s="274"/>
      <c r="K10" s="274"/>
    </row>
    <row r="11" spans="1:25" s="70" customFormat="1" ht="16.5" customHeight="1">
      <c r="A11" s="70" t="s">
        <v>391</v>
      </c>
      <c r="G11" s="109" t="s">
        <v>375</v>
      </c>
      <c r="N11" s="109"/>
      <c r="Y11" s="109"/>
    </row>
    <row r="12" spans="1:30" s="111" customFormat="1" ht="19.5" customHeight="1">
      <c r="A12" s="111" t="s">
        <v>449</v>
      </c>
      <c r="AD12" s="143"/>
    </row>
  </sheetData>
  <sheetProtection/>
  <mergeCells count="3">
    <mergeCell ref="A1:G1"/>
    <mergeCell ref="A3:A5"/>
    <mergeCell ref="G3:G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S21"/>
  <sheetViews>
    <sheetView zoomScalePageLayoutView="0" workbookViewId="0" topLeftCell="A1">
      <selection activeCell="F22" sqref="F22:F23"/>
    </sheetView>
  </sheetViews>
  <sheetFormatPr defaultColWidth="8.88671875" defaultRowHeight="13.5"/>
  <cols>
    <col min="1" max="1" width="12.4453125" style="179" customWidth="1"/>
    <col min="2" max="10" width="9.21484375" style="179" customWidth="1"/>
    <col min="11" max="14" width="9.4453125" style="179" customWidth="1"/>
    <col min="15" max="15" width="10.4453125" style="179" customWidth="1"/>
    <col min="16" max="16384" width="8.88671875" style="179" customWidth="1"/>
  </cols>
  <sheetData>
    <row r="1" spans="1:15" ht="23.25">
      <c r="A1" s="510" t="s">
        <v>392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</row>
    <row r="2" spans="1:15" ht="13.5">
      <c r="A2" s="321"/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</row>
    <row r="3" spans="1:15" ht="13.5">
      <c r="A3" s="322" t="s">
        <v>393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4" t="s">
        <v>394</v>
      </c>
    </row>
    <row r="4" spans="1:15" ht="26.25" customHeight="1">
      <c r="A4" s="508"/>
      <c r="B4" s="509" t="s">
        <v>395</v>
      </c>
      <c r="C4" s="509" t="s">
        <v>396</v>
      </c>
      <c r="D4" s="508"/>
      <c r="E4" s="509" t="s">
        <v>397</v>
      </c>
      <c r="F4" s="508"/>
      <c r="G4" s="509" t="s">
        <v>398</v>
      </c>
      <c r="H4" s="509"/>
      <c r="I4" s="509" t="s">
        <v>399</v>
      </c>
      <c r="J4" s="508"/>
      <c r="K4" s="509" t="s">
        <v>400</v>
      </c>
      <c r="L4" s="508"/>
      <c r="M4" s="508"/>
      <c r="N4" s="508"/>
      <c r="O4" s="511" t="s">
        <v>295</v>
      </c>
    </row>
    <row r="5" spans="1:15" ht="26.25" customHeight="1">
      <c r="A5" s="508"/>
      <c r="B5" s="508"/>
      <c r="C5" s="508"/>
      <c r="D5" s="508"/>
      <c r="E5" s="508"/>
      <c r="F5" s="508"/>
      <c r="G5" s="509"/>
      <c r="H5" s="509"/>
      <c r="I5" s="508"/>
      <c r="J5" s="508"/>
      <c r="K5" s="508"/>
      <c r="L5" s="508"/>
      <c r="M5" s="508"/>
      <c r="N5" s="508"/>
      <c r="O5" s="512"/>
    </row>
    <row r="6" spans="1:15" ht="26.25" customHeight="1">
      <c r="A6" s="508"/>
      <c r="B6" s="508"/>
      <c r="C6" s="509" t="s">
        <v>401</v>
      </c>
      <c r="D6" s="509" t="s">
        <v>402</v>
      </c>
      <c r="E6" s="508" t="s">
        <v>403</v>
      </c>
      <c r="F6" s="508" t="s">
        <v>404</v>
      </c>
      <c r="G6" s="508" t="s">
        <v>403</v>
      </c>
      <c r="H6" s="508" t="s">
        <v>404</v>
      </c>
      <c r="I6" s="508" t="s">
        <v>403</v>
      </c>
      <c r="J6" s="508" t="s">
        <v>404</v>
      </c>
      <c r="K6" s="508" t="s">
        <v>403</v>
      </c>
      <c r="L6" s="508"/>
      <c r="M6" s="508"/>
      <c r="N6" s="508" t="s">
        <v>404</v>
      </c>
      <c r="O6" s="512"/>
    </row>
    <row r="7" spans="1:15" ht="26.25" customHeight="1">
      <c r="A7" s="508"/>
      <c r="B7" s="508"/>
      <c r="C7" s="508"/>
      <c r="D7" s="508"/>
      <c r="E7" s="508"/>
      <c r="F7" s="508"/>
      <c r="G7" s="508"/>
      <c r="H7" s="508"/>
      <c r="I7" s="508"/>
      <c r="J7" s="508"/>
      <c r="K7" s="509" t="s">
        <v>405</v>
      </c>
      <c r="L7" s="509" t="s">
        <v>406</v>
      </c>
      <c r="M7" s="509" t="s">
        <v>407</v>
      </c>
      <c r="N7" s="508"/>
      <c r="O7" s="512"/>
    </row>
    <row r="8" spans="1:15" ht="26.25" customHeight="1">
      <c r="A8" s="508"/>
      <c r="B8" s="508"/>
      <c r="C8" s="508"/>
      <c r="D8" s="508"/>
      <c r="E8" s="508"/>
      <c r="F8" s="508"/>
      <c r="G8" s="508"/>
      <c r="H8" s="508"/>
      <c r="I8" s="508"/>
      <c r="J8" s="508"/>
      <c r="K8" s="508"/>
      <c r="L8" s="508"/>
      <c r="M8" s="508"/>
      <c r="N8" s="508"/>
      <c r="O8" s="513"/>
    </row>
    <row r="9" spans="1:15" ht="26.25" customHeight="1">
      <c r="A9" s="329" t="s">
        <v>362</v>
      </c>
      <c r="B9" s="331">
        <f>D9/C9*100</f>
        <v>71.61184394146169</v>
      </c>
      <c r="C9" s="332">
        <f>SUM(E9,G9,I9,K9)</f>
        <v>10390.460000000001</v>
      </c>
      <c r="D9" s="332">
        <v>7440.8</v>
      </c>
      <c r="E9" s="333">
        <v>861.9</v>
      </c>
      <c r="F9" s="333">
        <v>478.1</v>
      </c>
      <c r="G9" s="333">
        <v>365.2</v>
      </c>
      <c r="H9" s="333">
        <v>184.4</v>
      </c>
      <c r="I9" s="333">
        <v>2892.5</v>
      </c>
      <c r="J9" s="332">
        <v>2889.4</v>
      </c>
      <c r="K9" s="332">
        <v>6270.860000000001</v>
      </c>
      <c r="L9" s="332">
        <v>28.36</v>
      </c>
      <c r="M9" s="332">
        <v>6242.5</v>
      </c>
      <c r="N9" s="332">
        <v>3888.9</v>
      </c>
      <c r="O9" s="325" t="s">
        <v>362</v>
      </c>
    </row>
    <row r="10" spans="1:15" ht="26.25" customHeight="1">
      <c r="A10" s="329" t="s">
        <v>408</v>
      </c>
      <c r="B10" s="331">
        <f>D10/C10*100</f>
        <v>72.34769330685921</v>
      </c>
      <c r="C10" s="332">
        <f>SUM(E10,G10,I10,K10)</f>
        <v>8068.260000000001</v>
      </c>
      <c r="D10" s="332">
        <v>5837.2</v>
      </c>
      <c r="E10" s="332">
        <v>561.2</v>
      </c>
      <c r="F10" s="334">
        <v>311.7</v>
      </c>
      <c r="G10" s="334">
        <v>264</v>
      </c>
      <c r="H10" s="334">
        <v>136.8</v>
      </c>
      <c r="I10" s="332">
        <v>1685.4</v>
      </c>
      <c r="J10" s="334">
        <v>1684.2</v>
      </c>
      <c r="K10" s="335">
        <v>5557.660000000001</v>
      </c>
      <c r="L10" s="332">
        <v>17.06</v>
      </c>
      <c r="M10" s="332">
        <v>5540.6</v>
      </c>
      <c r="N10" s="332">
        <v>3704.5</v>
      </c>
      <c r="O10" s="325" t="s">
        <v>409</v>
      </c>
    </row>
    <row r="11" spans="1:15" ht="26.25" customHeight="1">
      <c r="A11" s="329" t="s">
        <v>410</v>
      </c>
      <c r="B11" s="331">
        <f>D11/C11*100</f>
        <v>69.05520626991645</v>
      </c>
      <c r="C11" s="332">
        <f>SUM(E11,G11,I11,K11)</f>
        <v>2322.2</v>
      </c>
      <c r="D11" s="332">
        <v>1603.6</v>
      </c>
      <c r="E11" s="332">
        <v>300.7</v>
      </c>
      <c r="F11" s="334">
        <v>166.4</v>
      </c>
      <c r="G11" s="334">
        <v>101.2</v>
      </c>
      <c r="H11" s="334">
        <v>47.6</v>
      </c>
      <c r="I11" s="332">
        <v>1207.1</v>
      </c>
      <c r="J11" s="334">
        <v>1205.2</v>
      </c>
      <c r="K11" s="332">
        <v>713.1999999999999</v>
      </c>
      <c r="L11" s="332">
        <v>11.3</v>
      </c>
      <c r="M11" s="332">
        <v>701.9</v>
      </c>
      <c r="N11" s="332">
        <v>184.4</v>
      </c>
      <c r="O11" s="325" t="s">
        <v>411</v>
      </c>
    </row>
    <row r="12" spans="1:15" ht="26.25" customHeight="1">
      <c r="A12" s="329" t="s">
        <v>441</v>
      </c>
      <c r="B12" s="331">
        <v>67.08642994770163</v>
      </c>
      <c r="C12" s="332">
        <v>11625.6</v>
      </c>
      <c r="D12" s="332">
        <v>7799.200000000001</v>
      </c>
      <c r="E12" s="332">
        <v>984.2</v>
      </c>
      <c r="F12" s="334">
        <v>516.2</v>
      </c>
      <c r="G12" s="334">
        <v>205.8</v>
      </c>
      <c r="H12" s="334">
        <v>113.1</v>
      </c>
      <c r="I12" s="332">
        <v>2603.9</v>
      </c>
      <c r="J12" s="334">
        <v>2602.3</v>
      </c>
      <c r="K12" s="332">
        <v>7831.700000000001</v>
      </c>
      <c r="L12" s="332">
        <v>36.6</v>
      </c>
      <c r="M12" s="332">
        <v>7795.1</v>
      </c>
      <c r="N12" s="332">
        <v>4567.6</v>
      </c>
      <c r="O12" s="325" t="s">
        <v>441</v>
      </c>
    </row>
    <row r="13" spans="1:15" ht="26.25" customHeight="1">
      <c r="A13" s="329" t="s">
        <v>408</v>
      </c>
      <c r="B13" s="331">
        <v>70.47195345116646</v>
      </c>
      <c r="C13" s="332">
        <v>9125.900000000001</v>
      </c>
      <c r="D13" s="332">
        <v>6431.200000000001</v>
      </c>
      <c r="E13" s="332">
        <v>605.9</v>
      </c>
      <c r="F13" s="334">
        <v>326</v>
      </c>
      <c r="G13" s="334">
        <v>133.3</v>
      </c>
      <c r="H13" s="334">
        <v>73.3</v>
      </c>
      <c r="I13" s="332">
        <v>1609.3</v>
      </c>
      <c r="J13" s="334">
        <v>1609.3</v>
      </c>
      <c r="K13" s="332">
        <v>6777.400000000001</v>
      </c>
      <c r="L13" s="332">
        <v>19.1</v>
      </c>
      <c r="M13" s="332">
        <v>6758.3</v>
      </c>
      <c r="N13" s="332">
        <v>4422.6</v>
      </c>
      <c r="O13" s="325" t="s">
        <v>409</v>
      </c>
    </row>
    <row r="14" spans="1:15" ht="26.25" customHeight="1">
      <c r="A14" s="329" t="s">
        <v>410</v>
      </c>
      <c r="B14" s="331">
        <v>54.72656718806257</v>
      </c>
      <c r="C14" s="332">
        <v>2499.7</v>
      </c>
      <c r="D14" s="332">
        <v>1368</v>
      </c>
      <c r="E14" s="332">
        <v>378.3</v>
      </c>
      <c r="F14" s="334">
        <v>190.2</v>
      </c>
      <c r="G14" s="334">
        <v>72.5</v>
      </c>
      <c r="H14" s="334">
        <v>39.8</v>
      </c>
      <c r="I14" s="332">
        <v>994.6</v>
      </c>
      <c r="J14" s="334">
        <v>993</v>
      </c>
      <c r="K14" s="332">
        <v>1054.3</v>
      </c>
      <c r="L14" s="332">
        <v>17.5</v>
      </c>
      <c r="M14" s="332">
        <v>1036.8</v>
      </c>
      <c r="N14" s="332">
        <v>145</v>
      </c>
      <c r="O14" s="325" t="s">
        <v>411</v>
      </c>
    </row>
    <row r="15" spans="1:15" ht="26.25" customHeight="1">
      <c r="A15" s="327" t="s">
        <v>442</v>
      </c>
      <c r="B15" s="336">
        <v>69.02215923730998</v>
      </c>
      <c r="C15" s="335">
        <v>9314.4</v>
      </c>
      <c r="D15" s="335">
        <v>6429</v>
      </c>
      <c r="E15" s="335">
        <v>976.2</v>
      </c>
      <c r="F15" s="335">
        <v>547.1</v>
      </c>
      <c r="G15" s="335">
        <v>291.6</v>
      </c>
      <c r="H15" s="335">
        <v>137.5</v>
      </c>
      <c r="I15" s="335">
        <v>2875.7</v>
      </c>
      <c r="J15" s="335">
        <v>2831.5</v>
      </c>
      <c r="K15" s="335">
        <v>5170.9</v>
      </c>
      <c r="L15" s="335">
        <v>0</v>
      </c>
      <c r="M15" s="335">
        <v>5170.9</v>
      </c>
      <c r="N15" s="335">
        <v>2912.9</v>
      </c>
      <c r="O15" s="328" t="s">
        <v>442</v>
      </c>
    </row>
    <row r="16" spans="1:15" ht="26.25" customHeight="1">
      <c r="A16" s="329" t="s">
        <v>412</v>
      </c>
      <c r="B16" s="331">
        <v>75.88999418353194</v>
      </c>
      <c r="C16" s="332">
        <v>6705.1</v>
      </c>
      <c r="D16" s="332">
        <v>5088.5</v>
      </c>
      <c r="E16" s="332">
        <v>657.5</v>
      </c>
      <c r="F16" s="332">
        <v>360.5</v>
      </c>
      <c r="G16" s="332">
        <v>148</v>
      </c>
      <c r="H16" s="332">
        <v>69.9</v>
      </c>
      <c r="I16" s="332">
        <v>1891.2</v>
      </c>
      <c r="J16" s="332">
        <v>1891.2</v>
      </c>
      <c r="K16" s="335">
        <v>4008.4</v>
      </c>
      <c r="L16" s="332">
        <v>0</v>
      </c>
      <c r="M16" s="332">
        <v>4008.4</v>
      </c>
      <c r="N16" s="332">
        <v>2766.9</v>
      </c>
      <c r="O16" s="325" t="s">
        <v>297</v>
      </c>
    </row>
    <row r="17" spans="1:15" ht="26.25" customHeight="1">
      <c r="A17" s="330" t="s">
        <v>413</v>
      </c>
      <c r="B17" s="331">
        <v>51.373931705821484</v>
      </c>
      <c r="C17" s="332">
        <v>2609.3</v>
      </c>
      <c r="D17" s="332">
        <v>1340.5</v>
      </c>
      <c r="E17" s="337">
        <v>318.7</v>
      </c>
      <c r="F17" s="337">
        <v>186.6</v>
      </c>
      <c r="G17" s="337">
        <v>143.6</v>
      </c>
      <c r="H17" s="337">
        <v>67.6</v>
      </c>
      <c r="I17" s="337">
        <v>984.5</v>
      </c>
      <c r="J17" s="337">
        <v>940.3</v>
      </c>
      <c r="K17" s="337">
        <v>1162.5</v>
      </c>
      <c r="L17" s="337">
        <v>0</v>
      </c>
      <c r="M17" s="337">
        <v>1162.5</v>
      </c>
      <c r="N17" s="337">
        <v>146</v>
      </c>
      <c r="O17" s="326" t="s">
        <v>298</v>
      </c>
    </row>
    <row r="18" spans="1:15" s="70" customFormat="1" ht="18.75" customHeight="1">
      <c r="A18" s="180" t="s">
        <v>378</v>
      </c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109" t="s">
        <v>375</v>
      </c>
    </row>
    <row r="19" spans="1:15" s="250" customFormat="1" ht="18.75" customHeight="1">
      <c r="A19" s="320" t="s">
        <v>354</v>
      </c>
      <c r="B19" s="320"/>
      <c r="C19" s="320"/>
      <c r="D19" s="320"/>
      <c r="E19" s="320"/>
      <c r="F19" s="320"/>
      <c r="G19" s="320"/>
      <c r="H19" s="320"/>
      <c r="I19" s="320"/>
      <c r="J19" s="181"/>
      <c r="K19" s="160" t="s">
        <v>414</v>
      </c>
      <c r="L19" s="181"/>
      <c r="M19" s="181"/>
      <c r="N19" s="181"/>
      <c r="O19" s="181"/>
    </row>
    <row r="20" spans="1:15" s="250" customFormat="1" ht="18.75" customHeight="1">
      <c r="A20" s="251" t="s">
        <v>450</v>
      </c>
      <c r="B20" s="251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</row>
    <row r="21" spans="1:19" s="70" customFormat="1" ht="17.25" customHeight="1">
      <c r="A21" s="160" t="s">
        <v>361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M21" s="160"/>
      <c r="P21" s="160"/>
      <c r="Q21" s="160"/>
      <c r="R21" s="160"/>
      <c r="S21" s="160"/>
    </row>
  </sheetData>
  <sheetProtection/>
  <mergeCells count="22">
    <mergeCell ref="A1:O1"/>
    <mergeCell ref="A4:A8"/>
    <mergeCell ref="B4:B8"/>
    <mergeCell ref="C4:D5"/>
    <mergeCell ref="E4:F5"/>
    <mergeCell ref="G4:H5"/>
    <mergeCell ref="I4:J5"/>
    <mergeCell ref="O4:O8"/>
    <mergeCell ref="C6:C8"/>
    <mergeCell ref="D6:D8"/>
    <mergeCell ref="E6:E8"/>
    <mergeCell ref="F6:F8"/>
    <mergeCell ref="G6:G8"/>
    <mergeCell ref="H6:H8"/>
    <mergeCell ref="I6:I8"/>
    <mergeCell ref="J6:J8"/>
    <mergeCell ref="K6:M6"/>
    <mergeCell ref="N6:N8"/>
    <mergeCell ref="K7:K8"/>
    <mergeCell ref="L7:L8"/>
    <mergeCell ref="M7:M8"/>
    <mergeCell ref="K4:N5"/>
  </mergeCells>
  <printOptions/>
  <pageMargins left="0.7480314960629921" right="0.7480314960629921" top="0.7480314960629921" bottom="0.7480314960629921" header="0.5118110236220472" footer="0.3937007874015748"/>
  <pageSetup horizontalDpi="600" verticalDpi="600" orientation="landscape" paperSize="9" r:id="rId1"/>
  <headerFooter alignWithMargins="0">
    <oddFooter>&amp;L&amp;"돋움,기울임꼴"ⅩⅢ. 환  경&amp;C-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N14"/>
  <sheetViews>
    <sheetView zoomScaleSheetLayoutView="91" zoomScalePageLayoutView="0" workbookViewId="0" topLeftCell="A1">
      <selection activeCell="D18" sqref="D18:D19"/>
    </sheetView>
  </sheetViews>
  <sheetFormatPr defaultColWidth="8.88671875" defaultRowHeight="13.5"/>
  <cols>
    <col min="1" max="1" width="8.88671875" style="113" customWidth="1"/>
    <col min="2" max="2" width="9.99609375" style="113" customWidth="1"/>
    <col min="3" max="3" width="12.4453125" style="113" customWidth="1"/>
    <col min="4" max="4" width="13.21484375" style="113" customWidth="1"/>
    <col min="5" max="5" width="8.21484375" style="113" customWidth="1"/>
    <col min="6" max="6" width="9.21484375" style="113" bestFit="1" customWidth="1"/>
    <col min="7" max="7" width="9.5546875" style="113" bestFit="1" customWidth="1"/>
    <col min="8" max="8" width="8.10546875" style="113" customWidth="1"/>
    <col min="9" max="9" width="9.21484375" style="113" bestFit="1" customWidth="1"/>
    <col min="10" max="10" width="9.5546875" style="113" bestFit="1" customWidth="1"/>
    <col min="11" max="11" width="7.77734375" style="113" customWidth="1"/>
    <col min="12" max="13" width="9.21484375" style="113" bestFit="1" customWidth="1"/>
    <col min="14" max="14" width="7.99609375" style="113" customWidth="1"/>
    <col min="15" max="16384" width="8.88671875" style="113" customWidth="1"/>
  </cols>
  <sheetData>
    <row r="1" spans="1:13" ht="50.25" customHeight="1">
      <c r="A1" s="520" t="s">
        <v>299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</row>
    <row r="2" ht="23.25" customHeight="1"/>
    <row r="3" spans="1:14" s="114" customFormat="1" ht="26.25" customHeight="1">
      <c r="A3" s="525" t="s">
        <v>175</v>
      </c>
      <c r="B3" s="522" t="s">
        <v>31</v>
      </c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4"/>
      <c r="N3" s="528" t="s">
        <v>176</v>
      </c>
    </row>
    <row r="4" spans="1:14" s="114" customFormat="1" ht="21" customHeight="1">
      <c r="A4" s="526"/>
      <c r="B4" s="522" t="s">
        <v>32</v>
      </c>
      <c r="C4" s="523"/>
      <c r="D4" s="524"/>
      <c r="E4" s="522" t="s">
        <v>33</v>
      </c>
      <c r="F4" s="523"/>
      <c r="G4" s="523"/>
      <c r="H4" s="523"/>
      <c r="I4" s="523"/>
      <c r="J4" s="523"/>
      <c r="K4" s="523"/>
      <c r="L4" s="523"/>
      <c r="M4" s="524"/>
      <c r="N4" s="529"/>
    </row>
    <row r="5" spans="1:14" s="114" customFormat="1" ht="13.5">
      <c r="A5" s="526"/>
      <c r="B5" s="517" t="s">
        <v>34</v>
      </c>
      <c r="C5" s="518"/>
      <c r="D5" s="519"/>
      <c r="E5" s="517" t="s">
        <v>34</v>
      </c>
      <c r="F5" s="518"/>
      <c r="G5" s="519"/>
      <c r="H5" s="517" t="s">
        <v>35</v>
      </c>
      <c r="I5" s="518"/>
      <c r="J5" s="519"/>
      <c r="K5" s="517" t="s">
        <v>37</v>
      </c>
      <c r="L5" s="518"/>
      <c r="M5" s="519"/>
      <c r="N5" s="529"/>
    </row>
    <row r="6" spans="1:14" s="114" customFormat="1" ht="13.5">
      <c r="A6" s="526"/>
      <c r="B6" s="514"/>
      <c r="C6" s="515"/>
      <c r="D6" s="516"/>
      <c r="E6" s="514"/>
      <c r="F6" s="515"/>
      <c r="G6" s="516"/>
      <c r="H6" s="514" t="s">
        <v>36</v>
      </c>
      <c r="I6" s="515"/>
      <c r="J6" s="516"/>
      <c r="K6" s="514" t="s">
        <v>38</v>
      </c>
      <c r="L6" s="515"/>
      <c r="M6" s="516"/>
      <c r="N6" s="529"/>
    </row>
    <row r="7" spans="1:14" s="114" customFormat="1" ht="29.25" customHeight="1">
      <c r="A7" s="526"/>
      <c r="B7" s="115"/>
      <c r="C7" s="116" t="s">
        <v>39</v>
      </c>
      <c r="D7" s="116" t="s">
        <v>41</v>
      </c>
      <c r="E7" s="115"/>
      <c r="F7" s="260" t="s">
        <v>367</v>
      </c>
      <c r="G7" s="260" t="s">
        <v>368</v>
      </c>
      <c r="H7" s="115"/>
      <c r="I7" s="260" t="s">
        <v>367</v>
      </c>
      <c r="J7" s="260" t="s">
        <v>368</v>
      </c>
      <c r="K7" s="115"/>
      <c r="L7" s="260" t="s">
        <v>367</v>
      </c>
      <c r="M7" s="260" t="s">
        <v>368</v>
      </c>
      <c r="N7" s="529"/>
    </row>
    <row r="8" spans="1:14" s="114" customFormat="1" ht="48">
      <c r="A8" s="527"/>
      <c r="B8" s="117"/>
      <c r="C8" s="118" t="s">
        <v>40</v>
      </c>
      <c r="D8" s="118" t="s">
        <v>42</v>
      </c>
      <c r="E8" s="118"/>
      <c r="F8" s="261" t="s">
        <v>369</v>
      </c>
      <c r="G8" s="261" t="s">
        <v>370</v>
      </c>
      <c r="H8" s="118"/>
      <c r="I8" s="261" t="s">
        <v>369</v>
      </c>
      <c r="J8" s="261" t="s">
        <v>370</v>
      </c>
      <c r="K8" s="118"/>
      <c r="L8" s="261" t="s">
        <v>369</v>
      </c>
      <c r="M8" s="261" t="s">
        <v>370</v>
      </c>
      <c r="N8" s="530"/>
    </row>
    <row r="9" spans="1:14" s="71" customFormat="1" ht="39.75" customHeight="1">
      <c r="A9" s="122" t="s">
        <v>281</v>
      </c>
      <c r="B9" s="119">
        <v>131300</v>
      </c>
      <c r="C9" s="119">
        <v>116600</v>
      </c>
      <c r="D9" s="119">
        <v>14700</v>
      </c>
      <c r="E9" s="123">
        <v>574</v>
      </c>
      <c r="F9" s="120">
        <v>7</v>
      </c>
      <c r="G9" s="120">
        <v>567</v>
      </c>
      <c r="H9" s="120">
        <v>574</v>
      </c>
      <c r="I9" s="120">
        <v>7</v>
      </c>
      <c r="J9" s="120">
        <v>567</v>
      </c>
      <c r="K9" s="121" t="s">
        <v>177</v>
      </c>
      <c r="L9" s="121" t="s">
        <v>177</v>
      </c>
      <c r="M9" s="121" t="s">
        <v>177</v>
      </c>
      <c r="N9" s="46" t="s">
        <v>281</v>
      </c>
    </row>
    <row r="10" spans="1:14" s="71" customFormat="1" ht="39.75" customHeight="1">
      <c r="A10" s="122" t="s">
        <v>326</v>
      </c>
      <c r="B10" s="119">
        <v>133900</v>
      </c>
      <c r="C10" s="119">
        <v>118900</v>
      </c>
      <c r="D10" s="119">
        <v>15000</v>
      </c>
      <c r="E10" s="123">
        <v>501</v>
      </c>
      <c r="F10" s="120">
        <v>6</v>
      </c>
      <c r="G10" s="120">
        <v>495</v>
      </c>
      <c r="H10" s="120">
        <v>501</v>
      </c>
      <c r="I10" s="120">
        <v>6</v>
      </c>
      <c r="J10" s="120">
        <v>495</v>
      </c>
      <c r="K10" s="121"/>
      <c r="L10" s="121"/>
      <c r="M10" s="121"/>
      <c r="N10" s="46" t="s">
        <v>326</v>
      </c>
    </row>
    <row r="11" spans="1:14" s="71" customFormat="1" ht="39.75" customHeight="1">
      <c r="A11" s="122" t="s">
        <v>362</v>
      </c>
      <c r="B11" s="119">
        <v>137329</v>
      </c>
      <c r="C11" s="119">
        <v>122906</v>
      </c>
      <c r="D11" s="119">
        <v>14423</v>
      </c>
      <c r="E11" s="123">
        <v>493</v>
      </c>
      <c r="F11" s="120">
        <v>6</v>
      </c>
      <c r="G11" s="120">
        <v>487</v>
      </c>
      <c r="H11" s="120">
        <v>493</v>
      </c>
      <c r="I11" s="120">
        <v>6</v>
      </c>
      <c r="J11" s="120">
        <v>487</v>
      </c>
      <c r="K11" s="121"/>
      <c r="L11" s="121"/>
      <c r="M11" s="121"/>
      <c r="N11" s="46" t="s">
        <v>362</v>
      </c>
    </row>
    <row r="12" spans="1:14" s="71" customFormat="1" ht="39.75" customHeight="1">
      <c r="A12" s="122" t="s">
        <v>441</v>
      </c>
      <c r="B12" s="119">
        <v>137272.02912000002</v>
      </c>
      <c r="C12" s="119">
        <v>122309.32032000001</v>
      </c>
      <c r="D12" s="119">
        <v>14962.7088</v>
      </c>
      <c r="E12" s="123">
        <v>477.02</v>
      </c>
      <c r="F12" s="120">
        <v>5.37</v>
      </c>
      <c r="G12" s="120">
        <v>471.65</v>
      </c>
      <c r="H12" s="120">
        <v>477.02</v>
      </c>
      <c r="I12" s="120">
        <v>5.37</v>
      </c>
      <c r="J12" s="120">
        <v>471.65</v>
      </c>
      <c r="K12" s="121" t="s">
        <v>177</v>
      </c>
      <c r="L12" s="121" t="s">
        <v>177</v>
      </c>
      <c r="M12" s="121" t="s">
        <v>177</v>
      </c>
      <c r="N12" s="46" t="s">
        <v>441</v>
      </c>
    </row>
    <row r="13" spans="1:14" s="282" customFormat="1" ht="39.75" customHeight="1">
      <c r="A13" s="338" t="s">
        <v>442</v>
      </c>
      <c r="B13" s="339">
        <v>128537.1144576</v>
      </c>
      <c r="C13" s="339">
        <v>116656.968285</v>
      </c>
      <c r="D13" s="339">
        <v>11880.146172599998</v>
      </c>
      <c r="E13" s="339">
        <v>477.02</v>
      </c>
      <c r="F13" s="340">
        <v>5.37</v>
      </c>
      <c r="G13" s="340">
        <v>471.65</v>
      </c>
      <c r="H13" s="341">
        <v>477.02</v>
      </c>
      <c r="I13" s="340">
        <v>5.37</v>
      </c>
      <c r="J13" s="340">
        <v>471.65</v>
      </c>
      <c r="K13" s="342"/>
      <c r="L13" s="342"/>
      <c r="M13" s="342"/>
      <c r="N13" s="343" t="s">
        <v>442</v>
      </c>
    </row>
    <row r="14" spans="1:8" s="125" customFormat="1" ht="21" customHeight="1">
      <c r="A14" s="124" t="s">
        <v>330</v>
      </c>
      <c r="B14" s="124"/>
      <c r="H14" s="126" t="s">
        <v>280</v>
      </c>
    </row>
    <row r="15" s="127" customFormat="1" ht="13.5"/>
    <row r="16" s="127" customFormat="1" ht="13.5"/>
    <row r="17" s="127" customFormat="1" ht="13.5"/>
    <row r="18" s="127" customFormat="1" ht="13.5"/>
    <row r="19" s="127" customFormat="1" ht="13.5"/>
    <row r="20" s="127" customFormat="1" ht="13.5"/>
    <row r="21" s="127" customFormat="1" ht="13.5"/>
    <row r="22" s="127" customFormat="1" ht="13.5"/>
    <row r="23" s="127" customFormat="1" ht="13.5"/>
    <row r="24" s="127" customFormat="1" ht="13.5"/>
    <row r="25" s="127" customFormat="1" ht="13.5"/>
    <row r="26" s="127" customFormat="1" ht="13.5"/>
    <row r="27" s="127" customFormat="1" ht="13.5"/>
    <row r="28" s="127" customFormat="1" ht="13.5"/>
    <row r="29" s="127" customFormat="1" ht="13.5"/>
    <row r="30" s="127" customFormat="1" ht="13.5"/>
    <row r="31" s="127" customFormat="1" ht="13.5"/>
    <row r="32" s="127" customFormat="1" ht="13.5"/>
    <row r="33" s="127" customFormat="1" ht="13.5"/>
    <row r="34" s="127" customFormat="1" ht="13.5"/>
    <row r="35" s="127" customFormat="1" ht="13.5"/>
    <row r="36" s="127" customFormat="1" ht="13.5"/>
    <row r="37" s="127" customFormat="1" ht="13.5"/>
    <row r="38" s="127" customFormat="1" ht="13.5"/>
    <row r="39" s="127" customFormat="1" ht="13.5"/>
    <row r="40" s="127" customFormat="1" ht="13.5"/>
    <row r="41" s="127" customFormat="1" ht="13.5"/>
    <row r="42" s="127" customFormat="1" ht="13.5"/>
    <row r="43" s="127" customFormat="1" ht="13.5"/>
    <row r="44" s="127" customFormat="1" ht="13.5"/>
    <row r="45" s="127" customFormat="1" ht="13.5"/>
    <row r="46" s="127" customFormat="1" ht="13.5"/>
    <row r="47" s="127" customFormat="1" ht="13.5"/>
    <row r="48" s="127" customFormat="1" ht="13.5"/>
    <row r="49" s="127" customFormat="1" ht="13.5"/>
    <row r="50" s="127" customFormat="1" ht="13.5"/>
    <row r="51" s="127" customFormat="1" ht="13.5"/>
  </sheetData>
  <sheetProtection/>
  <mergeCells count="12">
    <mergeCell ref="N3:N8"/>
    <mergeCell ref="K6:M6"/>
    <mergeCell ref="B5:D6"/>
    <mergeCell ref="E5:G6"/>
    <mergeCell ref="H5:J5"/>
    <mergeCell ref="H6:J6"/>
    <mergeCell ref="K5:M5"/>
    <mergeCell ref="A1:M1"/>
    <mergeCell ref="B3:M3"/>
    <mergeCell ref="B4:D4"/>
    <mergeCell ref="E4:M4"/>
    <mergeCell ref="A3:A8"/>
  </mergeCells>
  <printOptions/>
  <pageMargins left="0.58" right="0.75" top="1" bottom="0.55" header="0.5" footer="0.3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A-ONE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a-2</dc:creator>
  <cp:keywords/>
  <dc:description/>
  <cp:lastModifiedBy>user</cp:lastModifiedBy>
  <cp:lastPrinted>2012-11-23T07:22:10Z</cp:lastPrinted>
  <dcterms:created xsi:type="dcterms:W3CDTF">2000-12-15T03:44:06Z</dcterms:created>
  <dcterms:modified xsi:type="dcterms:W3CDTF">2016-07-06T04:53:16Z</dcterms:modified>
  <cp:category/>
  <cp:version/>
  <cp:contentType/>
  <cp:contentStatus/>
</cp:coreProperties>
</file>