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30" windowHeight="4650" tabRatio="601" firstSheet="1" activeTab="1"/>
  </bookViews>
  <sheets>
    <sheet name="----" sheetId="1" state="veryHidden" r:id="rId1"/>
    <sheet name="1. 학교총개황" sheetId="2" r:id="rId2"/>
    <sheet name="2. 유치원" sheetId="3" r:id="rId3"/>
    <sheet name="3. 초등학교" sheetId="4" r:id="rId4"/>
    <sheet name="4.중학교(국.공립)" sheetId="5" r:id="rId5"/>
    <sheet name="5.중학교(사립)" sheetId="6" r:id="rId6"/>
    <sheet name="6.일반계고등학교(국공립)" sheetId="7" r:id="rId7"/>
    <sheet name="7.일반계고등학교(사립)" sheetId="8" r:id="rId8"/>
    <sheet name="8.실업계고등학교(국공립)" sheetId="9" r:id="rId9"/>
    <sheet name="9.실업계고등학교(사립)" sheetId="10" r:id="rId10"/>
    <sheet name="10.전문대학" sheetId="11" r:id="rId11"/>
    <sheet name="11.교육대학" sheetId="12" r:id="rId12"/>
    <sheet name="12.대학(교)" sheetId="13" r:id="rId13"/>
    <sheet name="13.대학원" sheetId="14" r:id="rId14"/>
    <sheet name="14.기타학교" sheetId="15" r:id="rId15"/>
    <sheet name="15.적령아동취학" sheetId="16" r:id="rId16"/>
    <sheet name="16.사설학원" sheetId="17" r:id="rId17"/>
    <sheet name="17.공공도서관 " sheetId="18" r:id="rId18"/>
    <sheet name="18.박물관" sheetId="19" r:id="rId19"/>
    <sheet name="19.문화재 " sheetId="20" r:id="rId20"/>
    <sheet name="20.예술단" sheetId="21" r:id="rId21"/>
    <sheet name="21.문화공간" sheetId="22" r:id="rId22"/>
    <sheet name="22 체육시설 " sheetId="23" r:id="rId23"/>
    <sheet name="23.청소년수련시설 " sheetId="24" r:id="rId24"/>
    <sheet name="24.언론매체 " sheetId="25" r:id="rId25"/>
    <sheet name="25.출판인쇄및기록매체업현황" sheetId="26" r:id="rId26"/>
  </sheets>
  <definedNames>
    <definedName name="_xlnm.Print_Area" localSheetId="1">'1. 학교총개황'!$A$1:$P$36</definedName>
    <definedName name="_xlnm.Print_Area" localSheetId="13">'13.대학원'!$A$1:$U$24</definedName>
    <definedName name="_xlnm.Print_Area" localSheetId="14">'14.기타학교'!$A$1:$S$26</definedName>
    <definedName name="_xlnm.Print_Area" localSheetId="15">'15.적령아동취학'!$A$1:$K$20</definedName>
    <definedName name="_xlnm.Print_Area" localSheetId="16">'16.사설학원'!$A$1:$V$15</definedName>
    <definedName name="_xlnm.Print_Area" localSheetId="17">'17.공공도서관 '!$A$1:$K$26</definedName>
    <definedName name="_xlnm.Print_Area" localSheetId="19">'19.문화재 '!$A$1:$Q$21</definedName>
    <definedName name="_xlnm.Print_Area" localSheetId="2">'2. 유치원'!$A$1:$W$44</definedName>
    <definedName name="_xlnm.Print_Area" localSheetId="20">'20.예술단'!$A$1:$N$28</definedName>
    <definedName name="_xlnm.Print_Area" localSheetId="21">'21.문화공간'!$A$1:$M$21</definedName>
    <definedName name="_xlnm.Print_Area" localSheetId="22">'22 체육시설 '!$A$1:$S$33</definedName>
    <definedName name="_xlnm.Print_Area" localSheetId="3">'3. 초등학교'!$A$1:$S$51</definedName>
    <definedName name="_xlnm.Print_Area" localSheetId="4">'4.중학교(국.공립)'!$A$1:$T$60</definedName>
    <definedName name="_xlnm.Print_Area" localSheetId="6">'6.일반계고등학교(국공립)'!$A$1:$T$43</definedName>
    <definedName name="_xlnm.Print_Area" localSheetId="8">'8.실업계고등학교(국공립)'!$A$1:$V$28</definedName>
    <definedName name="_xlnm.Print_Area" localSheetId="9">'9.실업계고등학교(사립)'!$A$1:$W$24</definedName>
  </definedNames>
  <calcPr fullCalcOnLoad="1"/>
</workbook>
</file>

<file path=xl/sharedStrings.xml><?xml version="1.0" encoding="utf-8"?>
<sst xmlns="http://schemas.openxmlformats.org/spreadsheetml/2006/main" count="2537" uniqueCount="978">
  <si>
    <t>남
Male</t>
  </si>
  <si>
    <t>여
Female</t>
  </si>
  <si>
    <r>
      <t xml:space="preserve">졸업자수
</t>
    </r>
    <r>
      <rPr>
        <sz val="9"/>
        <rFont val="돋움"/>
        <family val="3"/>
      </rPr>
      <t>Graduates</t>
    </r>
  </si>
  <si>
    <r>
      <t xml:space="preserve">진학자수
</t>
    </r>
    <r>
      <rPr>
        <sz val="9"/>
        <rFont val="돋움"/>
        <family val="3"/>
      </rPr>
      <t>Entrants to higher school</t>
    </r>
  </si>
  <si>
    <t>입학지원자
Applicants</t>
  </si>
  <si>
    <t>입 학 자
Entrants</t>
  </si>
  <si>
    <t xml:space="preserve"> 2 0 0 1(제주시)</t>
  </si>
  <si>
    <t>2 0 0 1(북제주군)</t>
  </si>
  <si>
    <t xml:space="preserve"> 2 0 0 2(제주시)</t>
  </si>
  <si>
    <t>2 0 0 2(북제주군)</t>
  </si>
  <si>
    <t xml:space="preserve"> 2 0 0 3(제주시)</t>
  </si>
  <si>
    <t>2 0 0 3(북제주군)</t>
  </si>
  <si>
    <t xml:space="preserve"> 2 0 0 4(제주시)</t>
  </si>
  <si>
    <t>2 0 0 4(북제주군)</t>
  </si>
  <si>
    <t xml:space="preserve"> 2 0 0 5(제주시)</t>
  </si>
  <si>
    <t>2 0 0 5(북제주군)</t>
  </si>
  <si>
    <t>용담1동</t>
  </si>
  <si>
    <t>Yongdam1dong</t>
  </si>
  <si>
    <t xml:space="preserve">   주 : 1) 2006년부터 입학정원은 산출하지 않음.</t>
  </si>
  <si>
    <t xml:space="preserve">         2) 교지 = 대지 + 체육장</t>
  </si>
  <si>
    <t xml:space="preserve">         3) 건물 = 보통교실 + 특별교실 + 관리실 +기타  (면적을 1,000㎡로 표시함에 따른 시별 합이 전체합과 맞지 않을 수 있음)</t>
  </si>
  <si>
    <t>4. 중 학 교 (국 · 공립)          Middle Schools (National and Public)</t>
  </si>
  <si>
    <t>(단위 : 개, 명, 천m²)</t>
  </si>
  <si>
    <t>(Unit : number, person, thousand m²)</t>
  </si>
  <si>
    <t>학 교 수</t>
  </si>
  <si>
    <t>학 급 수</t>
  </si>
  <si>
    <t>학     생     수</t>
  </si>
  <si>
    <t>교     원     수</t>
  </si>
  <si>
    <t>사 무 직 원 수</t>
  </si>
  <si>
    <t>졸 업 자 현 황</t>
  </si>
  <si>
    <t>입 학 자 현 황</t>
  </si>
  <si>
    <r>
      <t>교지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</si>
  <si>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돋움"/>
        <family val="3"/>
      </rPr>
      <t>2)</t>
    </r>
    <r>
      <rPr>
        <sz val="10"/>
        <rFont val="돋움"/>
        <family val="3"/>
      </rPr>
      <t>면적</t>
    </r>
  </si>
  <si>
    <r>
      <t>교실수</t>
    </r>
    <r>
      <rPr>
        <vertAlign val="superscript"/>
        <sz val="10"/>
        <rFont val="돋움"/>
        <family val="3"/>
      </rPr>
      <t xml:space="preserve"> 3)</t>
    </r>
  </si>
  <si>
    <t>Number</t>
  </si>
  <si>
    <t>Students</t>
  </si>
  <si>
    <t>Teachers</t>
  </si>
  <si>
    <t>Staffs</t>
  </si>
  <si>
    <t>Graduation</t>
  </si>
  <si>
    <t>Entrance</t>
  </si>
  <si>
    <t xml:space="preserve">of </t>
  </si>
  <si>
    <t>계</t>
  </si>
  <si>
    <t>남</t>
  </si>
  <si>
    <t>여</t>
  </si>
  <si>
    <t xml:space="preserve">졸업자수 </t>
  </si>
  <si>
    <t>진학자수</t>
  </si>
  <si>
    <t>입학지원자</t>
  </si>
  <si>
    <t>입 학 자</t>
  </si>
  <si>
    <t>School</t>
  </si>
  <si>
    <t>of</t>
  </si>
  <si>
    <t>Entrants to</t>
  </si>
  <si>
    <t>Admission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</si>
  <si>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</si>
  <si>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</si>
  <si>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</si>
  <si>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</si>
  <si>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</si>
  <si>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</si>
  <si>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</si>
  <si>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</si>
  <si>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quota</t>
  </si>
  <si>
    <t>Entrants</t>
  </si>
  <si>
    <t>area</t>
  </si>
  <si>
    <t>Building area</t>
  </si>
  <si>
    <t>2 0 0 1(제주시)</t>
  </si>
  <si>
    <t>2 0 0 1 (제주시)</t>
  </si>
  <si>
    <t>2 0 0 1(북제주군)</t>
  </si>
  <si>
    <t>2 0 0 1 (북제주군)</t>
  </si>
  <si>
    <t>2 0 0 2(제주시)</t>
  </si>
  <si>
    <t>2 0 0 2 (제주시)</t>
  </si>
  <si>
    <t>2 0 0 2(북제주군)</t>
  </si>
  <si>
    <t>2 0 0 2 (북제주군)</t>
  </si>
  <si>
    <t>2 0 0 3(제주시)</t>
  </si>
  <si>
    <t>2 0 0 3 (제주시)</t>
  </si>
  <si>
    <t>2 0 0 3(북제주군)</t>
  </si>
  <si>
    <t>2 0 0 3 (북제주군)</t>
  </si>
  <si>
    <t>2 0 0 4(제주시)</t>
  </si>
  <si>
    <t>2 0 0 4 (제주시)</t>
  </si>
  <si>
    <t>2 0 0 4(북제주군)</t>
  </si>
  <si>
    <t>2 0 0 4 (북제주군)</t>
  </si>
  <si>
    <t>2 0 0 5(제주시)</t>
  </si>
  <si>
    <t>2 0 0 5 (제주시)</t>
  </si>
  <si>
    <t>2 0 0 5(북제주군)</t>
  </si>
  <si>
    <t>2 0 0 5 (북제주군)</t>
  </si>
  <si>
    <t>한 림 읍</t>
  </si>
  <si>
    <t>Hallim-eup</t>
  </si>
  <si>
    <t>애 월 읍</t>
  </si>
  <si>
    <t>Aewol-eup</t>
  </si>
  <si>
    <t>구 좌 읍</t>
  </si>
  <si>
    <t>Gujwa-eup</t>
  </si>
  <si>
    <t>조 천 읍</t>
  </si>
  <si>
    <t>Jocheon-eup</t>
  </si>
  <si>
    <t>한 경 면</t>
  </si>
  <si>
    <t>Hangyeong-myeon</t>
  </si>
  <si>
    <t>추 자 면</t>
  </si>
  <si>
    <t>Chuja-myeon</t>
  </si>
  <si>
    <t>우 도 면</t>
  </si>
  <si>
    <t>Udo-myeon</t>
  </si>
  <si>
    <t>이도2동</t>
  </si>
  <si>
    <t>Ido 2 dong</t>
  </si>
  <si>
    <t>삼도2동</t>
  </si>
  <si>
    <t>Samdo 2 dong</t>
  </si>
  <si>
    <t>용담2동</t>
  </si>
  <si>
    <t>Yongdam2dong</t>
  </si>
  <si>
    <t>화 북 동</t>
  </si>
  <si>
    <t>Hwabuk-dong</t>
  </si>
  <si>
    <t>아 라 동</t>
  </si>
  <si>
    <t>Ara-dong</t>
  </si>
  <si>
    <t>연     동</t>
  </si>
  <si>
    <t>Yeon-dong</t>
  </si>
  <si>
    <t>노 형 동</t>
  </si>
  <si>
    <t>Nohyeong-dong</t>
  </si>
  <si>
    <t>자료 : 제주특별자치도교육청,「제주교육통계연보」</t>
  </si>
  <si>
    <t>Source : Jeju Special Self-Governing Province Office of Education,
「Statistical Yearbook of Jeju Education」</t>
  </si>
  <si>
    <t xml:space="preserve">   주 : 1) 2006년부터 입학정원은 산출하지 않음.</t>
  </si>
  <si>
    <t xml:space="preserve">         2) 교지 = 대지 + 체육장</t>
  </si>
  <si>
    <t xml:space="preserve">         3) 건물 = 보통교실 + 특별교실 + 관리실 +기타  (면적을 1,000㎡로 표시함에 따른 시별 합이 전체합과 맞지 않을 수 있음)</t>
  </si>
  <si>
    <t>3. 초 등 학 교     Elementary Schools</t>
  </si>
  <si>
    <t>(단위 : 개, 명, 천㎡)</t>
  </si>
  <si>
    <t>(Unit : number, person, thousand ㎡)</t>
  </si>
  <si>
    <t>학교수 
 Number of schools</t>
  </si>
  <si>
    <t>학급수</t>
  </si>
  <si>
    <t>학 생 수    Students</t>
  </si>
  <si>
    <t>교 원 수   Teachers</t>
  </si>
  <si>
    <t>사 무 직 원 수
Clerical staffs</t>
  </si>
  <si>
    <t>졸 업 자 현 황
Graduation</t>
  </si>
  <si>
    <r>
      <t>교지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 xml:space="preserve"> 면적</t>
    </r>
  </si>
  <si>
    <r>
      <t>건물</t>
    </r>
    <r>
      <rPr>
        <vertAlign val="superscript"/>
        <sz val="10"/>
        <rFont val="돋움"/>
        <family val="3"/>
      </rPr>
      <t>2)</t>
    </r>
    <r>
      <rPr>
        <sz val="10"/>
        <rFont val="돋움"/>
        <family val="3"/>
      </rPr>
      <t xml:space="preserve"> 면적</t>
    </r>
  </si>
  <si>
    <r>
      <t xml:space="preserve">교실수 </t>
    </r>
    <r>
      <rPr>
        <vertAlign val="superscript"/>
        <sz val="10"/>
        <rFont val="돋움"/>
        <family val="3"/>
      </rPr>
      <t xml:space="preserve">3)
</t>
    </r>
    <r>
      <rPr>
        <sz val="10"/>
        <rFont val="돋움"/>
        <family val="3"/>
      </rPr>
      <t xml:space="preserve">No. of 
</t>
    </r>
    <r>
      <rPr>
        <sz val="9"/>
        <rFont val="돋움"/>
        <family val="3"/>
      </rPr>
      <t>Classrooms</t>
    </r>
  </si>
  <si>
    <t>본  교</t>
  </si>
  <si>
    <t>분  교</t>
  </si>
  <si>
    <t>계
Total</t>
  </si>
  <si>
    <t>남
Male</t>
  </si>
  <si>
    <t>여
Female</t>
  </si>
  <si>
    <t>졸업자수</t>
  </si>
  <si>
    <t xml:space="preserve">Number of </t>
  </si>
  <si>
    <t>Branch</t>
  </si>
  <si>
    <t>land area</t>
  </si>
  <si>
    <t xml:space="preserve">  2 0 0 0(제주시)</t>
  </si>
  <si>
    <t xml:space="preserve"> 2 0 0 0(북제주군)</t>
  </si>
  <si>
    <t xml:space="preserve">  2 0 0 1(제주시)</t>
  </si>
  <si>
    <t xml:space="preserve"> 2 0 0 1(북제주군)</t>
  </si>
  <si>
    <t xml:space="preserve">  2 0 0 2(제주시)</t>
  </si>
  <si>
    <t xml:space="preserve"> 2 0 0 2(북제주군)</t>
  </si>
  <si>
    <t xml:space="preserve">  2 0 0 3(제주시)</t>
  </si>
  <si>
    <t xml:space="preserve"> 2 0 0 3(북제주군)</t>
  </si>
  <si>
    <t xml:space="preserve">  2 0 0 4(제주시)</t>
  </si>
  <si>
    <t xml:space="preserve"> 2 0 0 4(북제주군)</t>
  </si>
  <si>
    <t xml:space="preserve"> 2 0 0 5(제주시)</t>
  </si>
  <si>
    <t xml:space="preserve"> 2 0 0 5(북제주군)</t>
  </si>
  <si>
    <t>일도1동</t>
  </si>
  <si>
    <t>Ildo 1 dong</t>
  </si>
  <si>
    <t>일도2동</t>
  </si>
  <si>
    <t>Ildo 2 dong</t>
  </si>
  <si>
    <t>이도1동</t>
  </si>
  <si>
    <t>Ido 1 dong</t>
  </si>
  <si>
    <t>삼도1동</t>
  </si>
  <si>
    <t>Samdo 1 dong</t>
  </si>
  <si>
    <t>용담1동</t>
  </si>
  <si>
    <t>Yongdam1dong</t>
  </si>
  <si>
    <t>건 입 동</t>
  </si>
  <si>
    <t>Geonip-dong</t>
  </si>
  <si>
    <t>삼 양 동</t>
  </si>
  <si>
    <t>Samyang-dong</t>
  </si>
  <si>
    <t>봉 개 동</t>
  </si>
  <si>
    <t>Bongkae-dong</t>
  </si>
  <si>
    <t>오 라 동</t>
  </si>
  <si>
    <t>Ora-dong</t>
  </si>
  <si>
    <t>외 도 동</t>
  </si>
  <si>
    <t>Oedo-dong</t>
  </si>
  <si>
    <t>이 호 동</t>
  </si>
  <si>
    <t>Iho-dong</t>
  </si>
  <si>
    <t>도 두 동</t>
  </si>
  <si>
    <t>Dodu-dong</t>
  </si>
  <si>
    <t xml:space="preserve">   주 : 1) 교지 = 대지 + 체육장</t>
  </si>
  <si>
    <t xml:space="preserve">         2) 건물 = 보통교실 + 특별교실 + 관리실 +기타(면적을 1,000㎡로 표시함에 따른 시별 합이 전체합과 맞지 않을 수 있음)</t>
  </si>
  <si>
    <t xml:space="preserve">         3) 보통교실에 한함</t>
  </si>
  <si>
    <t>(단위 : 개, 명)</t>
  </si>
  <si>
    <t>(Unit : number, person)</t>
  </si>
  <si>
    <t>원 수</t>
  </si>
  <si>
    <t>원 아 수
Children</t>
  </si>
  <si>
    <t>교 원 수 
Teachers</t>
  </si>
  <si>
    <t xml:space="preserve">사무직원수 
Clerical staffs </t>
  </si>
  <si>
    <t>재 취 원 자 수 
Children readmitted</t>
  </si>
  <si>
    <t>수  료  자  수  
Children completed</t>
  </si>
  <si>
    <t xml:space="preserve">교   실   수     </t>
  </si>
  <si>
    <t>Rooms</t>
  </si>
  <si>
    <t>보통교실</t>
  </si>
  <si>
    <t>유희실</t>
  </si>
  <si>
    <t>공작실</t>
  </si>
  <si>
    <t>Classes</t>
  </si>
  <si>
    <t>Class-rooms</t>
  </si>
  <si>
    <t>Play-rooms</t>
  </si>
  <si>
    <t>Workshops room</t>
  </si>
  <si>
    <t xml:space="preserve"> 2 0 0 1(제주시)</t>
  </si>
  <si>
    <t xml:space="preserve"> 2 0 0 2(제주시)</t>
  </si>
  <si>
    <t xml:space="preserve"> 2 0 0 3(제주시)</t>
  </si>
  <si>
    <t xml:space="preserve"> 2 0 0 4(제주시)</t>
  </si>
  <si>
    <t>-</t>
  </si>
  <si>
    <t>XIV. 교육 및 문화     EDUCATION &amp; CULTURE</t>
  </si>
  <si>
    <t>1. 학 교 총 개 황           Summary of Schools</t>
  </si>
  <si>
    <t>연별 및 학교별</t>
  </si>
  <si>
    <t>98(2)</t>
  </si>
  <si>
    <t>87(8)</t>
  </si>
  <si>
    <t xml:space="preserve">  2 0 0 5(제주시)</t>
  </si>
  <si>
    <t>88(8)</t>
  </si>
  <si>
    <t>유 치 원</t>
  </si>
  <si>
    <t>Kindergarten</t>
  </si>
  <si>
    <t>초등학교</t>
  </si>
  <si>
    <t>중 학 교</t>
  </si>
  <si>
    <t>Middle school</t>
  </si>
  <si>
    <t>[국.공립]</t>
  </si>
  <si>
    <t>[ National &amp; Public]</t>
  </si>
  <si>
    <t>[사    립]</t>
  </si>
  <si>
    <t>[Private]</t>
  </si>
  <si>
    <t>일반계고등학교</t>
  </si>
  <si>
    <t>General High school</t>
  </si>
  <si>
    <t>[ Private]</t>
  </si>
  <si>
    <t>실업계고등학교</t>
  </si>
  <si>
    <t>Vocational High school</t>
  </si>
  <si>
    <t>전 문 대 학</t>
  </si>
  <si>
    <t>Junior College</t>
  </si>
  <si>
    <t>교육대학교</t>
  </si>
  <si>
    <t>University of Education</t>
  </si>
  <si>
    <t>대 학  (교)</t>
  </si>
  <si>
    <t>College and University</t>
  </si>
  <si>
    <t>대   학   원</t>
  </si>
  <si>
    <t>Graduate School</t>
  </si>
  <si>
    <t>기 타 학 교</t>
  </si>
  <si>
    <t>Other Schools</t>
  </si>
  <si>
    <t>자료 : 제주특별자치도교육청 『제주교육통계연보』, 각 대학(교)</t>
  </si>
  <si>
    <t>Source : Jeju Province Office of Education,「Statistical Yearbook of Jeju Education」</t>
  </si>
  <si>
    <t xml:space="preserve">   주 : 1)  ( )안은 분교장 수로서 전체학교수에는 미포함,  2)     대학(교)보통교실수 = 강의실 + 실험 실습실</t>
  </si>
  <si>
    <t>Note : ( ) represents the number of branch school, nt included in the total.</t>
  </si>
  <si>
    <t>학급수
No. of
 class
-rooms</t>
  </si>
  <si>
    <t>사무직원수
Clerical Staffs</t>
  </si>
  <si>
    <r>
      <t xml:space="preserve">진학자수
</t>
    </r>
    <r>
      <rPr>
        <sz val="9"/>
        <rFont val="돋움"/>
        <family val="3"/>
      </rPr>
      <t>Entrants to
 higher school</t>
    </r>
  </si>
  <si>
    <t>7. 일반계고등학교 (사립)       General  High  Schools (Private)</t>
  </si>
  <si>
    <t>(Unit : Person, 1,000㎡)</t>
  </si>
  <si>
    <t>학    교    수</t>
  </si>
  <si>
    <t>학  생  수</t>
  </si>
  <si>
    <t>교  원  수</t>
  </si>
  <si>
    <t>입  학  자  현  황</t>
  </si>
  <si>
    <r>
      <t>교지</t>
    </r>
    <r>
      <rPr>
        <vertAlign val="superscript"/>
        <sz val="11"/>
        <rFont val="돋움"/>
        <family val="3"/>
      </rPr>
      <t>1)</t>
    </r>
    <r>
      <rPr>
        <sz val="11"/>
        <rFont val="돋움"/>
        <family val="3"/>
      </rPr>
      <t>면적</t>
    </r>
  </si>
  <si>
    <r>
      <t>건물</t>
    </r>
    <r>
      <rPr>
        <vertAlign val="superscript"/>
        <sz val="11"/>
        <rFont val="돋움"/>
        <family val="3"/>
      </rPr>
      <t>2)</t>
    </r>
    <r>
      <rPr>
        <sz val="11"/>
        <rFont val="돋움"/>
        <family val="3"/>
      </rPr>
      <t>면적</t>
    </r>
  </si>
  <si>
    <r>
      <t>교실수</t>
    </r>
    <r>
      <rPr>
        <vertAlign val="superscript"/>
        <sz val="11"/>
        <rFont val="돋움"/>
        <family val="3"/>
      </rPr>
      <t xml:space="preserve"> 3)</t>
    </r>
  </si>
  <si>
    <t>Number of schools</t>
  </si>
  <si>
    <t>Clerical staffs</t>
  </si>
  <si>
    <t>주  간</t>
  </si>
  <si>
    <t>야   간</t>
  </si>
  <si>
    <t>Number of</t>
  </si>
  <si>
    <t>입학지원자수</t>
  </si>
  <si>
    <t>입  학  자</t>
  </si>
  <si>
    <t xml:space="preserve"> </t>
  </si>
  <si>
    <t>Day Time</t>
  </si>
  <si>
    <t>Evening</t>
  </si>
  <si>
    <t>Applicants</t>
  </si>
  <si>
    <t xml:space="preserve">         2) 건물 = 보통교실 + 특별교실 + 관리실 +기타  (면적을 1,000㎡로 표시함에 따른 시별 합이 전체합과 맞지 않을 수 있음)</t>
  </si>
  <si>
    <t xml:space="preserve"> 8. 실업계고등학교( 국·공립)  Vocational  High  Schools  (National and Public)</t>
  </si>
  <si>
    <t xml:space="preserve"> 9. 실업계고등학교(사립)       Vocational  High  Schools  (Private)</t>
  </si>
  <si>
    <t>Number of schools</t>
  </si>
  <si>
    <t>Students</t>
  </si>
  <si>
    <t>Teachers</t>
  </si>
  <si>
    <t>Clerical staffs</t>
  </si>
  <si>
    <t>Graduation</t>
  </si>
  <si>
    <t>Entrance</t>
  </si>
  <si>
    <t>주  간</t>
  </si>
  <si>
    <t>야 간</t>
  </si>
  <si>
    <t>주야간</t>
  </si>
  <si>
    <t>Number of</t>
  </si>
  <si>
    <t>계</t>
  </si>
  <si>
    <t>남</t>
  </si>
  <si>
    <t>여</t>
  </si>
  <si>
    <t>졸업자수</t>
  </si>
  <si>
    <t>진학자수</t>
  </si>
  <si>
    <t>입학
지원자수</t>
  </si>
  <si>
    <t>입학자</t>
  </si>
  <si>
    <t>Entrants to</t>
  </si>
  <si>
    <t xml:space="preserve"> </t>
  </si>
  <si>
    <t>Day Time</t>
  </si>
  <si>
    <t>Evening</t>
  </si>
  <si>
    <t>classrooms</t>
  </si>
  <si>
    <t>Total</t>
  </si>
  <si>
    <t>Male</t>
  </si>
  <si>
    <t>Female</t>
  </si>
  <si>
    <t>Graduates</t>
  </si>
  <si>
    <t>higher school</t>
  </si>
  <si>
    <t>Applicants</t>
  </si>
  <si>
    <t>Entrants</t>
  </si>
  <si>
    <t>land area</t>
  </si>
  <si>
    <t>area</t>
  </si>
  <si>
    <t>Number</t>
  </si>
  <si>
    <t xml:space="preserve"> 2001(제주시)</t>
  </si>
  <si>
    <t>-</t>
  </si>
  <si>
    <t>2001(북제주군)</t>
  </si>
  <si>
    <t>-</t>
  </si>
  <si>
    <t xml:space="preserve"> 2002(제주시)</t>
  </si>
  <si>
    <t>2002(북제주군)</t>
  </si>
  <si>
    <t xml:space="preserve"> 2003(제주시)</t>
  </si>
  <si>
    <t>2003(북제주군)</t>
  </si>
  <si>
    <t xml:space="preserve"> 2004(제주시)</t>
  </si>
  <si>
    <t>2004(북제주군)</t>
  </si>
  <si>
    <t xml:space="preserve"> 2005(제주시)</t>
  </si>
  <si>
    <t>2005(북제주군)</t>
  </si>
  <si>
    <t>2 0 0 6</t>
  </si>
  <si>
    <t>아 라 동</t>
  </si>
  <si>
    <t xml:space="preserve"> Ara-dong</t>
  </si>
  <si>
    <t>자료 : 제주특별자치도교육청 『제주교육통계연보』</t>
  </si>
  <si>
    <t>Source : Jeju Province Office of Education,「Statistical Yearbook of Jeju Education」</t>
  </si>
  <si>
    <t xml:space="preserve">   주 : 1) 교지 = 대지 + 체육장</t>
  </si>
  <si>
    <t xml:space="preserve">         2) 건물 = 보통교실 + 특별교실 + 관리실 +기타  (면적을 1,000㎡로 표시함에 따른 시군별 합이 전체합과 맞지 않을 수 있음)</t>
  </si>
  <si>
    <t xml:space="preserve">         3) 보통교실에 한함</t>
  </si>
  <si>
    <t>10. 전  문  대  학                  Junior Colleges</t>
  </si>
  <si>
    <t>연별 및 대학별</t>
  </si>
  <si>
    <t>학 과 수</t>
  </si>
  <si>
    <t>교   원   수</t>
  </si>
  <si>
    <t>졸     업     자      현     황</t>
  </si>
  <si>
    <t>교 지 면 적</t>
  </si>
  <si>
    <t>건 물 면 적</t>
  </si>
  <si>
    <t>Year &amp; College</t>
  </si>
  <si>
    <t xml:space="preserve">졸 업 자 </t>
  </si>
  <si>
    <t xml:space="preserve">진 학 자 </t>
  </si>
  <si>
    <t>취 업 자 수</t>
  </si>
  <si>
    <t>입 대 자 수</t>
  </si>
  <si>
    <t>입 학 자 수</t>
  </si>
  <si>
    <t>Military</t>
  </si>
  <si>
    <t>departments</t>
  </si>
  <si>
    <t>Employed</t>
  </si>
  <si>
    <t>served</t>
  </si>
  <si>
    <t>2001(북제주군)</t>
  </si>
  <si>
    <t>2002(북제주군)</t>
  </si>
  <si>
    <t>2003(북제주군)</t>
  </si>
  <si>
    <t>2004(북제주군)</t>
  </si>
  <si>
    <t xml:space="preserve"> 2005(제주시)</t>
  </si>
  <si>
    <t>2005(북제주군)</t>
  </si>
  <si>
    <t>한라대학</t>
  </si>
  <si>
    <t>Halla College</t>
  </si>
  <si>
    <t>산업정보대학</t>
  </si>
  <si>
    <t>jeju College of
Technology</t>
  </si>
  <si>
    <t>관광대학</t>
  </si>
  <si>
    <t>자료 : 제주산업정보대학, 제주한라대학, 관광대학</t>
  </si>
  <si>
    <t xml:space="preserve">Source : Jeju College of Technology, Jeju Halla College,Jeju Tour College </t>
  </si>
  <si>
    <t>11. 교  육  대  학  교                        University of Education</t>
  </si>
  <si>
    <t>건물면적</t>
  </si>
  <si>
    <t>취업자수</t>
  </si>
  <si>
    <t>제주교육대학교</t>
  </si>
  <si>
    <t>Jeju National University of Education</t>
  </si>
  <si>
    <t>자료 : 제주교육대학교</t>
  </si>
  <si>
    <t xml:space="preserve">Source : Jeju National University of Education            </t>
  </si>
  <si>
    <t>12. 대    학  (교)                 Colleges and Universities</t>
  </si>
  <si>
    <t>대 학 수</t>
  </si>
  <si>
    <t>단과대학수</t>
  </si>
  <si>
    <t>입대자수</t>
  </si>
  <si>
    <t>colleges</t>
  </si>
  <si>
    <t>Departments</t>
  </si>
  <si>
    <r>
      <t>2</t>
    </r>
    <r>
      <rPr>
        <sz val="11"/>
        <rFont val="돋움"/>
        <family val="3"/>
      </rPr>
      <t xml:space="preserve"> 0 0 1</t>
    </r>
  </si>
  <si>
    <r>
      <t>2</t>
    </r>
    <r>
      <rPr>
        <sz val="11"/>
        <rFont val="돋움"/>
        <family val="3"/>
      </rPr>
      <t xml:space="preserve"> 0 0 2</t>
    </r>
  </si>
  <si>
    <r>
      <t>2</t>
    </r>
    <r>
      <rPr>
        <sz val="11"/>
        <rFont val="돋움"/>
        <family val="3"/>
      </rPr>
      <t xml:space="preserve"> 0 0 3</t>
    </r>
  </si>
  <si>
    <r>
      <t>2</t>
    </r>
    <r>
      <rPr>
        <sz val="11"/>
        <rFont val="돋움"/>
        <family val="3"/>
      </rPr>
      <t xml:space="preserve"> 0 0 4</t>
    </r>
  </si>
  <si>
    <t>2 0 0 5</t>
  </si>
  <si>
    <t>제주대학교</t>
  </si>
  <si>
    <t xml:space="preserve">Cheju National University </t>
  </si>
  <si>
    <t>자료 : 제주대학교</t>
  </si>
  <si>
    <t>Source : Jeju National University</t>
  </si>
  <si>
    <t>14. 기     타      학     교          Other Schools</t>
  </si>
  <si>
    <t>교    원    수</t>
  </si>
  <si>
    <t>Year &amp; Schools</t>
  </si>
  <si>
    <t>Schools</t>
  </si>
  <si>
    <t>제주영지학교</t>
  </si>
  <si>
    <t>Jeju Young-gi Special School</t>
  </si>
  <si>
    <t>제주영송학교</t>
  </si>
  <si>
    <t>Jeju Young-song Special School</t>
  </si>
  <si>
    <t>방송통신고등학교</t>
  </si>
  <si>
    <t>Air and Correspondence High School</t>
  </si>
  <si>
    <t>자료 : 제주특별자치도교육청 『제주교육통계연보』</t>
  </si>
  <si>
    <t xml:space="preserve">         2) 건물 = 보통교실 + 특별교실 + 관리실 +기타  (면적을 1,000㎡로 표시함에 따른 시군별 합이 전체합과 맞지 않을 수 있음)</t>
  </si>
  <si>
    <t xml:space="preserve">         4) 방송통신고 : 교원, 사무직원, 교지, 건물, 교실은 제주제일고등학교 겸용</t>
  </si>
  <si>
    <t>15. 적령아동취학    Enrollments of Children at the Right Age for Compulsory Education</t>
  </si>
  <si>
    <t>(단위 : 명, %)</t>
  </si>
  <si>
    <t>(Unit : person, %)</t>
  </si>
  <si>
    <t>연    별</t>
  </si>
  <si>
    <t>취  학  대  상  자</t>
  </si>
  <si>
    <t>취     학     자</t>
  </si>
  <si>
    <t>취 학 률</t>
  </si>
  <si>
    <t>Year</t>
  </si>
  <si>
    <t>Target children</t>
  </si>
  <si>
    <t>Enrollments of children</t>
  </si>
  <si>
    <t>적령아동</t>
  </si>
  <si>
    <t>유예 및 과령아</t>
  </si>
  <si>
    <t>조기입학자</t>
  </si>
  <si>
    <t>국     립</t>
  </si>
  <si>
    <t xml:space="preserve">공     립 </t>
  </si>
  <si>
    <t>사     립</t>
  </si>
  <si>
    <t>Percentage</t>
  </si>
  <si>
    <t xml:space="preserve">Children at </t>
  </si>
  <si>
    <t>the right age</t>
  </si>
  <si>
    <t>Overage children</t>
  </si>
  <si>
    <t>National</t>
  </si>
  <si>
    <t>Public</t>
  </si>
  <si>
    <t>Private</t>
  </si>
  <si>
    <t>enrollment</t>
  </si>
  <si>
    <t>-</t>
  </si>
  <si>
    <t xml:space="preserve"> -</t>
  </si>
  <si>
    <t>16. 사   설   학   원              Private Institute</t>
  </si>
  <si>
    <t>연  별</t>
  </si>
  <si>
    <r>
      <t>학         원         수</t>
    </r>
    <r>
      <rPr>
        <vertAlign val="superscript"/>
        <sz val="11"/>
        <rFont val="돋움"/>
        <family val="3"/>
      </rPr>
      <t>1)</t>
    </r>
  </si>
  <si>
    <t>독서실수</t>
  </si>
  <si>
    <t>수 강 자 수</t>
  </si>
  <si>
    <t>이 수 자 수</t>
  </si>
  <si>
    <t>강  사  수</t>
  </si>
  <si>
    <t>직  원  수</t>
  </si>
  <si>
    <t>강의실수</t>
  </si>
  <si>
    <t>열람좌석수</t>
  </si>
  <si>
    <t>실       험</t>
  </si>
  <si>
    <t>사무실수</t>
  </si>
  <si>
    <t>Number of Institutions</t>
  </si>
  <si>
    <t>Attendants</t>
  </si>
  <si>
    <t>Course completed</t>
  </si>
  <si>
    <t>Instructors</t>
  </si>
  <si>
    <t>실습실수</t>
  </si>
  <si>
    <t>직업기술</t>
  </si>
  <si>
    <t>국제실무</t>
  </si>
  <si>
    <t>인문사회</t>
  </si>
  <si>
    <t>경영실무</t>
  </si>
  <si>
    <t>예능계</t>
  </si>
  <si>
    <t>입시검정및</t>
  </si>
  <si>
    <t>보충수업</t>
  </si>
  <si>
    <t>Capacity</t>
  </si>
  <si>
    <t>Business</t>
  </si>
  <si>
    <t>Arts</t>
  </si>
  <si>
    <t>study</t>
  </si>
  <si>
    <t>Class-</t>
  </si>
  <si>
    <t>of Reading</t>
  </si>
  <si>
    <t>Labora-</t>
  </si>
  <si>
    <t>course</t>
  </si>
  <si>
    <t>room</t>
  </si>
  <si>
    <t>rooms</t>
  </si>
  <si>
    <t>tories</t>
  </si>
  <si>
    <t>Offices</t>
  </si>
  <si>
    <t>2004(제주시)</t>
  </si>
  <si>
    <t>2005(제주시)</t>
  </si>
  <si>
    <t>주 : 1). 사설학원법에 의한 학원분리표 변경</t>
  </si>
  <si>
    <t>(단위 : 개, 권, 명, 천원)</t>
  </si>
  <si>
    <t>(Unit : number, volume, person, 1000 won)</t>
  </si>
  <si>
    <t>연별및 도서관별</t>
  </si>
  <si>
    <t>직 원 수</t>
  </si>
  <si>
    <t>도서관수</t>
  </si>
  <si>
    <t>좌 석 수</t>
  </si>
  <si>
    <t>자료수</t>
  </si>
  <si>
    <t>연     간</t>
  </si>
  <si>
    <t>예     산</t>
  </si>
  <si>
    <t>Year &amp; Library</t>
  </si>
  <si>
    <t>도서</t>
  </si>
  <si>
    <t>비도서</t>
  </si>
  <si>
    <t>이용자수</t>
  </si>
  <si>
    <t>이용책수</t>
  </si>
  <si>
    <t>libraries</t>
  </si>
  <si>
    <t>Seats</t>
  </si>
  <si>
    <t>books</t>
  </si>
  <si>
    <t>Non-book</t>
  </si>
  <si>
    <t>Annual users</t>
  </si>
  <si>
    <t>Annual books lent</t>
  </si>
  <si>
    <t>Budget</t>
  </si>
  <si>
    <t>자료 : 사업운영본부(각 도서관), 제주특별자치도교육청</t>
  </si>
  <si>
    <t>17. 공   공   도   서   관          Public Libraries</t>
  </si>
  <si>
    <t>(단위 : 명, 점)</t>
  </si>
  <si>
    <t>(Unit : person, piece)</t>
  </si>
  <si>
    <t>연별 및 박물관</t>
  </si>
  <si>
    <t>입 장 자</t>
  </si>
  <si>
    <t>금     속</t>
  </si>
  <si>
    <t>옥     석</t>
  </si>
  <si>
    <t>토     도</t>
  </si>
  <si>
    <t>골     각</t>
  </si>
  <si>
    <t>목죽초질</t>
  </si>
  <si>
    <t>철피모지직</t>
  </si>
  <si>
    <t>서화탁본</t>
  </si>
  <si>
    <t>편직제품</t>
  </si>
  <si>
    <t>무     구</t>
  </si>
  <si>
    <t>의     상</t>
  </si>
  <si>
    <t>기     타</t>
  </si>
  <si>
    <t>Year &amp; Museum</t>
  </si>
  <si>
    <t>Mental</t>
  </si>
  <si>
    <t>Gems</t>
  </si>
  <si>
    <t>Pottery</t>
  </si>
  <si>
    <t>Curios</t>
  </si>
  <si>
    <t>Woden and
bamboo</t>
  </si>
  <si>
    <t>Ironware
fur &amp; pelt</t>
  </si>
  <si>
    <t>Pictoria art
and calligraphy</t>
  </si>
  <si>
    <t xml:space="preserve">Weaving </t>
  </si>
  <si>
    <t>Weapons</t>
  </si>
  <si>
    <t>Clothing</t>
  </si>
  <si>
    <t>Other</t>
  </si>
  <si>
    <t>2 0 0 0</t>
  </si>
  <si>
    <t>2 0 0 1</t>
  </si>
  <si>
    <t>2 0 0 4</t>
  </si>
  <si>
    <t>국립제주박물관</t>
  </si>
  <si>
    <t>Jeju National Museum</t>
  </si>
  <si>
    <t>제주도민속자연사
박      물      관</t>
  </si>
  <si>
    <t>jeju Folk and Natural 
History Museum</t>
  </si>
  <si>
    <t>제 주 대 박 물 관</t>
  </si>
  <si>
    <t>cheju National Univ. Museum</t>
  </si>
  <si>
    <t>자료 : 국립제주박물관, 제주도민속자연사박물관, 제주대박물관</t>
  </si>
  <si>
    <t>Source : Jeju Folklore and Natural History Museum, Jeju Education Museum,</t>
  </si>
  <si>
    <t xml:space="preserve">  주 : 1) 2002년부터는 교육박물관 제외, 국립제주박물관 추가</t>
  </si>
  <si>
    <t xml:space="preserve">       Jeju National Univ. Museum</t>
  </si>
  <si>
    <r>
      <t xml:space="preserve">18. 박       물       관 </t>
    </r>
    <r>
      <rPr>
        <b/>
        <vertAlign val="superscript"/>
        <sz val="20"/>
        <rFont val="돋움"/>
        <family val="3"/>
      </rPr>
      <t>1)</t>
    </r>
    <r>
      <rPr>
        <b/>
        <sz val="20"/>
        <rFont val="돋움"/>
        <family val="3"/>
      </rPr>
      <t xml:space="preserve">                Museums</t>
    </r>
  </si>
  <si>
    <t>19. 문     화     재                     Cultural Properties</t>
  </si>
  <si>
    <t>(단위 : 개)</t>
  </si>
  <si>
    <t>(Unit : each)</t>
  </si>
  <si>
    <t>연      별</t>
  </si>
  <si>
    <t>총     계</t>
  </si>
  <si>
    <t>국 가 지 정 문 화 재</t>
  </si>
  <si>
    <t>도 지 정 문 화 재</t>
  </si>
  <si>
    <t>문화재자료</t>
  </si>
  <si>
    <t>등록</t>
  </si>
  <si>
    <t>National cultural properties</t>
  </si>
  <si>
    <t>Provincial cultural properties</t>
  </si>
  <si>
    <t>문화재</t>
  </si>
  <si>
    <t>국     보</t>
  </si>
  <si>
    <t>보     물</t>
  </si>
  <si>
    <t>사적및명승</t>
  </si>
  <si>
    <t>천연기념물</t>
  </si>
  <si>
    <t>중     요</t>
  </si>
  <si>
    <t>중요무형문화재</t>
  </si>
  <si>
    <t>유형문화재</t>
  </si>
  <si>
    <t>기 념 물</t>
  </si>
  <si>
    <t>민속자료</t>
  </si>
  <si>
    <t>무형문화재</t>
  </si>
  <si>
    <t>Intangible</t>
  </si>
  <si>
    <t>Tangible</t>
  </si>
  <si>
    <t>Cultural</t>
  </si>
  <si>
    <t>Grand</t>
  </si>
  <si>
    <t>Historic</t>
  </si>
  <si>
    <t>Natural</t>
  </si>
  <si>
    <t>Folklore</t>
  </si>
  <si>
    <t>cultural</t>
  </si>
  <si>
    <t>property</t>
  </si>
  <si>
    <t>treasures</t>
  </si>
  <si>
    <t>Treasures</t>
  </si>
  <si>
    <t>areas</t>
  </si>
  <si>
    <t>monuments</t>
  </si>
  <si>
    <t>materials</t>
  </si>
  <si>
    <t>properties</t>
  </si>
  <si>
    <t>Monuments</t>
  </si>
  <si>
    <t>자료 : 문화체육과</t>
  </si>
  <si>
    <r>
      <t xml:space="preserve">Source : Culture </t>
    </r>
    <r>
      <rPr>
        <sz val="11"/>
        <rFont val="돋움"/>
        <family val="3"/>
      </rPr>
      <t>&amp;</t>
    </r>
    <r>
      <rPr>
        <sz val="11"/>
        <rFont val="돋움"/>
        <family val="3"/>
      </rPr>
      <t xml:space="preserve"> Sports </t>
    </r>
  </si>
  <si>
    <t>Source : Culture &amp; Sports</t>
  </si>
  <si>
    <t>Source : Culture &amp; Sports,Women's &amp; Children's Welfare Department</t>
  </si>
  <si>
    <t xml:space="preserve">연  별  </t>
  </si>
  <si>
    <t>공     연     시     설</t>
  </si>
  <si>
    <t>전  시  실</t>
  </si>
  <si>
    <t>지 역 문 화 복 지 시 설</t>
  </si>
  <si>
    <t>기     타     시     설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</si>
  <si>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</si>
  <si>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</si>
  <si>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</si>
  <si>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</si>
  <si>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</si>
  <si>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</si>
  <si>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영화상영관</t>
  </si>
  <si>
    <t>미 술 관</t>
  </si>
  <si>
    <t>화      랑</t>
  </si>
  <si>
    <t>시군민회관</t>
  </si>
  <si>
    <t>복지회관</t>
  </si>
  <si>
    <t>청소년</t>
  </si>
  <si>
    <t xml:space="preserve">문 화 원 </t>
  </si>
  <si>
    <t>국 악 원</t>
  </si>
  <si>
    <t>전수회관</t>
  </si>
  <si>
    <t>수련시설</t>
  </si>
  <si>
    <t>Si, Gun</t>
  </si>
  <si>
    <t>Traditional</t>
  </si>
  <si>
    <t>Movie</t>
  </si>
  <si>
    <t>public</t>
  </si>
  <si>
    <t>Welfare</t>
  </si>
  <si>
    <t>Youth</t>
  </si>
  <si>
    <t>performing</t>
  </si>
  <si>
    <t>Initiation</t>
  </si>
  <si>
    <t>theater</t>
  </si>
  <si>
    <t>Art museum</t>
  </si>
  <si>
    <t>Gallery</t>
  </si>
  <si>
    <t>center</t>
  </si>
  <si>
    <t>hall</t>
  </si>
  <si>
    <t>arts center</t>
  </si>
  <si>
    <t>21. 문     화     공     간          Cultural Facilities</t>
  </si>
  <si>
    <t>25. 출판, 인쇄 및 기록매체업 현황(산업세분류별)     Publishing, Printing and Reproduction of Recorded Media Companies(by Industrial classes)</t>
  </si>
  <si>
    <t xml:space="preserve">       (Unit : number, person)</t>
  </si>
  <si>
    <t>서 적 출 판 업</t>
  </si>
  <si>
    <t>기 록 매 체 출 판 업</t>
  </si>
  <si>
    <t>기 타 출 판 업</t>
  </si>
  <si>
    <t>인 쇄 업</t>
  </si>
  <si>
    <t>인쇄관련산업</t>
  </si>
  <si>
    <t>기록매체복제업</t>
  </si>
  <si>
    <t xml:space="preserve">Publishing of books, 
brochures, </t>
  </si>
  <si>
    <t>Publishing of</t>
  </si>
  <si>
    <t>Service activities</t>
  </si>
  <si>
    <t>Reproduction of</t>
  </si>
  <si>
    <t>musical books &amp; 
other publications</t>
  </si>
  <si>
    <t>magaxines, journals &amp; periodicals</t>
  </si>
  <si>
    <t>recorded media</t>
  </si>
  <si>
    <t>Other Publishing</t>
  </si>
  <si>
    <t>printing</t>
  </si>
  <si>
    <t>related to printing</t>
  </si>
  <si>
    <t>사업체수</t>
  </si>
  <si>
    <t>종사자수</t>
  </si>
  <si>
    <t>Establish-
ments</t>
  </si>
  <si>
    <t>Employees</t>
  </si>
  <si>
    <t>Source : Policy Planning Officer</t>
  </si>
  <si>
    <t>자료 : 제주특별자치도 정책기획관실(사업체기초통계조사 자료)</t>
  </si>
  <si>
    <t>24. 언 론 매 체               Mass Media</t>
  </si>
  <si>
    <t>(Unit : number)</t>
  </si>
  <si>
    <t>연   별</t>
  </si>
  <si>
    <t>방     송     사</t>
  </si>
  <si>
    <t>신     문     사</t>
  </si>
  <si>
    <t>기          타</t>
  </si>
  <si>
    <t>Broadcasting stations</t>
  </si>
  <si>
    <t>Newspaper publishers</t>
  </si>
  <si>
    <t>T     V</t>
  </si>
  <si>
    <t>라 디 오</t>
  </si>
  <si>
    <t>일     간</t>
  </si>
  <si>
    <t>주     간</t>
  </si>
  <si>
    <t>종합유선</t>
  </si>
  <si>
    <t>중계유선</t>
  </si>
  <si>
    <t>음악유선</t>
  </si>
  <si>
    <t>기타방송</t>
  </si>
  <si>
    <t>Television</t>
  </si>
  <si>
    <t>Radio</t>
  </si>
  <si>
    <t>Daily</t>
  </si>
  <si>
    <t>Weekly</t>
  </si>
  <si>
    <t>CATV 
broadcasting</t>
  </si>
  <si>
    <t>Relay 
broadcasting</t>
  </si>
  <si>
    <t>Music
broadcasting</t>
  </si>
  <si>
    <t>Other 
broadcasting</t>
  </si>
  <si>
    <t>자료 : 공보과</t>
  </si>
  <si>
    <t>Source : Public Affairs Department</t>
  </si>
  <si>
    <t xml:space="preserve">   주 : 1) 2004년도 일반주간 + 특수주간 포함  </t>
  </si>
  <si>
    <t xml:space="preserve">         2) 2004년도 중계유선 + 음악유선 + 기타방송 = KCTV 통합 </t>
  </si>
  <si>
    <t>23.  청소년수련시설   Youth Facilities</t>
  </si>
  <si>
    <t xml:space="preserve"> (단위:개소, ㎡)</t>
  </si>
  <si>
    <t>(Unit : number, m²)</t>
  </si>
  <si>
    <t>합계   Total</t>
  </si>
  <si>
    <t>수련관
Training institution</t>
  </si>
  <si>
    <t>문화의집
Cultural house</t>
  </si>
  <si>
    <t>수련원
Training center</t>
  </si>
  <si>
    <t>야영장
Camp</t>
  </si>
  <si>
    <t>유스호스텔
Youth hotel</t>
  </si>
  <si>
    <t>개소
Places</t>
  </si>
  <si>
    <t>면적
Area</t>
  </si>
  <si>
    <t>2 0 0 2</t>
  </si>
  <si>
    <t>자료 : 여성아동복지과</t>
  </si>
  <si>
    <t xml:space="preserve">source :Women's &amp; Children's Welfare Department </t>
  </si>
  <si>
    <t>22. 체     육     시      설          Public Sports Facilities</t>
  </si>
  <si>
    <t>(단위 : 개소, m²)</t>
  </si>
  <si>
    <t>경        기        장               Athletic fields</t>
  </si>
  <si>
    <t>등 록 체 육 시 설</t>
  </si>
  <si>
    <t>실내체육관
Gymnasiums</t>
  </si>
  <si>
    <t>종합경기장
Sports complex</t>
  </si>
  <si>
    <t>테 니 스 장 
Tennis courts</t>
  </si>
  <si>
    <t>수  영  장
Swimming pools</t>
  </si>
  <si>
    <t>사  격  장
Firing ranges</t>
  </si>
  <si>
    <t>기   타
Others</t>
  </si>
  <si>
    <t>골 프 장
Golf
course</t>
  </si>
  <si>
    <t>스 키 장
Sking
ground</t>
  </si>
  <si>
    <t>요 트 장
Marina</t>
  </si>
  <si>
    <t>조 정 장
Regatta</t>
  </si>
  <si>
    <t>카누장
Canoeing center</t>
  </si>
  <si>
    <t xml:space="preserve">개   소
Places </t>
  </si>
  <si>
    <t>면   적
Gross
coverage</t>
  </si>
  <si>
    <t>개   소
Places</t>
  </si>
  <si>
    <t>개   소</t>
  </si>
  <si>
    <t>면   적</t>
  </si>
  <si>
    <t>_</t>
  </si>
  <si>
    <t>등 록 체 육 시 설      Registered sports facilities</t>
  </si>
  <si>
    <t>신 고 체 육 시 설     Reported sports facilities</t>
  </si>
  <si>
    <t>빙 상 장
Ice rink</t>
  </si>
  <si>
    <t>자동차
경주장
Car racing
track</t>
  </si>
  <si>
    <t>승 마 장
Eques
trian
field</t>
  </si>
  <si>
    <t>종      합
체육시설
Sports
complex</t>
  </si>
  <si>
    <t>수 영 장
Swimming
pools</t>
  </si>
  <si>
    <t>체육도장
Exercise
hall</t>
  </si>
  <si>
    <t>볼 링 장
Bowling
alley</t>
  </si>
  <si>
    <t>테니스장
Tennis
courts</t>
  </si>
  <si>
    <t xml:space="preserve">
골프연습장
Golf
practice
range
</t>
  </si>
  <si>
    <t>체력단련장
Physical
training
center</t>
  </si>
  <si>
    <t>에어로빅장
Aerobic
center</t>
  </si>
  <si>
    <t>당구장
Billiard
room</t>
  </si>
  <si>
    <t>썰매장
Area for
sledding</t>
  </si>
  <si>
    <t>무도장
Ball
room</t>
  </si>
  <si>
    <t>무도학원
Ballroom
Dancing
school</t>
  </si>
  <si>
    <t>자료 : 제주특별자치도 스포츠산업과, 축정과, 도시계획과</t>
  </si>
  <si>
    <t>Source : Sports Industry Div., Livestock Policy Div., Urban Planning Div.</t>
  </si>
  <si>
    <t xml:space="preserve">   주 : 1) 면적 : 실내체육관-연건축면적, 종합경기장-부지면적, 테니스장-부지면적, 수영장-연건축면적</t>
  </si>
  <si>
    <t>연          극          단</t>
  </si>
  <si>
    <t>Choral groups</t>
  </si>
  <si>
    <t>Boy &amp; girl choral groups</t>
  </si>
  <si>
    <t>Drama groups</t>
  </si>
  <si>
    <t>2 0 0 3</t>
  </si>
  <si>
    <t>(단위 : 명)</t>
  </si>
  <si>
    <t>(Unit : person)</t>
  </si>
  <si>
    <t>20. 예     술     단                Art Performing Organizations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</si>
  <si>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</si>
  <si>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</si>
  <si>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</si>
  <si>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</si>
  <si>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</si>
  <si>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2002(북제주군)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</si>
  <si>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</si>
  <si>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</si>
  <si>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</si>
  <si>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</si>
  <si>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 xml:space="preserve"> 2000(북제주군)</t>
  </si>
  <si>
    <t xml:space="preserve"> 2001(북제주군)</t>
  </si>
  <si>
    <t xml:space="preserve"> 2002(북제주군)</t>
  </si>
  <si>
    <t xml:space="preserve"> 2003(북제주군)</t>
  </si>
  <si>
    <t xml:space="preserve"> 2004(북제주군)</t>
  </si>
  <si>
    <t xml:space="preserve"> </t>
  </si>
  <si>
    <t>School</t>
  </si>
  <si>
    <t>Building</t>
  </si>
  <si>
    <t>Applicants</t>
  </si>
  <si>
    <t xml:space="preserve">Building </t>
  </si>
  <si>
    <t>Departments</t>
  </si>
  <si>
    <t>13. 대     학     원          Graduate Schools</t>
  </si>
  <si>
    <t>대학원수</t>
  </si>
  <si>
    <t>학  과  수</t>
  </si>
  <si>
    <t>입 학 정 원 수</t>
  </si>
  <si>
    <t>석 사 과 정 학 생 수</t>
  </si>
  <si>
    <t>박 사 과 정 학 생 수</t>
  </si>
  <si>
    <t>Entrance quota</t>
  </si>
  <si>
    <t>Students in MD course</t>
  </si>
  <si>
    <t>Students in DD course</t>
  </si>
  <si>
    <t>석     사</t>
  </si>
  <si>
    <t>박     사</t>
  </si>
  <si>
    <r>
      <t>MD</t>
    </r>
    <r>
      <rPr>
        <vertAlign val="superscript"/>
        <sz val="10"/>
        <rFont val="굴림"/>
        <family val="3"/>
      </rPr>
      <t>1)</t>
    </r>
    <r>
      <rPr>
        <sz val="10"/>
        <rFont val="굴림"/>
        <family val="3"/>
      </rPr>
      <t xml:space="preserve"> course</t>
    </r>
  </si>
  <si>
    <r>
      <t>DD</t>
    </r>
    <r>
      <rPr>
        <vertAlign val="superscript"/>
        <sz val="10"/>
        <rFont val="굴림"/>
        <family val="3"/>
      </rPr>
      <t xml:space="preserve">2) </t>
    </r>
    <r>
      <rPr>
        <sz val="10"/>
        <rFont val="굴림"/>
        <family val="3"/>
      </rPr>
      <t>course</t>
    </r>
  </si>
  <si>
    <t>MD course</t>
  </si>
  <si>
    <t>DD course</t>
  </si>
  <si>
    <t xml:space="preserve">여 </t>
  </si>
  <si>
    <t>석사과정</t>
  </si>
  <si>
    <t>박사과정</t>
  </si>
  <si>
    <t>지 원 자</t>
  </si>
  <si>
    <r>
      <t>DD</t>
    </r>
    <r>
      <rPr>
        <vertAlign val="superscript"/>
        <sz val="10"/>
        <rFont val="굴림"/>
        <family val="3"/>
      </rPr>
      <t>2)</t>
    </r>
    <r>
      <rPr>
        <sz val="10"/>
        <rFont val="굴림"/>
        <family val="3"/>
      </rPr>
      <t xml:space="preserve"> course</t>
    </r>
  </si>
  <si>
    <t xml:space="preserve">입  학  자  현  황 Entrance </t>
  </si>
  <si>
    <t>석사과정 MD cource</t>
  </si>
  <si>
    <t>박사과정 DD cource</t>
  </si>
  <si>
    <t>연    별</t>
  </si>
  <si>
    <t>Staffs</t>
  </si>
  <si>
    <t>Gross coverage</t>
  </si>
  <si>
    <t>Places</t>
  </si>
  <si>
    <t>계
Total</t>
  </si>
  <si>
    <t>여
Female</t>
  </si>
  <si>
    <t>남
Male</t>
  </si>
  <si>
    <t>Year</t>
  </si>
  <si>
    <t>-</t>
  </si>
  <si>
    <t>2 0 0 0</t>
  </si>
  <si>
    <t>­</t>
  </si>
  <si>
    <t>(단위 : 개, 명)</t>
  </si>
  <si>
    <t>(Unit : number, person)</t>
  </si>
  <si>
    <t>-</t>
  </si>
  <si>
    <t>2 0 0 1</t>
  </si>
  <si>
    <t>자료 : 제주대학교, 제주교육대학</t>
  </si>
  <si>
    <t xml:space="preserve">Source : Cheju National University, Jeju National University of Education  </t>
  </si>
  <si>
    <t>2 0 0 2</t>
  </si>
  <si>
    <t>2 0 0 2</t>
  </si>
  <si>
    <t>99(2)</t>
  </si>
  <si>
    <t xml:space="preserve"> </t>
  </si>
  <si>
    <t>Number</t>
  </si>
  <si>
    <t>Total</t>
  </si>
  <si>
    <t>계</t>
  </si>
  <si>
    <t>Graduates</t>
  </si>
  <si>
    <t>교     원     수</t>
  </si>
  <si>
    <t>사 무 직 원 수</t>
  </si>
  <si>
    <t>Teachers</t>
  </si>
  <si>
    <t>Clerical staffs</t>
  </si>
  <si>
    <t>여</t>
  </si>
  <si>
    <t>Female</t>
  </si>
  <si>
    <t>졸 업 자 현 황</t>
  </si>
  <si>
    <t>Graduation</t>
  </si>
  <si>
    <t>입 학 자</t>
  </si>
  <si>
    <t>Entrants</t>
  </si>
  <si>
    <t>Number of</t>
  </si>
  <si>
    <t>연별 및
대학원별</t>
  </si>
  <si>
    <t>Year &amp;
Graduate Schools</t>
  </si>
  <si>
    <t>Year &amp; Schools</t>
  </si>
  <si>
    <t xml:space="preserve">   주 : 1) MD : Master`s Degree  2) DD : Doctor`s Degree</t>
  </si>
  <si>
    <t>2 0 0 3</t>
  </si>
  <si>
    <t>100(2)</t>
  </si>
  <si>
    <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</si>
  <si>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t>제주대학교교육대학원</t>
  </si>
  <si>
    <t>제주대학교경영대학원</t>
  </si>
  <si>
    <t>제주대학교행정대학원</t>
  </si>
  <si>
    <t>제주대학교산업대학원</t>
  </si>
  <si>
    <t>제주대학교통역대학원</t>
  </si>
  <si>
    <t>제주교육대학교교육대학원</t>
  </si>
  <si>
    <t xml:space="preserve"> </t>
  </si>
  <si>
    <t>2 0 0 4</t>
  </si>
  <si>
    <t>2 0 0 5</t>
  </si>
  <si>
    <t>1985. 1. 10</t>
  </si>
  <si>
    <t>2 0 0 4</t>
  </si>
  <si>
    <t>jeju Miracle Library</t>
  </si>
  <si>
    <t>86(8)</t>
  </si>
  <si>
    <t>88(8)</t>
  </si>
  <si>
    <t>2 0 0 6</t>
  </si>
  <si>
    <t>Elementary school</t>
  </si>
  <si>
    <t>-</t>
  </si>
  <si>
    <t>2 0 0 6</t>
  </si>
  <si>
    <t>…</t>
  </si>
  <si>
    <t xml:space="preserve"> </t>
  </si>
  <si>
    <t>한수풀도서관</t>
  </si>
  <si>
    <t>동녘도서관</t>
  </si>
  <si>
    <t>애월읍도서관</t>
  </si>
  <si>
    <t>조천읍도서관</t>
  </si>
  <si>
    <t>한경면도서관</t>
  </si>
  <si>
    <t>Hansupul Library</t>
  </si>
  <si>
    <t>Dongnyeok Library</t>
  </si>
  <si>
    <t>Aewol -eup Public Library</t>
  </si>
  <si>
    <t>Jocheon -eup Public Library</t>
  </si>
  <si>
    <t>Hangyeong-myeon Public Library</t>
  </si>
  <si>
    <t>Jeju Provincial Library</t>
  </si>
  <si>
    <t>우당도서관</t>
  </si>
  <si>
    <t>Woodang Library</t>
  </si>
  <si>
    <t>탐라도서관</t>
  </si>
  <si>
    <t>T'amna Library</t>
  </si>
  <si>
    <t>제주기적의도서관</t>
  </si>
  <si>
    <t>제주도서관</t>
  </si>
  <si>
    <t>1985. 1. 10</t>
  </si>
  <si>
    <t>Graduate School of Educ. Cheju National University</t>
  </si>
  <si>
    <t>Graduate School of Interpretation Cheju National University</t>
  </si>
  <si>
    <t>Graduate School of Educ. Jeju National University of Education</t>
  </si>
  <si>
    <t>Graduate School Cheju National University</t>
  </si>
  <si>
    <t>Graduate School of Business Administration Cheju National University</t>
  </si>
  <si>
    <t>Graduate School of Public Administration Cheju National University</t>
  </si>
  <si>
    <t>Graduate School of Industry Cheju National University</t>
  </si>
  <si>
    <t>자료 : 문화체육과</t>
  </si>
  <si>
    <t>Year</t>
  </si>
  <si>
    <t>교지면적</t>
  </si>
  <si>
    <t>입학자수</t>
  </si>
  <si>
    <t>학급수
Number of classrooms</t>
  </si>
  <si>
    <t>2. 유   치   원           Kindergartens</t>
  </si>
  <si>
    <t>(단위: 개, 명, 천㎡)</t>
  </si>
  <si>
    <t>(Unit : number, Person, 1,000㎡)</t>
  </si>
  <si>
    <t>학교수
Number of schools</t>
  </si>
  <si>
    <t>학 생 수
Students</t>
  </si>
  <si>
    <t>교 원 수
Teachers</t>
  </si>
  <si>
    <t>졸업자현황
Graduation</t>
  </si>
  <si>
    <t>입학 자 현 황
Entrance</t>
  </si>
  <si>
    <r>
      <t xml:space="preserve">졸업자수
</t>
    </r>
    <r>
      <rPr>
        <sz val="9"/>
        <rFont val="돋움"/>
        <family val="3"/>
      </rPr>
      <t>Graduates</t>
    </r>
  </si>
  <si>
    <t>입학지원자
Applicants</t>
  </si>
  <si>
    <t>입 학 자
Entrants</t>
  </si>
  <si>
    <t xml:space="preserve"> 2001(제주시)</t>
  </si>
  <si>
    <t xml:space="preserve"> 2002(제주시)</t>
  </si>
  <si>
    <t xml:space="preserve"> 2003(제주시)</t>
  </si>
  <si>
    <t xml:space="preserve"> 2004(제주시)</t>
  </si>
  <si>
    <t>(단위 : 개소)</t>
  </si>
  <si>
    <t xml:space="preserve">       (Unit : place)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</si>
  <si>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</si>
  <si>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</si>
  <si>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</si>
  <si>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</si>
  <si>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</si>
  <si>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2002(북제주군)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</si>
  <si>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</si>
  <si>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</si>
  <si>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</si>
  <si>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</si>
  <si>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자료 : 문화체육과, 여성아동복지과</t>
  </si>
  <si>
    <t xml:space="preserve"> 2000(제주시)</t>
  </si>
  <si>
    <t>사무직원수
Clerical Staffs</t>
  </si>
  <si>
    <r>
      <t>교  지</t>
    </r>
    <r>
      <rPr>
        <vertAlign val="superscript"/>
        <sz val="11"/>
        <rFont val="돋움"/>
        <family val="3"/>
      </rPr>
      <t>1)</t>
    </r>
    <r>
      <rPr>
        <sz val="11"/>
        <rFont val="돋움"/>
        <family val="3"/>
      </rPr>
      <t xml:space="preserve">
면  적
School land area</t>
    </r>
  </si>
  <si>
    <r>
      <t>건  물</t>
    </r>
    <r>
      <rPr>
        <vertAlign val="superscript"/>
        <sz val="11"/>
        <rFont val="돋움"/>
        <family val="3"/>
      </rPr>
      <t>2)</t>
    </r>
    <r>
      <rPr>
        <sz val="11"/>
        <rFont val="돋움"/>
        <family val="3"/>
      </rPr>
      <t xml:space="preserve">
면  적
Building area</t>
    </r>
  </si>
  <si>
    <r>
      <t>교실수</t>
    </r>
    <r>
      <rPr>
        <vertAlign val="superscript"/>
        <sz val="11"/>
        <rFont val="돋움"/>
        <family val="3"/>
      </rPr>
      <t>3)</t>
    </r>
    <r>
      <rPr>
        <sz val="11"/>
        <rFont val="돋움"/>
        <family val="3"/>
      </rPr>
      <t xml:space="preserve">
Number</t>
    </r>
  </si>
  <si>
    <t>2 0 0 1</t>
  </si>
  <si>
    <t>2 0 0 5</t>
  </si>
  <si>
    <t>2 0 0 6</t>
  </si>
  <si>
    <t>화 북 동</t>
  </si>
  <si>
    <t>Hwabuk-dong</t>
  </si>
  <si>
    <t>봉 개 동</t>
  </si>
  <si>
    <t>Bongkae-dong</t>
  </si>
  <si>
    <t>아 라 동</t>
  </si>
  <si>
    <t>Ara-dong</t>
  </si>
  <si>
    <t>연     동</t>
  </si>
  <si>
    <t>Yeon-dong</t>
  </si>
  <si>
    <t>자료 : 제주특별자치도교육청,「제주교육통계연보」</t>
  </si>
  <si>
    <t>Source : Jeju Special Self-Governing Province Office of Education,
「Statistical Yearbook of Jeju Education」</t>
  </si>
  <si>
    <t xml:space="preserve">   주 : 1) 교지 = 대지 + 체육장</t>
  </si>
  <si>
    <t xml:space="preserve">         2) 건물 = 보통교실 + 특별교실 + 관리실 +기타  (면적을 1,000㎡로 표시함에 따른 시별 합이 전체합과 맞지 않을 수 있음)</t>
  </si>
  <si>
    <t xml:space="preserve">         3) 보통교실에 한함</t>
  </si>
  <si>
    <t>교     향     악     단</t>
  </si>
  <si>
    <t>관           악          단</t>
  </si>
  <si>
    <t>민   속   예   술   단</t>
  </si>
  <si>
    <t>Municipal symphony orchestra</t>
  </si>
  <si>
    <t>Municipal Band</t>
  </si>
  <si>
    <t>Folk-customs Art</t>
  </si>
  <si>
    <t>창 단 일</t>
  </si>
  <si>
    <t>단          원</t>
  </si>
  <si>
    <t>Groups</t>
  </si>
  <si>
    <t>Date of</t>
  </si>
  <si>
    <t>상     임</t>
  </si>
  <si>
    <t>비 상 임</t>
  </si>
  <si>
    <t>organization</t>
  </si>
  <si>
    <t>Permanent</t>
  </si>
  <si>
    <t>Temporary</t>
  </si>
  <si>
    <t>Organization</t>
  </si>
  <si>
    <t>합          창          단</t>
  </si>
  <si>
    <t>소년 · 소녀 합창단</t>
  </si>
  <si>
    <t>Source : Business Headquarter,
              Jeju Special Self-Governing Province Office of Education,</t>
  </si>
  <si>
    <t>진학자수
Entrants to higher school</t>
  </si>
  <si>
    <t>2 0 0 0 (제주시)</t>
  </si>
  <si>
    <t>2 0 0 0 (북제주군)</t>
  </si>
  <si>
    <t>2 0 0 1 (제주시)</t>
  </si>
  <si>
    <t>2 0 0 1 (북제주군)</t>
  </si>
  <si>
    <t>2 0 0 2 (제주시)</t>
  </si>
  <si>
    <t>2 0 0 2 (북제주군)</t>
  </si>
  <si>
    <t>2 0 0 3 (제주시)</t>
  </si>
  <si>
    <t>2 0 0 3 (북제주군)</t>
  </si>
  <si>
    <t>2 0 0 4 (제주시)</t>
  </si>
  <si>
    <t>2 0 0 4 (북제주군)</t>
  </si>
  <si>
    <t>2 0 0 5 (제주시)</t>
  </si>
  <si>
    <t>2 0 0 5 (북제주군)</t>
  </si>
  <si>
    <t>한 림 읍</t>
  </si>
  <si>
    <t>Hallim-eup</t>
  </si>
  <si>
    <t>애 월 읍</t>
  </si>
  <si>
    <t>Aewol-eup</t>
  </si>
  <si>
    <t>구 좌 읍</t>
  </si>
  <si>
    <t>Gujwa-eup</t>
  </si>
  <si>
    <t>이도2동</t>
  </si>
  <si>
    <t>Ido 2 dong</t>
  </si>
  <si>
    <t>용담2동</t>
  </si>
  <si>
    <t>Yongdam2dong</t>
  </si>
  <si>
    <t>오 라 동</t>
  </si>
  <si>
    <t>Ora-dong</t>
  </si>
  <si>
    <t>노 형 동</t>
  </si>
  <si>
    <t>Nohyeong-dong</t>
  </si>
  <si>
    <t>6. 일반계고등학교 (국·공립)     General  High  Schools (National and Public)</t>
  </si>
  <si>
    <t>5. 중     학     교 (사립)          Middle Schools (Private)</t>
  </si>
  <si>
    <t>(단위: 개, 명, 천㎡)</t>
  </si>
  <si>
    <t>(Unit : number, Person, 1,000㎡)</t>
  </si>
  <si>
    <t>학교수
Number of schools</t>
  </si>
  <si>
    <r>
      <t xml:space="preserve">학급수
</t>
    </r>
    <r>
      <rPr>
        <sz val="9"/>
        <rFont val="돋움"/>
        <family val="3"/>
      </rPr>
      <t>Number of classrooms</t>
    </r>
  </si>
  <si>
    <t>학 생 수
Students</t>
  </si>
  <si>
    <t>교 원 수
Teachers</t>
  </si>
  <si>
    <t>사무직원수
Staffs</t>
  </si>
  <si>
    <t>졸업자현황
Graduation</t>
  </si>
  <si>
    <t>입학 자 현 황
Entrance</t>
  </si>
  <si>
    <r>
      <t>교  지</t>
    </r>
    <r>
      <rPr>
        <vertAlign val="superscript"/>
        <sz val="11"/>
        <rFont val="돋움"/>
        <family val="3"/>
      </rPr>
      <t>1)</t>
    </r>
    <r>
      <rPr>
        <sz val="11"/>
        <rFont val="돋움"/>
        <family val="3"/>
      </rPr>
      <t xml:space="preserve">
면  적
School land area</t>
    </r>
  </si>
  <si>
    <r>
      <t>건  물</t>
    </r>
    <r>
      <rPr>
        <vertAlign val="superscript"/>
        <sz val="11"/>
        <rFont val="돋움"/>
        <family val="3"/>
      </rPr>
      <t>2)</t>
    </r>
    <r>
      <rPr>
        <sz val="11"/>
        <rFont val="돋움"/>
        <family val="3"/>
      </rPr>
      <t xml:space="preserve">
면  적
Building area</t>
    </r>
  </si>
  <si>
    <r>
      <t>교실수</t>
    </r>
    <r>
      <rPr>
        <vertAlign val="superscript"/>
        <sz val="11"/>
        <rFont val="돋움"/>
        <family val="3"/>
      </rPr>
      <t>3)</t>
    </r>
    <r>
      <rPr>
        <sz val="11"/>
        <rFont val="돋움"/>
        <family val="3"/>
      </rPr>
      <t xml:space="preserve">
Number</t>
    </r>
  </si>
  <si>
    <t>계
Total</t>
  </si>
  <si>
    <t>307(12)</t>
  </si>
  <si>
    <t>105(12)</t>
  </si>
  <si>
    <t xml:space="preserve">        * 제주도 전체수치임</t>
  </si>
  <si>
    <t>-</t>
  </si>
  <si>
    <r>
      <t xml:space="preserve">신문, 잡지  및   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정기간행물발행업</t>
    </r>
  </si>
  <si>
    <t>Publishing of newspapers,</t>
  </si>
  <si>
    <t>연별 및 학교별</t>
  </si>
  <si>
    <t>학교수
Number of
Schools</t>
  </si>
  <si>
    <t>학급(과)수
Number of
Classes &amp;
departments</t>
  </si>
  <si>
    <t>보통교실수
Number of
Classrooms</t>
  </si>
  <si>
    <t>학 생 수  Students</t>
  </si>
  <si>
    <t>교  직  원  수      Teachers and Staffs</t>
  </si>
  <si>
    <t>교원1인당
학 생 수
Number of
students
per teacher</t>
  </si>
  <si>
    <t>계
Total</t>
  </si>
  <si>
    <t>남
Male</t>
  </si>
  <si>
    <t>여
Female</t>
  </si>
  <si>
    <t>교  원     Teachers</t>
  </si>
  <si>
    <t>사무직원   Clerical staffs</t>
  </si>
  <si>
    <t>소  계
Sub-total</t>
  </si>
  <si>
    <t>연별 및 읍면동별</t>
  </si>
  <si>
    <r>
      <t xml:space="preserve">Year &amp; </t>
    </r>
    <r>
      <rPr>
        <sz val="11"/>
        <rFont val="돋움"/>
        <family val="3"/>
      </rPr>
      <t xml:space="preserve">Eup Myeon </t>
    </r>
    <r>
      <rPr>
        <sz val="11"/>
        <rFont val="돋움"/>
        <family val="3"/>
      </rPr>
      <t>Dong</t>
    </r>
  </si>
  <si>
    <t xml:space="preserve">연별 및
읍면동별
</t>
  </si>
  <si>
    <r>
      <t>Year &amp;</t>
    </r>
    <r>
      <rPr>
        <sz val="11"/>
        <rFont val="돋움"/>
        <family val="3"/>
      </rPr>
      <t xml:space="preserve"> Eup Myeon</t>
    </r>
    <r>
      <rPr>
        <sz val="11"/>
        <rFont val="돋움"/>
        <family val="3"/>
      </rPr>
      <t xml:space="preserve"> Dong</t>
    </r>
  </si>
  <si>
    <r>
      <t xml:space="preserve">연별 및 </t>
    </r>
    <r>
      <rPr>
        <sz val="11"/>
        <rFont val="돋움"/>
        <family val="3"/>
      </rPr>
      <t xml:space="preserve">        </t>
    </r>
    <r>
      <rPr>
        <sz val="11"/>
        <rFont val="돋움"/>
        <family val="3"/>
      </rPr>
      <t>읍면동별</t>
    </r>
  </si>
  <si>
    <r>
      <t xml:space="preserve">Year &amp; </t>
    </r>
    <r>
      <rPr>
        <sz val="11"/>
        <rFont val="돋움"/>
        <family val="3"/>
      </rPr>
      <t xml:space="preserve">Eup Myeon </t>
    </r>
    <r>
      <rPr>
        <sz val="11"/>
        <rFont val="돋움"/>
        <family val="3"/>
      </rPr>
      <t>Dong</t>
    </r>
  </si>
  <si>
    <r>
      <t>연별 및 읍면</t>
    </r>
    <r>
      <rPr>
        <sz val="11"/>
        <rFont val="돋움"/>
        <family val="3"/>
      </rPr>
      <t>동별</t>
    </r>
  </si>
  <si>
    <r>
      <t xml:space="preserve">Year &amp; </t>
    </r>
    <r>
      <rPr>
        <sz val="11"/>
        <rFont val="돋움"/>
        <family val="3"/>
      </rPr>
      <t xml:space="preserve">    Eup Myeon </t>
    </r>
    <r>
      <rPr>
        <sz val="11"/>
        <rFont val="돋움"/>
        <family val="3"/>
      </rPr>
      <t>Dong</t>
    </r>
  </si>
  <si>
    <r>
      <t xml:space="preserve">연별 및 </t>
    </r>
    <r>
      <rPr>
        <sz val="11"/>
        <rFont val="돋움"/>
        <family val="3"/>
      </rPr>
      <t xml:space="preserve">        </t>
    </r>
    <r>
      <rPr>
        <sz val="11"/>
        <rFont val="돋움"/>
        <family val="3"/>
      </rPr>
      <t>읍면동별</t>
    </r>
  </si>
  <si>
    <r>
      <t>연별 및</t>
    </r>
    <r>
      <rPr>
        <sz val="11"/>
        <rFont val="돋움"/>
        <family val="3"/>
      </rPr>
      <t xml:space="preserve">         읍면동별</t>
    </r>
  </si>
  <si>
    <r>
      <t>o</t>
    </r>
    <r>
      <rPr>
        <sz val="11"/>
        <rFont val="돋움"/>
        <family val="3"/>
      </rPr>
      <t>f</t>
    </r>
  </si>
  <si>
    <t xml:space="preserve">Number </t>
  </si>
  <si>
    <r>
      <t>o</t>
    </r>
    <r>
      <rPr>
        <sz val="11"/>
        <rFont val="돋움"/>
        <family val="3"/>
      </rPr>
      <t>f</t>
    </r>
  </si>
</sst>
</file>

<file path=xl/styles.xml><?xml version="1.0" encoding="utf-8"?>
<styleSheet xmlns="http://schemas.openxmlformats.org/spreadsheetml/2006/main">
  <numFmts count="6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;&quot;\&quot;\!\-&quot;\&quot;* #,##0_-;_-&quot;\&quot;* &quot;-&quot;_-;_-@_-"/>
    <numFmt numFmtId="177" formatCode="_-* #,##0_-;&quot;\&quot;\!\-* #,##0_-;_-* &quot;-&quot;_-;_-@_-"/>
    <numFmt numFmtId="178" formatCode="_-&quot;\&quot;* #,##0.00_-;&quot;\&quot;\!\-&quot;\&quot;* #,##0.00_-;_-&quot;\&quot;* &quot;-&quot;??_-;_-@_-"/>
    <numFmt numFmtId="179" formatCode="_-* #,##0.00_-;&quot;\&quot;\!\-* #,##0.00_-;_-* &quot;-&quot;??_-;_-@_-"/>
    <numFmt numFmtId="180" formatCode="0.0"/>
    <numFmt numFmtId="181" formatCode="#,##0_ "/>
    <numFmt numFmtId="182" formatCode="0_ "/>
    <numFmt numFmtId="183" formatCode="0_);[Red]&quot;\&quot;\!\(0&quot;\&quot;\!\)"/>
    <numFmt numFmtId="184" formatCode="_ * #,##0_ ;_ * &quot;\&quot;\!\-#,##0_ ;_ * &quot;-&quot;_ ;_ @_ "/>
    <numFmt numFmtId="185" formatCode="_ * #,##0.00_ ;_ * &quot;\&quot;\!\-#,##0.00_ ;_ * &quot;-&quot;??_ ;_ @_ "/>
    <numFmt numFmtId="186" formatCode="#,##0.0_ "/>
    <numFmt numFmtId="187" formatCode="#,##0.00_ "/>
    <numFmt numFmtId="188" formatCode="#,##0.000_ "/>
    <numFmt numFmtId="189" formatCode="#,##0.0000_ "/>
    <numFmt numFmtId="190" formatCode="#,##0;[Red]#,##0"/>
    <numFmt numFmtId="191" formatCode="#,##0_);[Red]\(#,##0\)"/>
    <numFmt numFmtId="192" formatCode="0.0%"/>
    <numFmt numFmtId="193" formatCode="0.0_ "/>
    <numFmt numFmtId="194" formatCode="#,##0.0;[Red]#,##0.0"/>
    <numFmt numFmtId="195" formatCode="0.0_);[Red]\(0.0\)"/>
    <numFmt numFmtId="196" formatCode="\(0\)"/>
    <numFmt numFmtId="197" formatCode="\-"/>
    <numFmt numFmtId="198" formatCode="0.00_ "/>
    <numFmt numFmtId="199" formatCode="#,##0;;\-;"/>
    <numFmt numFmtId="200" formatCode="#,##0\ \ \ ;;\-;"/>
    <numFmt numFmtId="201" formatCode="#,##0;;\-"/>
    <numFmt numFmtId="202" formatCode="#,##0;\-"/>
    <numFmt numFmtId="203" formatCode="0_);[Red]\(0\)"/>
    <numFmt numFmtId="204" formatCode="#,##0.0;;\-"/>
    <numFmt numFmtId="205" formatCode="#,##0.00;;\-"/>
    <numFmt numFmtId="206" formatCode="#,##0.0"/>
    <numFmt numFmtId="207" formatCode="#,##0_ &quot;     &quot;"/>
    <numFmt numFmtId="208" formatCode="#,##0_ &quot;          &quot;"/>
    <numFmt numFmtId="209" formatCode="#,##0_ &quot;        &quot;"/>
    <numFmt numFmtId="210" formatCode="_ * #,##0_ ;_ * \-#,##0_ ;_ * &quot;-&quot;_ ;_ @_ "/>
    <numFmt numFmtId="211" formatCode="_ * #,##0.00_ ;_ * \-#,##0.00_ ;_ * &quot;-&quot;??_ ;_ @_ "/>
    <numFmt numFmtId="212" formatCode="#,##0.0_ ;[Red]\-#,##0.0\ "/>
    <numFmt numFmtId="213" formatCode="#,##0.0_);[Red]\(#,##0.0\)"/>
    <numFmt numFmtId="214" formatCode="yyyy&quot;년&quot;\ m&quot;월&quot;\ d&quot;일&quot;"/>
    <numFmt numFmtId="215" formatCode="#,##0;#,##0;\-\ \ ;"/>
    <numFmt numFmtId="216" formatCode="#,##0;\-#,##0;\-\ \ ;"/>
    <numFmt numFmtId="217" formatCode="#,##0;&quot;△&quot;#,##0;\-\ \ ;"/>
    <numFmt numFmtId="218" formatCode="#,##0;;\-\ \ ;"/>
    <numFmt numFmtId="219" formatCode="#,##0\ \ ;;\-\ \ ;"/>
    <numFmt numFmtId="220" formatCode="\(#,##0\);\(#,##0\)"/>
    <numFmt numFmtId="221" formatCode="#,##0.00;&quot;△&quot;#,##0.00;\-\ \ ;"/>
    <numFmt numFmtId="222" formatCode="#,##0.00;;\-;"/>
    <numFmt numFmtId="223" formatCode="#,##0.0;;\-;"/>
    <numFmt numFmtId="224" formatCode="\'yy\.mm"/>
    <numFmt numFmtId="225" formatCode="0_);\(0\)"/>
    <numFmt numFmtId="226" formatCode="#,##0_);\(#,##0\)"/>
    <numFmt numFmtId="227" formatCode="0;[Red]0"/>
    <numFmt numFmtId="228" formatCode="#.00"/>
    <numFmt numFmtId="229" formatCode="#,##0\ ;;\-\ ;"/>
    <numFmt numFmtId="230" formatCode="#,##0;\-#,##0;\-"/>
  </numFmts>
  <fonts count="46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vertAlign val="superscript"/>
      <sz val="11"/>
      <name val="돋움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vertAlign val="superscript"/>
      <sz val="10"/>
      <name val="굴림"/>
      <family val="3"/>
    </font>
    <font>
      <b/>
      <sz val="18"/>
      <name val="돋움"/>
      <family val="3"/>
    </font>
    <font>
      <b/>
      <sz val="10"/>
      <color indexed="10"/>
      <name val="Arial"/>
      <family val="2"/>
    </font>
    <font>
      <sz val="11"/>
      <color indexed="4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돋움"/>
      <family val="3"/>
    </font>
    <font>
      <sz val="8"/>
      <name val="바탕"/>
      <family val="1"/>
    </font>
    <font>
      <sz val="9"/>
      <name val="Arial Narrow"/>
      <family val="2"/>
    </font>
    <font>
      <b/>
      <sz val="16"/>
      <name val="순명조"/>
      <family val="3"/>
    </font>
    <font>
      <sz val="9"/>
      <name val="바탕체"/>
      <family val="1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돋움"/>
      <family val="3"/>
    </font>
    <font>
      <sz val="8"/>
      <color indexed="8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22"/>
      <name val="돋움"/>
      <family val="3"/>
    </font>
    <font>
      <vertAlign val="superscript"/>
      <sz val="10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22"/>
      <name val="돋움"/>
      <family val="3"/>
    </font>
    <font>
      <sz val="10"/>
      <color indexed="12"/>
      <name val="돋움"/>
      <family val="3"/>
    </font>
    <font>
      <sz val="10"/>
      <color indexed="48"/>
      <name val="돋움"/>
      <family val="3"/>
    </font>
    <font>
      <b/>
      <vertAlign val="superscript"/>
      <sz val="20"/>
      <name val="돋움"/>
      <family val="3"/>
    </font>
    <font>
      <sz val="11"/>
      <color indexed="12"/>
      <name val="돋움"/>
      <family val="3"/>
    </font>
    <font>
      <b/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210" fontId="6" fillId="0" borderId="0" applyProtection="0">
      <alignment/>
    </xf>
    <xf numFmtId="185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38" fontId="10" fillId="2" borderId="0" applyNumberFormat="0" applyBorder="0" applyAlignment="0" applyProtection="0"/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0" fillId="2" borderId="3" applyNumberFormat="0" applyBorder="0" applyAlignment="0" applyProtection="0"/>
    <xf numFmtId="0" fontId="13" fillId="0" borderId="4">
      <alignment/>
      <protection/>
    </xf>
    <xf numFmtId="0" fontId="6" fillId="0" borderId="0">
      <alignment/>
      <protection/>
    </xf>
    <xf numFmtId="10" fontId="8" fillId="0" borderId="0" applyFont="0" applyFill="0" applyBorder="0" applyAlignment="0" applyProtection="0"/>
    <xf numFmtId="0" fontId="13" fillId="0" borderId="0">
      <alignment/>
      <protection/>
    </xf>
  </cellStyleXfs>
  <cellXfs count="9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81" fontId="4" fillId="0" borderId="0" xfId="17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0" fillId="0" borderId="0" xfId="17" applyNumberFormat="1" applyFont="1" applyAlignment="1">
      <alignment horizontal="center" vertical="center"/>
    </xf>
    <xf numFmtId="181" fontId="0" fillId="0" borderId="0" xfId="17" applyNumberFormat="1" applyFont="1" applyBorder="1" applyAlignment="1">
      <alignment horizontal="center" vertical="center"/>
    </xf>
    <xf numFmtId="181" fontId="0" fillId="0" borderId="9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15" fillId="0" borderId="5" xfId="0" applyFont="1" applyBorder="1" applyAlignment="1">
      <alignment horizontal="center" vertical="center"/>
    </xf>
    <xf numFmtId="181" fontId="15" fillId="0" borderId="0" xfId="17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3" xfId="0" applyFont="1" applyBorder="1" applyAlignment="1" quotePrefix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0" fillId="0" borderId="0" xfId="0" applyBorder="1" applyAlignment="1">
      <alignment/>
    </xf>
    <xf numFmtId="0" fontId="15" fillId="0" borderId="16" xfId="0" applyFont="1" applyBorder="1" applyAlignment="1">
      <alignment horizontal="center" vertical="center"/>
    </xf>
    <xf numFmtId="180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199" fontId="15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1" fontId="0" fillId="0" borderId="9" xfId="17" applyNumberFormat="1" applyFont="1" applyBorder="1" applyAlignment="1">
      <alignment horizontal="center" vertical="center"/>
    </xf>
    <xf numFmtId="201" fontId="0" fillId="0" borderId="0" xfId="17" applyNumberFormat="1" applyFont="1" applyBorder="1" applyAlignment="1">
      <alignment horizontal="center" vertical="center"/>
    </xf>
    <xf numFmtId="201" fontId="0" fillId="0" borderId="16" xfId="17" applyNumberFormat="1" applyFont="1" applyBorder="1" applyAlignment="1">
      <alignment horizontal="center" vertical="center"/>
    </xf>
    <xf numFmtId="201" fontId="0" fillId="0" borderId="4" xfId="17" applyNumberFormat="1" applyFont="1" applyBorder="1" applyAlignment="1">
      <alignment horizontal="center" vertical="center"/>
    </xf>
    <xf numFmtId="201" fontId="0" fillId="0" borderId="5" xfId="17" applyNumberFormat="1" applyFont="1" applyBorder="1" applyAlignment="1">
      <alignment horizontal="center" vertical="center"/>
    </xf>
    <xf numFmtId="201" fontId="0" fillId="0" borderId="0" xfId="17" applyNumberFormat="1" applyBorder="1" applyAlignment="1">
      <alignment horizontal="center" vertical="center"/>
    </xf>
    <xf numFmtId="201" fontId="15" fillId="0" borderId="4" xfId="0" applyNumberFormat="1" applyFont="1" applyBorder="1" applyAlignment="1">
      <alignment horizontal="center" vertical="center"/>
    </xf>
    <xf numFmtId="201" fontId="16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99" fontId="0" fillId="0" borderId="9" xfId="0" applyNumberFormat="1" applyFont="1" applyBorder="1" applyAlignment="1">
      <alignment horizontal="center" vertical="center"/>
    </xf>
    <xf numFmtId="199" fontId="0" fillId="0" borderId="0" xfId="0" applyNumberFormat="1" applyFont="1" applyBorder="1" applyAlignment="1">
      <alignment vertical="center"/>
    </xf>
    <xf numFmtId="199" fontId="0" fillId="0" borderId="0" xfId="0" applyNumberFormat="1" applyFont="1" applyBorder="1" applyAlignment="1">
      <alignment horizontal="center" vertical="center"/>
    </xf>
    <xf numFmtId="181" fontId="15" fillId="0" borderId="0" xfId="19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8" xfId="0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19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199" fontId="0" fillId="0" borderId="0" xfId="17" applyNumberFormat="1" applyFont="1" applyBorder="1" applyAlignment="1">
      <alignment horizontal="center" vertical="center"/>
    </xf>
    <xf numFmtId="199" fontId="0" fillId="0" borderId="4" xfId="17" applyNumberFormat="1" applyFont="1" applyBorder="1" applyAlignment="1">
      <alignment horizontal="center" vertical="center"/>
    </xf>
    <xf numFmtId="199" fontId="0" fillId="0" borderId="0" xfId="0" applyNumberFormat="1" applyFont="1" applyBorder="1" applyAlignment="1">
      <alignment horizontal="center"/>
    </xf>
    <xf numFmtId="199" fontId="0" fillId="0" borderId="4" xfId="0" applyNumberFormat="1" applyFont="1" applyBorder="1" applyAlignment="1">
      <alignment horizontal="center"/>
    </xf>
    <xf numFmtId="204" fontId="0" fillId="0" borderId="0" xfId="17" applyNumberFormat="1" applyFont="1" applyBorder="1" applyAlignment="1">
      <alignment horizontal="center" vertical="center"/>
    </xf>
    <xf numFmtId="186" fontId="0" fillId="0" borderId="0" xfId="17" applyNumberFormat="1" applyBorder="1" applyAlignment="1">
      <alignment horizontal="center" vertical="center"/>
    </xf>
    <xf numFmtId="204" fontId="3" fillId="0" borderId="0" xfId="0" applyNumberFormat="1" applyFont="1" applyBorder="1" applyAlignment="1">
      <alignment horizontal="center"/>
    </xf>
    <xf numFmtId="177" fontId="0" fillId="0" borderId="0" xfId="18" applyFont="1" applyBorder="1" applyAlignment="1">
      <alignment horizontal="center" vertical="center"/>
    </xf>
    <xf numFmtId="182" fontId="0" fillId="0" borderId="0" xfId="18" applyNumberFormat="1" applyFont="1" applyBorder="1" applyAlignment="1">
      <alignment horizontal="center" vertical="center"/>
    </xf>
    <xf numFmtId="182" fontId="0" fillId="0" borderId="9" xfId="18" applyNumberFormat="1" applyFont="1" applyBorder="1" applyAlignment="1">
      <alignment horizontal="center" vertical="center"/>
    </xf>
    <xf numFmtId="199" fontId="0" fillId="0" borderId="16" xfId="17" applyNumberFormat="1" applyFont="1" applyBorder="1" applyAlignment="1">
      <alignment horizontal="center" vertical="center"/>
    </xf>
    <xf numFmtId="181" fontId="25" fillId="0" borderId="0" xfId="17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181" fontId="25" fillId="0" borderId="5" xfId="17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181" fontId="25" fillId="0" borderId="9" xfId="17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23" applyNumberFormat="1" applyFont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/>
    </xf>
    <xf numFmtId="210" fontId="25" fillId="0" borderId="5" xfId="23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Alignment="1" quotePrefix="1">
      <alignment horizontal="center" vertical="center"/>
    </xf>
    <xf numFmtId="0" fontId="25" fillId="0" borderId="9" xfId="0" applyFont="1" applyBorder="1" applyAlignment="1">
      <alignment horizontal="center" vertical="center" shrinkToFit="1"/>
    </xf>
    <xf numFmtId="3" fontId="25" fillId="0" borderId="0" xfId="0" applyNumberFormat="1" applyFont="1" applyAlignment="1">
      <alignment horizontal="center" vertical="center"/>
    </xf>
    <xf numFmtId="206" fontId="25" fillId="0" borderId="0" xfId="0" applyNumberFormat="1" applyFont="1" applyAlignment="1">
      <alignment horizontal="center" vertical="center"/>
    </xf>
    <xf numFmtId="0" fontId="25" fillId="0" borderId="0" xfId="17" applyNumberFormat="1" applyFont="1" applyBorder="1" applyAlignment="1">
      <alignment horizontal="center" vertical="center"/>
    </xf>
    <xf numFmtId="186" fontId="25" fillId="0" borderId="0" xfId="17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1" fontId="25" fillId="0" borderId="0" xfId="17" applyNumberFormat="1" applyFont="1" applyAlignment="1">
      <alignment horizontal="center" vertical="center"/>
    </xf>
    <xf numFmtId="186" fontId="25" fillId="0" borderId="0" xfId="17" applyNumberFormat="1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1" fontId="25" fillId="0" borderId="0" xfId="17" applyNumberFormat="1" applyFont="1" applyBorder="1" applyAlignment="1">
      <alignment horizontal="center" vertical="center"/>
    </xf>
    <xf numFmtId="204" fontId="25" fillId="0" borderId="0" xfId="17" applyNumberFormat="1" applyFont="1" applyBorder="1" applyAlignment="1">
      <alignment horizontal="center" vertical="center"/>
    </xf>
    <xf numFmtId="181" fontId="25" fillId="0" borderId="5" xfId="0" applyNumberFormat="1" applyFont="1" applyBorder="1" applyAlignment="1">
      <alignment horizontal="center" vertical="center"/>
    </xf>
    <xf numFmtId="181" fontId="25" fillId="0" borderId="8" xfId="0" applyNumberFormat="1" applyFont="1" applyBorder="1" applyAlignment="1">
      <alignment horizontal="center" vertical="center"/>
    </xf>
    <xf numFmtId="201" fontId="25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1" fontId="25" fillId="0" borderId="0" xfId="17" applyNumberFormat="1" applyFont="1" applyAlignment="1">
      <alignment/>
    </xf>
    <xf numFmtId="206" fontId="25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15" fillId="0" borderId="5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99" fontId="25" fillId="0" borderId="9" xfId="0" applyNumberFormat="1" applyFont="1" applyBorder="1" applyAlignment="1">
      <alignment horizontal="center" vertical="center" shrinkToFit="1"/>
    </xf>
    <xf numFmtId="199" fontId="25" fillId="0" borderId="0" xfId="0" applyNumberFormat="1" applyFont="1" applyBorder="1" applyAlignment="1">
      <alignment horizontal="center" vertical="center" shrinkToFit="1"/>
    </xf>
    <xf numFmtId="228" fontId="0" fillId="0" borderId="0" xfId="0" applyNumberFormat="1" applyFont="1" applyAlignment="1">
      <alignment horizontal="center" vertical="center"/>
    </xf>
    <xf numFmtId="177" fontId="25" fillId="0" borderId="0" xfId="19" applyFont="1" applyBorder="1" applyAlignment="1">
      <alignment horizontal="center" vertical="center"/>
    </xf>
    <xf numFmtId="0" fontId="25" fillId="0" borderId="9" xfId="18" applyNumberFormat="1" applyFont="1" applyBorder="1" applyAlignment="1">
      <alignment horizontal="center" vertical="center"/>
    </xf>
    <xf numFmtId="0" fontId="25" fillId="0" borderId="0" xfId="18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9" xfId="19" applyNumberFormat="1" applyFont="1" applyBorder="1" applyAlignment="1">
      <alignment horizontal="center" vertical="center"/>
    </xf>
    <xf numFmtId="0" fontId="25" fillId="0" borderId="0" xfId="19" applyNumberFormat="1" applyFont="1" applyBorder="1" applyAlignment="1">
      <alignment horizontal="center" vertical="center"/>
    </xf>
    <xf numFmtId="191" fontId="25" fillId="0" borderId="0" xfId="18" applyNumberFormat="1" applyFont="1" applyBorder="1" applyAlignment="1">
      <alignment horizontal="center" vertical="center"/>
    </xf>
    <xf numFmtId="191" fontId="25" fillId="0" borderId="0" xfId="0" applyNumberFormat="1" applyFont="1" applyBorder="1" applyAlignment="1">
      <alignment horizontal="center" vertical="center"/>
    </xf>
    <xf numFmtId="191" fontId="25" fillId="0" borderId="0" xfId="19" applyNumberFormat="1" applyFont="1" applyBorder="1" applyAlignment="1">
      <alignment horizontal="center" vertical="center"/>
    </xf>
    <xf numFmtId="201" fontId="25" fillId="0" borderId="0" xfId="18" applyNumberFormat="1" applyFont="1" applyBorder="1" applyAlignment="1">
      <alignment horizontal="center" vertical="center"/>
    </xf>
    <xf numFmtId="201" fontId="25" fillId="0" borderId="0" xfId="19" applyNumberFormat="1" applyFont="1" applyBorder="1" applyAlignment="1">
      <alignment horizontal="center" vertical="center"/>
    </xf>
    <xf numFmtId="182" fontId="25" fillId="0" borderId="0" xfId="19" applyNumberFormat="1" applyFont="1" applyBorder="1" applyAlignment="1">
      <alignment horizontal="center" vertical="center"/>
    </xf>
    <xf numFmtId="182" fontId="25" fillId="0" borderId="9" xfId="19" applyNumberFormat="1" applyFont="1" applyBorder="1" applyAlignment="1">
      <alignment horizontal="center" vertical="center"/>
    </xf>
    <xf numFmtId="199" fontId="25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199" fontId="15" fillId="0" borderId="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99" fontId="25" fillId="0" borderId="9" xfId="0" applyNumberFormat="1" applyFont="1" applyBorder="1" applyAlignment="1">
      <alignment horizontal="center" vertical="center"/>
    </xf>
    <xf numFmtId="199" fontId="25" fillId="0" borderId="0" xfId="0" applyNumberFormat="1" applyFont="1" applyBorder="1" applyAlignment="1">
      <alignment vertical="center"/>
    </xf>
    <xf numFmtId="199" fontId="25" fillId="0" borderId="0" xfId="0" applyNumberFormat="1" applyFont="1" applyAlignment="1">
      <alignment horizontal="center" vertical="center" shrinkToFit="1"/>
    </xf>
    <xf numFmtId="3" fontId="25" fillId="0" borderId="0" xfId="0" applyNumberFormat="1" applyFont="1" applyBorder="1" applyAlignment="1">
      <alignment horizontal="centerContinuous" vertical="center"/>
    </xf>
    <xf numFmtId="199" fontId="8" fillId="0" borderId="0" xfId="0" applyNumberFormat="1" applyFont="1" applyFill="1" applyAlignment="1">
      <alignment horizontal="center" vertical="center" shrinkToFit="1"/>
    </xf>
    <xf numFmtId="199" fontId="8" fillId="0" borderId="0" xfId="0" applyNumberFormat="1" applyFont="1" applyFill="1" applyBorder="1" applyAlignment="1">
      <alignment horizontal="center" vertical="center" shrinkToFit="1"/>
    </xf>
    <xf numFmtId="199" fontId="8" fillId="0" borderId="9" xfId="0" applyNumberFormat="1" applyFont="1" applyFill="1" applyBorder="1" applyAlignment="1">
      <alignment horizontal="center" vertical="center" shrinkToFit="1"/>
    </xf>
    <xf numFmtId="199" fontId="8" fillId="0" borderId="5" xfId="0" applyNumberFormat="1" applyFont="1" applyFill="1" applyBorder="1" applyAlignment="1">
      <alignment horizontal="center" vertical="center" shrinkToFit="1"/>
    </xf>
    <xf numFmtId="199" fontId="8" fillId="0" borderId="16" xfId="0" applyNumberFormat="1" applyFont="1" applyFill="1" applyBorder="1" applyAlignment="1">
      <alignment horizontal="center" vertical="center" shrinkToFit="1"/>
    </xf>
    <xf numFmtId="199" fontId="8" fillId="0" borderId="4" xfId="0" applyNumberFormat="1" applyFont="1" applyFill="1" applyBorder="1" applyAlignment="1">
      <alignment horizontal="center" vertical="center" shrinkToFit="1"/>
    </xf>
    <xf numFmtId="199" fontId="8" fillId="0" borderId="8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 indent="1"/>
    </xf>
    <xf numFmtId="0" fontId="25" fillId="0" borderId="16" xfId="0" applyFont="1" applyBorder="1" applyAlignment="1">
      <alignment horizontal="center" vertical="center"/>
    </xf>
    <xf numFmtId="199" fontId="21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Alignment="1">
      <alignment horizontal="center" vertical="center" shrinkToFit="1"/>
    </xf>
    <xf numFmtId="0" fontId="25" fillId="0" borderId="0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indent="1"/>
    </xf>
    <xf numFmtId="197" fontId="0" fillId="0" borderId="0" xfId="18" applyNumberFormat="1" applyFont="1" applyBorder="1" applyAlignment="1">
      <alignment horizontal="center" vertical="center"/>
    </xf>
    <xf numFmtId="199" fontId="15" fillId="0" borderId="4" xfId="0" applyNumberFormat="1" applyFont="1" applyFill="1" applyBorder="1" applyAlignment="1">
      <alignment horizontal="center" vertical="center"/>
    </xf>
    <xf numFmtId="201" fontId="15" fillId="0" borderId="16" xfId="0" applyNumberFormat="1" applyFont="1" applyBorder="1" applyAlignment="1">
      <alignment horizontal="center" vertical="center"/>
    </xf>
    <xf numFmtId="201" fontId="15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81" fontId="15" fillId="0" borderId="0" xfId="17" applyNumberFormat="1" applyFont="1" applyAlignment="1">
      <alignment/>
    </xf>
    <xf numFmtId="0" fontId="15" fillId="0" borderId="0" xfId="0" applyFont="1" applyAlignment="1" quotePrefix="1">
      <alignment horizontal="center" vertical="center"/>
    </xf>
    <xf numFmtId="0" fontId="15" fillId="0" borderId="5" xfId="23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201" fontId="15" fillId="0" borderId="4" xfId="18" applyNumberFormat="1" applyFont="1" applyBorder="1" applyAlignment="1">
      <alignment horizontal="center" vertical="center"/>
    </xf>
    <xf numFmtId="182" fontId="15" fillId="0" borderId="16" xfId="19" applyNumberFormat="1" applyFont="1" applyBorder="1" applyAlignment="1">
      <alignment horizontal="center" vertical="center"/>
    </xf>
    <xf numFmtId="177" fontId="15" fillId="0" borderId="4" xfId="18" applyFont="1" applyBorder="1" applyAlignment="1">
      <alignment horizontal="center" vertical="center"/>
    </xf>
    <xf numFmtId="177" fontId="15" fillId="0" borderId="8" xfId="18" applyFont="1" applyBorder="1" applyAlignment="1">
      <alignment horizontal="center" vertical="center"/>
    </xf>
    <xf numFmtId="20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10" fillId="0" borderId="0" xfId="0" applyFont="1" applyAlignment="1">
      <alignment horizontal="left" vertical="center" wrapText="1" indent="1" shrinkToFit="1"/>
    </xf>
    <xf numFmtId="0" fontId="10" fillId="0" borderId="4" xfId="0" applyFont="1" applyBorder="1" applyAlignment="1">
      <alignment horizontal="left" vertical="center" wrapText="1" indent="1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81" fontId="34" fillId="0" borderId="0" xfId="17" applyNumberFormat="1" applyFont="1" applyBorder="1" applyAlignment="1">
      <alignment horizontal="center" vertical="center"/>
    </xf>
    <xf numFmtId="181" fontId="34" fillId="0" borderId="5" xfId="17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center" vertical="center"/>
    </xf>
    <xf numFmtId="206" fontId="34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17" applyNumberFormat="1" applyFont="1" applyBorder="1" applyAlignment="1">
      <alignment horizontal="center" vertical="center"/>
    </xf>
    <xf numFmtId="186" fontId="34" fillId="0" borderId="0" xfId="17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1" fontId="3" fillId="0" borderId="9" xfId="17" applyNumberFormat="1" applyFont="1" applyBorder="1" applyAlignment="1">
      <alignment horizontal="center" vertical="center"/>
    </xf>
    <xf numFmtId="201" fontId="3" fillId="0" borderId="0" xfId="17" applyNumberFormat="1" applyFont="1" applyBorder="1" applyAlignment="1">
      <alignment horizontal="center" vertical="center"/>
    </xf>
    <xf numFmtId="201" fontId="3" fillId="0" borderId="5" xfId="17" applyNumberFormat="1" applyFont="1" applyBorder="1" applyAlignment="1">
      <alignment horizontal="center" vertical="center"/>
    </xf>
    <xf numFmtId="181" fontId="3" fillId="0" borderId="0" xfId="17" applyNumberFormat="1" applyFont="1" applyBorder="1" applyAlignment="1">
      <alignment horizontal="center" vertical="center"/>
    </xf>
    <xf numFmtId="186" fontId="3" fillId="0" borderId="0" xfId="17" applyNumberFormat="1" applyFont="1" applyBorder="1" applyAlignment="1">
      <alignment horizontal="center" vertical="center"/>
    </xf>
    <xf numFmtId="181" fontId="3" fillId="0" borderId="5" xfId="17" applyNumberFormat="1" applyFont="1" applyBorder="1" applyAlignment="1">
      <alignment horizontal="center" vertical="center"/>
    </xf>
    <xf numFmtId="181" fontId="3" fillId="0" borderId="4" xfId="17" applyNumberFormat="1" applyFont="1" applyBorder="1" applyAlignment="1">
      <alignment horizontal="center" vertical="center"/>
    </xf>
    <xf numFmtId="201" fontId="3" fillId="0" borderId="4" xfId="17" applyNumberFormat="1" applyFont="1" applyBorder="1" applyAlignment="1">
      <alignment horizontal="center" vertical="center"/>
    </xf>
    <xf numFmtId="186" fontId="3" fillId="0" borderId="4" xfId="17" applyNumberFormat="1" applyFont="1" applyBorder="1" applyAlignment="1">
      <alignment horizontal="center" vertical="center"/>
    </xf>
    <xf numFmtId="0" fontId="3" fillId="0" borderId="4" xfId="17" applyNumberFormat="1" applyFont="1" applyBorder="1" applyAlignment="1">
      <alignment horizontal="center" vertical="center"/>
    </xf>
    <xf numFmtId="181" fontId="3" fillId="0" borderId="8" xfId="17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6" fontId="3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 shrinkToFit="1"/>
    </xf>
    <xf numFmtId="2" fontId="3" fillId="0" borderId="0" xfId="0" applyNumberFormat="1" applyFont="1" applyAlignment="1">
      <alignment vertical="center" shrinkToFit="1"/>
    </xf>
    <xf numFmtId="201" fontId="3" fillId="0" borderId="8" xfId="17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181" fontId="25" fillId="0" borderId="4" xfId="0" applyNumberFormat="1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181" fontId="3" fillId="0" borderId="0" xfId="17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190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206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90" fontId="3" fillId="0" borderId="4" xfId="0" applyNumberFormat="1" applyFont="1" applyBorder="1" applyAlignment="1">
      <alignment horizontal="center" vertical="center"/>
    </xf>
    <xf numFmtId="206" fontId="3" fillId="0" borderId="4" xfId="0" applyNumberFormat="1" applyFont="1" applyBorder="1" applyAlignment="1">
      <alignment horizontal="center" vertical="center"/>
    </xf>
    <xf numFmtId="206" fontId="3" fillId="0" borderId="4" xfId="0" applyNumberFormat="1" applyFont="1" applyFill="1" applyBorder="1" applyAlignment="1">
      <alignment horizontal="center" vertical="center"/>
    </xf>
    <xf numFmtId="190" fontId="3" fillId="0" borderId="8" xfId="0" applyNumberFormat="1" applyFont="1" applyBorder="1" applyAlignment="1">
      <alignment horizontal="center" vertical="center"/>
    </xf>
    <xf numFmtId="181" fontId="25" fillId="0" borderId="4" xfId="17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201" fontId="25" fillId="0" borderId="9" xfId="17" applyNumberFormat="1" applyFont="1" applyBorder="1" applyAlignment="1">
      <alignment horizontal="center" vertical="center" shrinkToFit="1"/>
    </xf>
    <xf numFmtId="201" fontId="25" fillId="0" borderId="0" xfId="17" applyNumberFormat="1" applyFont="1" applyBorder="1" applyAlignment="1">
      <alignment horizontal="center" vertical="center" shrinkToFit="1"/>
    </xf>
    <xf numFmtId="204" fontId="25" fillId="0" borderId="0" xfId="17" applyNumberFormat="1" applyFont="1" applyBorder="1" applyAlignment="1">
      <alignment horizontal="center" vertical="center" shrinkToFit="1"/>
    </xf>
    <xf numFmtId="201" fontId="25" fillId="0" borderId="5" xfId="17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5" fillId="0" borderId="3" xfId="0" applyFont="1" applyBorder="1" applyAlignment="1">
      <alignment horizontal="center" vertical="center" wrapText="1"/>
    </xf>
    <xf numFmtId="201" fontId="25" fillId="0" borderId="4" xfId="17" applyNumberFormat="1" applyFont="1" applyBorder="1" applyAlignment="1">
      <alignment horizontal="center" vertical="center" shrinkToFit="1"/>
    </xf>
    <xf numFmtId="201" fontId="25" fillId="0" borderId="8" xfId="17" applyNumberFormat="1" applyFont="1" applyBorder="1" applyAlignment="1">
      <alignment horizontal="center" vertical="center" shrinkToFit="1"/>
    </xf>
    <xf numFmtId="195" fontId="25" fillId="0" borderId="0" xfId="17" applyNumberFormat="1" applyFont="1" applyBorder="1" applyAlignment="1">
      <alignment horizontal="center" vertical="center" shrinkToFit="1"/>
    </xf>
    <xf numFmtId="195" fontId="25" fillId="0" borderId="4" xfId="17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181" fontId="25" fillId="0" borderId="0" xfId="20" applyNumberFormat="1" applyFont="1" applyBorder="1" applyAlignment="1">
      <alignment horizontal="center" vertical="center"/>
    </xf>
    <xf numFmtId="199" fontId="0" fillId="0" borderId="0" xfId="20" applyNumberFormat="1" applyFont="1" applyBorder="1" applyAlignment="1">
      <alignment horizontal="center" vertical="center"/>
    </xf>
    <xf numFmtId="199" fontId="0" fillId="0" borderId="4" xfId="2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shrinkToFit="1"/>
    </xf>
    <xf numFmtId="0" fontId="25" fillId="0" borderId="9" xfId="0" applyFont="1" applyBorder="1" applyAlignment="1">
      <alignment horizontal="left" vertical="center" shrinkToFit="1"/>
    </xf>
    <xf numFmtId="0" fontId="25" fillId="0" borderId="5" xfId="0" applyFont="1" applyBorder="1" applyAlignment="1">
      <alignment horizontal="left" vertical="center" shrinkToFit="1"/>
    </xf>
    <xf numFmtId="0" fontId="25" fillId="0" borderId="5" xfId="0" applyFont="1" applyBorder="1" applyAlignment="1">
      <alignment vertical="center" shrinkToFit="1"/>
    </xf>
    <xf numFmtId="210" fontId="25" fillId="0" borderId="5" xfId="23" applyFont="1" applyBorder="1" applyAlignment="1">
      <alignment vertical="center" shrinkToFit="1"/>
    </xf>
    <xf numFmtId="210" fontId="25" fillId="0" borderId="5" xfId="23" applyFont="1" applyBorder="1" applyAlignment="1">
      <alignment horizontal="left" vertical="center" shrinkToFit="1"/>
    </xf>
    <xf numFmtId="181" fontId="34" fillId="0" borderId="17" xfId="17" applyNumberFormat="1" applyFont="1" applyBorder="1" applyAlignment="1">
      <alignment horizontal="center" vertical="center"/>
    </xf>
    <xf numFmtId="181" fontId="25" fillId="0" borderId="17" xfId="17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191" fontId="25" fillId="0" borderId="17" xfId="18" applyNumberFormat="1" applyFont="1" applyBorder="1" applyAlignment="1">
      <alignment horizontal="center" vertical="center"/>
    </xf>
    <xf numFmtId="191" fontId="25" fillId="0" borderId="5" xfId="0" applyNumberFormat="1" applyFont="1" applyBorder="1" applyAlignment="1">
      <alignment horizontal="center" vertical="center"/>
    </xf>
    <xf numFmtId="191" fontId="25" fillId="0" borderId="5" xfId="18" applyNumberFormat="1" applyFont="1" applyBorder="1" applyAlignment="1">
      <alignment horizontal="center" vertical="center"/>
    </xf>
    <xf numFmtId="191" fontId="25" fillId="0" borderId="5" xfId="19" applyNumberFormat="1" applyFont="1" applyBorder="1" applyAlignment="1">
      <alignment horizontal="center" vertical="center"/>
    </xf>
    <xf numFmtId="201" fontId="25" fillId="0" borderId="17" xfId="0" applyNumberFormat="1" applyFont="1" applyBorder="1" applyAlignment="1">
      <alignment horizontal="center" vertical="center"/>
    </xf>
    <xf numFmtId="201" fontId="25" fillId="0" borderId="5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199" fontId="25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left" vertical="center" shrinkToFit="1"/>
    </xf>
    <xf numFmtId="210" fontId="25" fillId="0" borderId="9" xfId="23" applyFont="1" applyBorder="1" applyAlignment="1">
      <alignment horizontal="left" vertical="center" shrinkToFit="1"/>
    </xf>
    <xf numFmtId="206" fontId="25" fillId="0" borderId="5" xfId="0" applyNumberFormat="1" applyFont="1" applyBorder="1" applyAlignment="1">
      <alignment horizontal="center" vertical="center"/>
    </xf>
    <xf numFmtId="186" fontId="25" fillId="0" borderId="5" xfId="17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shrinkToFit="1"/>
    </xf>
    <xf numFmtId="0" fontId="25" fillId="0" borderId="9" xfId="0" applyFont="1" applyBorder="1" applyAlignment="1">
      <alignment vertical="center" shrinkToFit="1"/>
    </xf>
    <xf numFmtId="0" fontId="25" fillId="0" borderId="11" xfId="0" applyFont="1" applyBorder="1" applyAlignment="1">
      <alignment vertical="center" shrinkToFit="1"/>
    </xf>
    <xf numFmtId="0" fontId="32" fillId="0" borderId="0" xfId="0" applyFont="1" applyAlignment="1" quotePrefix="1">
      <alignment horizontal="center" vertical="center"/>
    </xf>
    <xf numFmtId="0" fontId="32" fillId="0" borderId="5" xfId="0" applyFont="1" applyBorder="1" applyAlignment="1" quotePrefix="1">
      <alignment horizontal="center" vertical="center"/>
    </xf>
    <xf numFmtId="0" fontId="34" fillId="0" borderId="5" xfId="0" applyFont="1" applyBorder="1" applyAlignment="1">
      <alignment vertical="center" shrinkToFit="1"/>
    </xf>
    <xf numFmtId="210" fontId="34" fillId="0" borderId="5" xfId="23" applyFont="1" applyBorder="1" applyAlignment="1">
      <alignment vertical="center" shrinkToFit="1"/>
    </xf>
    <xf numFmtId="0" fontId="34" fillId="0" borderId="11" xfId="0" applyFont="1" applyBorder="1" applyAlignment="1">
      <alignment vertical="center" shrinkToFit="1"/>
    </xf>
    <xf numFmtId="0" fontId="34" fillId="0" borderId="9" xfId="0" applyFont="1" applyBorder="1" applyAlignment="1">
      <alignment vertical="center" shrinkToFit="1"/>
    </xf>
    <xf numFmtId="0" fontId="25" fillId="0" borderId="17" xfId="0" applyFont="1" applyBorder="1" applyAlignment="1">
      <alignment horizontal="left" vertical="center" shrinkToFit="1"/>
    </xf>
    <xf numFmtId="0" fontId="34" fillId="0" borderId="17" xfId="0" applyFont="1" applyBorder="1" applyAlignment="1">
      <alignment horizontal="left" vertical="center" shrinkToFit="1"/>
    </xf>
    <xf numFmtId="210" fontId="34" fillId="0" borderId="5" xfId="23" applyFont="1" applyBorder="1" applyAlignment="1">
      <alignment horizontal="left" vertical="center" shrinkToFit="1"/>
    </xf>
    <xf numFmtId="0" fontId="34" fillId="0" borderId="5" xfId="0" applyFont="1" applyBorder="1" applyAlignment="1">
      <alignment horizontal="left" vertical="center" shrinkToFit="1"/>
    </xf>
    <xf numFmtId="0" fontId="34" fillId="0" borderId="17" xfId="0" applyFont="1" applyBorder="1" applyAlignment="1">
      <alignment vertical="center" shrinkToFit="1"/>
    </xf>
    <xf numFmtId="204" fontId="25" fillId="0" borderId="0" xfId="0" applyNumberFormat="1" applyFont="1" applyBorder="1" applyAlignment="1">
      <alignment horizontal="center" vertical="center" shrinkToFit="1"/>
    </xf>
    <xf numFmtId="201" fontId="25" fillId="0" borderId="0" xfId="0" applyNumberFormat="1" applyFont="1" applyBorder="1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 shrinkToFit="1"/>
    </xf>
    <xf numFmtId="206" fontId="0" fillId="0" borderId="0" xfId="0" applyNumberFormat="1" applyFont="1" applyAlignment="1">
      <alignment horizontal="center" vertical="center" shrinkToFit="1"/>
    </xf>
    <xf numFmtId="201" fontId="15" fillId="0" borderId="0" xfId="17" applyNumberFormat="1" applyFont="1" applyBorder="1" applyAlignment="1">
      <alignment horizontal="center" vertical="center" shrinkToFit="1"/>
    </xf>
    <xf numFmtId="201" fontId="25" fillId="0" borderId="16" xfId="17" applyNumberFormat="1" applyFont="1" applyBorder="1" applyAlignment="1">
      <alignment horizontal="center" vertical="center" shrinkToFit="1"/>
    </xf>
    <xf numFmtId="181" fontId="25" fillId="0" borderId="9" xfId="17" applyNumberFormat="1" applyFont="1" applyBorder="1" applyAlignment="1">
      <alignment horizontal="center" vertical="center" shrinkToFit="1"/>
    </xf>
    <xf numFmtId="181" fontId="25" fillId="0" borderId="0" xfId="17" applyNumberFormat="1" applyFont="1" applyAlignment="1">
      <alignment horizontal="center" vertical="center" shrinkToFit="1"/>
    </xf>
    <xf numFmtId="181" fontId="25" fillId="0" borderId="0" xfId="17" applyNumberFormat="1" applyFont="1" applyBorder="1" applyAlignment="1">
      <alignment horizontal="center" vertical="center" shrinkToFit="1"/>
    </xf>
    <xf numFmtId="181" fontId="25" fillId="0" borderId="0" xfId="0" applyNumberFormat="1" applyFont="1" applyAlignment="1">
      <alignment horizontal="center" vertical="center" shrinkToFit="1"/>
    </xf>
    <xf numFmtId="3" fontId="25" fillId="0" borderId="0" xfId="0" applyNumberFormat="1" applyFont="1" applyAlignment="1">
      <alignment horizontal="center" vertical="center" shrinkToFit="1"/>
    </xf>
    <xf numFmtId="206" fontId="25" fillId="0" borderId="0" xfId="0" applyNumberFormat="1" applyFont="1" applyAlignment="1">
      <alignment horizontal="center" vertical="center" shrinkToFit="1"/>
    </xf>
    <xf numFmtId="3" fontId="25" fillId="0" borderId="0" xfId="0" applyNumberFormat="1" applyFont="1" applyBorder="1" applyAlignment="1">
      <alignment horizontal="center" vertical="center" shrinkToFit="1"/>
    </xf>
    <xf numFmtId="206" fontId="25" fillId="0" borderId="0" xfId="0" applyNumberFormat="1" applyFont="1" applyBorder="1" applyAlignment="1">
      <alignment horizontal="center" vertical="center" shrinkToFit="1"/>
    </xf>
    <xf numFmtId="3" fontId="15" fillId="0" borderId="0" xfId="0" applyNumberFormat="1" applyFont="1" applyAlignment="1">
      <alignment horizontal="center" vertical="center" shrinkToFit="1"/>
    </xf>
    <xf numFmtId="3" fontId="25" fillId="0" borderId="4" xfId="0" applyNumberFormat="1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left" vertical="center" shrinkToFit="1"/>
    </xf>
    <xf numFmtId="210" fontId="34" fillId="0" borderId="9" xfId="23" applyFont="1" applyBorder="1" applyAlignment="1">
      <alignment horizontal="left" vertical="center" shrinkToFit="1"/>
    </xf>
    <xf numFmtId="0" fontId="34" fillId="0" borderId="9" xfId="0" applyFont="1" applyBorder="1" applyAlignment="1">
      <alignment horizontal="left" vertical="center" shrinkToFit="1"/>
    </xf>
    <xf numFmtId="0" fontId="3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99" fontId="3" fillId="0" borderId="9" xfId="0" applyNumberFormat="1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horizontal="center" vertical="center"/>
    </xf>
    <xf numFmtId="199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0" fontId="34" fillId="0" borderId="0" xfId="0" applyFont="1" applyAlignment="1">
      <alignment horizontal="centerContinuous" vertical="center" shrinkToFit="1"/>
    </xf>
    <xf numFmtId="0" fontId="34" fillId="0" borderId="8" xfId="0" applyFont="1" applyBorder="1" applyAlignment="1">
      <alignment horizontal="center" vertical="center" shrinkToFit="1"/>
    </xf>
    <xf numFmtId="199" fontId="3" fillId="0" borderId="16" xfId="0" applyNumberFormat="1" applyFont="1" applyFill="1" applyBorder="1" applyAlignment="1">
      <alignment horizontal="center" vertical="center"/>
    </xf>
    <xf numFmtId="199" fontId="3" fillId="0" borderId="4" xfId="0" applyNumberFormat="1" applyFont="1" applyFill="1" applyBorder="1" applyAlignment="1">
      <alignment horizontal="center" vertical="center"/>
    </xf>
    <xf numFmtId="199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 indent="1" shrinkToFit="1"/>
    </xf>
    <xf numFmtId="0" fontId="3" fillId="0" borderId="20" xfId="0" applyFont="1" applyBorder="1" applyAlignment="1">
      <alignment horizontal="left" vertical="center"/>
    </xf>
    <xf numFmtId="0" fontId="0" fillId="0" borderId="0" xfId="0" applyFont="1" applyAlignment="1">
      <alignment/>
    </xf>
    <xf numFmtId="210" fontId="34" fillId="0" borderId="9" xfId="23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 quotePrefix="1">
      <alignment horizontal="left" vertical="center" wrapText="1" indent="1" shrinkToFit="1"/>
    </xf>
    <xf numFmtId="181" fontId="0" fillId="0" borderId="0" xfId="17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5" fillId="0" borderId="17" xfId="0" applyFont="1" applyBorder="1" applyAlignment="1">
      <alignment vertical="center" shrinkToFit="1"/>
    </xf>
    <xf numFmtId="201" fontId="15" fillId="0" borderId="4" xfId="0" applyNumberFormat="1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210" fontId="25" fillId="0" borderId="9" xfId="23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195" fontId="34" fillId="0" borderId="0" xfId="17" applyNumberFormat="1" applyFont="1" applyBorder="1" applyAlignment="1">
      <alignment horizontal="center" vertical="center"/>
    </xf>
    <xf numFmtId="195" fontId="34" fillId="0" borderId="0" xfId="0" applyNumberFormat="1" applyFont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5" xfId="0" applyFont="1" applyBorder="1" applyAlignment="1">
      <alignment horizontal="center" vertical="center" shrinkToFit="1"/>
    </xf>
    <xf numFmtId="201" fontId="0" fillId="0" borderId="9" xfId="17" applyNumberFormat="1" applyFont="1" applyBorder="1" applyAlignment="1">
      <alignment horizontal="center" vertical="center" shrinkToFit="1"/>
    </xf>
    <xf numFmtId="201" fontId="0" fillId="0" borderId="0" xfId="17" applyNumberFormat="1" applyFont="1" applyBorder="1" applyAlignment="1">
      <alignment horizontal="center" vertical="center" shrinkToFit="1"/>
    </xf>
    <xf numFmtId="204" fontId="0" fillId="0" borderId="0" xfId="0" applyNumberFormat="1" applyFont="1" applyBorder="1" applyAlignment="1">
      <alignment horizontal="center" vertical="center" shrinkToFit="1"/>
    </xf>
    <xf numFmtId="190" fontId="0" fillId="0" borderId="5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204" fontId="0" fillId="0" borderId="0" xfId="17" applyNumberFormat="1" applyFont="1" applyBorder="1" applyAlignment="1">
      <alignment horizontal="center" vertical="center" shrinkToFit="1"/>
    </xf>
    <xf numFmtId="201" fontId="0" fillId="0" borderId="5" xfId="17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201" fontId="0" fillId="0" borderId="16" xfId="17" applyNumberFormat="1" applyFont="1" applyBorder="1" applyAlignment="1">
      <alignment horizontal="center" vertical="center" shrinkToFit="1"/>
    </xf>
    <xf numFmtId="201" fontId="0" fillId="0" borderId="4" xfId="17" applyNumberFormat="1" applyFont="1" applyBorder="1" applyAlignment="1">
      <alignment horizontal="center" vertical="center" shrinkToFit="1"/>
    </xf>
    <xf numFmtId="204" fontId="0" fillId="0" borderId="4" xfId="17" applyNumberFormat="1" applyFont="1" applyBorder="1" applyAlignment="1">
      <alignment horizontal="center" vertical="center" shrinkToFit="1"/>
    </xf>
    <xf numFmtId="201" fontId="0" fillId="0" borderId="8" xfId="17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3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199" fontId="15" fillId="0" borderId="0" xfId="0" applyNumberFormat="1" applyFont="1" applyFill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197" fontId="0" fillId="0" borderId="0" xfId="18" applyNumberFormat="1" applyFont="1" applyBorder="1" applyAlignment="1">
      <alignment horizontal="center" vertical="center"/>
    </xf>
    <xf numFmtId="182" fontId="0" fillId="0" borderId="0" xfId="18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99" fontId="0" fillId="0" borderId="0" xfId="0" applyNumberFormat="1" applyFont="1" applyBorder="1" applyAlignment="1">
      <alignment horizontal="center" vertical="center" shrinkToFit="1"/>
    </xf>
    <xf numFmtId="177" fontId="0" fillId="0" borderId="0" xfId="18" applyFont="1" applyBorder="1" applyAlignment="1">
      <alignment horizontal="center" vertical="center"/>
    </xf>
    <xf numFmtId="199" fontId="15" fillId="0" borderId="4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2" fontId="0" fillId="0" borderId="0" xfId="18" applyNumberFormat="1" applyFont="1" applyBorder="1" applyAlignment="1">
      <alignment horizontal="center" vertical="center"/>
    </xf>
    <xf numFmtId="199" fontId="0" fillId="0" borderId="0" xfId="0" applyNumberFormat="1" applyFont="1" applyBorder="1" applyAlignment="1">
      <alignment horizontal="center" vertical="center" shrinkToFit="1"/>
    </xf>
    <xf numFmtId="177" fontId="0" fillId="0" borderId="0" xfId="18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2" fontId="0" fillId="0" borderId="9" xfId="18" applyNumberFormat="1" applyFont="1" applyBorder="1" applyAlignment="1">
      <alignment horizontal="center" vertical="center"/>
    </xf>
    <xf numFmtId="203" fontId="15" fillId="0" borderId="4" xfId="0" applyNumberFormat="1" applyFont="1" applyBorder="1" applyAlignment="1">
      <alignment horizontal="center" vertical="center" shrinkToFit="1"/>
    </xf>
    <xf numFmtId="203" fontId="1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 quotePrefix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4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right" vertical="center"/>
    </xf>
    <xf numFmtId="199" fontId="35" fillId="0" borderId="0" xfId="0" applyNumberFormat="1" applyFont="1" applyFill="1" applyBorder="1" applyAlignment="1">
      <alignment horizontal="center" vertical="center"/>
    </xf>
    <xf numFmtId="199" fontId="35" fillId="0" borderId="0" xfId="0" applyNumberFormat="1" applyFont="1" applyFill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1" fontId="0" fillId="0" borderId="9" xfId="17" applyNumberFormat="1" applyFont="1" applyBorder="1" applyAlignment="1">
      <alignment horizontal="center" vertical="center"/>
    </xf>
    <xf numFmtId="201" fontId="0" fillId="0" borderId="0" xfId="17" applyNumberFormat="1" applyFont="1" applyBorder="1" applyAlignment="1">
      <alignment horizontal="center" vertical="center"/>
    </xf>
    <xf numFmtId="201" fontId="0" fillId="0" borderId="4" xfId="17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3" fillId="0" borderId="0" xfId="0" applyFont="1" applyAlignment="1">
      <alignment/>
    </xf>
    <xf numFmtId="3" fontId="34" fillId="0" borderId="0" xfId="0" applyNumberFormat="1" applyFont="1" applyBorder="1" applyAlignment="1">
      <alignment horizontal="center" vertical="center"/>
    </xf>
    <xf numFmtId="206" fontId="34" fillId="0" borderId="0" xfId="0" applyNumberFormat="1" applyFont="1" applyBorder="1" applyAlignment="1">
      <alignment horizontal="center" vertical="center"/>
    </xf>
    <xf numFmtId="201" fontId="3" fillId="0" borderId="0" xfId="0" applyNumberFormat="1" applyFont="1" applyBorder="1" applyAlignment="1">
      <alignment horizontal="center" vertical="center"/>
    </xf>
    <xf numFmtId="201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right" vertical="center" wrapText="1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9" fontId="35" fillId="0" borderId="9" xfId="0" applyNumberFormat="1" applyFont="1" applyFill="1" applyBorder="1" applyAlignment="1">
      <alignment horizontal="center" vertical="center"/>
    </xf>
    <xf numFmtId="199" fontId="0" fillId="0" borderId="0" xfId="17" applyNumberFormat="1" applyFont="1" applyBorder="1" applyAlignment="1">
      <alignment horizontal="center" vertical="center"/>
    </xf>
    <xf numFmtId="199" fontId="0" fillId="0" borderId="0" xfId="20" applyNumberFormat="1" applyFont="1" applyBorder="1" applyAlignment="1">
      <alignment horizontal="center" vertical="center"/>
    </xf>
    <xf numFmtId="199" fontId="0" fillId="0" borderId="4" xfId="0" applyNumberFormat="1" applyFont="1" applyBorder="1" applyAlignment="1">
      <alignment horizontal="center" vertical="center"/>
    </xf>
    <xf numFmtId="199" fontId="0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0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/>
    </xf>
    <xf numFmtId="194" fontId="3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0" fontId="42" fillId="0" borderId="9" xfId="0" applyFont="1" applyBorder="1" applyAlignment="1" quotePrefix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9" xfId="0" applyFont="1" applyBorder="1" applyAlignment="1" quotePrefix="1">
      <alignment horizontal="left" vertical="center" indent="1" shrinkToFit="1"/>
    </xf>
    <xf numFmtId="0" fontId="3" fillId="0" borderId="16" xfId="0" applyFont="1" applyBorder="1" applyAlignment="1" quotePrefix="1">
      <alignment horizontal="left" vertical="center" indent="1" shrinkToFit="1"/>
    </xf>
    <xf numFmtId="0" fontId="3" fillId="0" borderId="0" xfId="0" applyFont="1" applyBorder="1" applyAlignment="1" quotePrefix="1">
      <alignment horizontal="left" vertical="center"/>
    </xf>
    <xf numFmtId="0" fontId="38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3" fontId="0" fillId="0" borderId="0" xfId="0" applyNumberFormat="1" applyFont="1" applyAlignment="1">
      <alignment horizontal="center" vertical="center" shrinkToFit="1"/>
    </xf>
    <xf numFmtId="0" fontId="3" fillId="0" borderId="22" xfId="0" applyFont="1" applyBorder="1" applyAlignment="1" quotePrefix="1">
      <alignment horizontal="left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9" fontId="3" fillId="0" borderId="16" xfId="0" applyNumberFormat="1" applyFont="1" applyFill="1" applyBorder="1" applyAlignment="1">
      <alignment horizontal="center" vertical="center" shrinkToFit="1"/>
    </xf>
    <xf numFmtId="199" fontId="3" fillId="0" borderId="4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 quotePrefix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199" fontId="3" fillId="0" borderId="9" xfId="0" applyNumberFormat="1" applyFont="1" applyFill="1" applyBorder="1" applyAlignment="1">
      <alignment horizontal="center" vertical="center" shrinkToFit="1"/>
    </xf>
    <xf numFmtId="199" fontId="3" fillId="0" borderId="0" xfId="0" applyNumberFormat="1" applyFont="1" applyFill="1" applyBorder="1" applyAlignment="1">
      <alignment horizontal="center" vertical="center" shrinkToFit="1"/>
    </xf>
    <xf numFmtId="199" fontId="3" fillId="0" borderId="5" xfId="0" applyNumberFormat="1" applyFont="1" applyFill="1" applyBorder="1" applyAlignment="1">
      <alignment horizontal="center" vertical="center" shrinkToFit="1"/>
    </xf>
    <xf numFmtId="199" fontId="3" fillId="0" borderId="8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 quotePrefix="1">
      <alignment horizontal="center" vertical="center" shrinkToFit="1"/>
    </xf>
    <xf numFmtId="199" fontId="25" fillId="0" borderId="0" xfId="0" applyNumberFormat="1" applyFont="1" applyAlignment="1">
      <alignment horizontal="center" vertical="center"/>
    </xf>
    <xf numFmtId="199" fontId="15" fillId="0" borderId="9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0" borderId="5" xfId="0" applyNumberFormat="1" applyFont="1" applyFill="1" applyBorder="1" applyAlignment="1">
      <alignment horizontal="center" vertical="center"/>
    </xf>
    <xf numFmtId="199" fontId="0" fillId="0" borderId="16" xfId="0" applyNumberFormat="1" applyFont="1" applyFill="1" applyBorder="1" applyAlignment="1">
      <alignment horizontal="center" vertical="center"/>
    </xf>
    <xf numFmtId="199" fontId="0" fillId="0" borderId="4" xfId="0" applyNumberFormat="1" applyFont="1" applyFill="1" applyBorder="1" applyAlignment="1">
      <alignment horizontal="center" vertical="center"/>
    </xf>
    <xf numFmtId="199" fontId="0" fillId="0" borderId="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181" fontId="0" fillId="0" borderId="0" xfId="17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99" fontId="15" fillId="0" borderId="0" xfId="0" applyNumberFormat="1" applyFont="1" applyFill="1" applyAlignment="1">
      <alignment horizontal="center" vertical="center"/>
    </xf>
    <xf numFmtId="199" fontId="0" fillId="0" borderId="4" xfId="0" applyNumberFormat="1" applyFont="1" applyBorder="1" applyAlignment="1">
      <alignment horizontal="center" vertical="center"/>
    </xf>
    <xf numFmtId="199" fontId="0" fillId="0" borderId="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81" fontId="0" fillId="0" borderId="9" xfId="17" applyNumberFormat="1" applyFont="1" applyBorder="1" applyAlignment="1">
      <alignment horizontal="center" vertical="center"/>
    </xf>
    <xf numFmtId="181" fontId="0" fillId="0" borderId="0" xfId="17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99" fontId="35" fillId="0" borderId="4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  <xf numFmtId="199" fontId="3" fillId="0" borderId="9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191" fontId="0" fillId="0" borderId="17" xfId="17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199" fontId="34" fillId="0" borderId="0" xfId="0" applyNumberFormat="1" applyFont="1" applyAlignment="1">
      <alignment horizontal="center" vertical="center" shrinkToFit="1"/>
    </xf>
    <xf numFmtId="199" fontId="3" fillId="0" borderId="0" xfId="0" applyNumberFormat="1" applyFont="1" applyAlignment="1">
      <alignment horizontal="center" vertical="center" shrinkToFit="1"/>
    </xf>
    <xf numFmtId="199" fontId="3" fillId="0" borderId="5" xfId="0" applyNumberFormat="1" applyFont="1" applyBorder="1" applyAlignment="1">
      <alignment horizontal="center" vertical="center" shrinkToFit="1"/>
    </xf>
    <xf numFmtId="199" fontId="34" fillId="0" borderId="9" xfId="0" applyNumberFormat="1" applyFont="1" applyBorder="1" applyAlignment="1">
      <alignment horizontal="center" vertical="center" shrinkToFit="1"/>
    </xf>
    <xf numFmtId="199" fontId="34" fillId="0" borderId="0" xfId="0" applyNumberFormat="1" applyFont="1" applyBorder="1" applyAlignment="1">
      <alignment horizontal="center" vertical="center" shrinkToFit="1"/>
    </xf>
    <xf numFmtId="199" fontId="34" fillId="0" borderId="5" xfId="0" applyNumberFormat="1" applyFont="1" applyBorder="1" applyAlignment="1">
      <alignment horizontal="center" vertical="center" shrinkToFit="1"/>
    </xf>
    <xf numFmtId="199" fontId="15" fillId="0" borderId="16" xfId="0" applyNumberFormat="1" applyFont="1" applyFill="1" applyBorder="1" applyAlignment="1">
      <alignment horizontal="center" vertical="center" shrinkToFit="1"/>
    </xf>
    <xf numFmtId="199" fontId="15" fillId="0" borderId="4" xfId="0" applyNumberFormat="1" applyFont="1" applyFill="1" applyBorder="1" applyAlignment="1">
      <alignment horizontal="center" vertical="center" shrinkToFit="1"/>
    </xf>
    <xf numFmtId="199" fontId="15" fillId="0" borderId="8" xfId="0" applyNumberFormat="1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horizontal="right" vertical="center"/>
    </xf>
    <xf numFmtId="0" fontId="0" fillId="0" borderId="15" xfId="0" applyFont="1" applyBorder="1" applyAlignment="1" quotePrefix="1">
      <alignment horizontal="center" vertical="center" shrinkToFit="1"/>
    </xf>
    <xf numFmtId="199" fontId="35" fillId="0" borderId="8" xfId="0" applyNumberFormat="1" applyFont="1" applyFill="1" applyBorder="1" applyAlignment="1">
      <alignment horizontal="center" vertical="center" shrinkToFit="1"/>
    </xf>
    <xf numFmtId="0" fontId="39" fillId="0" borderId="0" xfId="0" applyFont="1" applyAlignment="1" quotePrefix="1">
      <alignment horizontal="centerContinuous" vertical="center"/>
    </xf>
    <xf numFmtId="0" fontId="39" fillId="0" borderId="0" xfId="0" applyFont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1" fontId="0" fillId="0" borderId="0" xfId="0" applyNumberFormat="1" applyFont="1" applyBorder="1" applyAlignment="1">
      <alignment horizontal="center" vertical="center"/>
    </xf>
    <xf numFmtId="201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 quotePrefix="1">
      <alignment horizontal="right" vertical="center"/>
    </xf>
    <xf numFmtId="199" fontId="35" fillId="0" borderId="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9" fontId="15" fillId="0" borderId="16" xfId="0" applyNumberFormat="1" applyFont="1" applyFill="1" applyBorder="1" applyAlignment="1">
      <alignment horizontal="center" vertical="center"/>
    </xf>
    <xf numFmtId="199" fontId="15" fillId="0" borderId="4" xfId="0" applyNumberFormat="1" applyFont="1" applyFill="1" applyBorder="1" applyAlignment="1">
      <alignment vertical="center"/>
    </xf>
    <xf numFmtId="191" fontId="15" fillId="0" borderId="4" xfId="0" applyNumberFormat="1" applyFont="1" applyFill="1" applyBorder="1" applyAlignment="1">
      <alignment horizontal="center" vertical="center"/>
    </xf>
    <xf numFmtId="191" fontId="15" fillId="0" borderId="4" xfId="0" applyNumberFormat="1" applyFont="1" applyFill="1" applyBorder="1" applyAlignment="1">
      <alignment horizontal="right" vertical="center"/>
    </xf>
    <xf numFmtId="191" fontId="15" fillId="0" borderId="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Continuous" vertical="center" wrapText="1" shrinkToFit="1"/>
    </xf>
    <xf numFmtId="0" fontId="3" fillId="0" borderId="24" xfId="0" applyFont="1" applyBorder="1" applyAlignment="1">
      <alignment horizontal="centerContinuous" vertical="center" wrapText="1" shrinkToFit="1"/>
    </xf>
    <xf numFmtId="0" fontId="3" fillId="0" borderId="22" xfId="0" applyFont="1" applyBorder="1" applyAlignment="1">
      <alignment horizontal="centerContinuous" vertical="center" wrapText="1" shrinkToFit="1"/>
    </xf>
    <xf numFmtId="0" fontId="3" fillId="0" borderId="23" xfId="0" applyFont="1" applyBorder="1" applyAlignment="1">
      <alignment horizontal="centerContinuous" vertical="center" shrinkToFit="1"/>
    </xf>
    <xf numFmtId="0" fontId="3" fillId="0" borderId="24" xfId="0" applyFont="1" applyBorder="1" applyAlignment="1">
      <alignment horizontal="centerContinuous" vertical="center" shrinkToFit="1"/>
    </xf>
    <xf numFmtId="0" fontId="3" fillId="0" borderId="25" xfId="0" applyFont="1" applyBorder="1" applyAlignment="1">
      <alignment horizontal="centerContinuous" vertical="center" shrinkToFit="1"/>
    </xf>
    <xf numFmtId="0" fontId="3" fillId="0" borderId="11" xfId="0" applyFont="1" applyBorder="1" applyAlignment="1">
      <alignment horizontal="centerContinuous" vertical="center" wrapText="1" shrinkToFit="1"/>
    </xf>
    <xf numFmtId="0" fontId="3" fillId="0" borderId="20" xfId="0" applyFont="1" applyBorder="1" applyAlignment="1">
      <alignment horizontal="centerContinuous" vertical="center" shrinkToFit="1"/>
    </xf>
    <xf numFmtId="0" fontId="3" fillId="0" borderId="9" xfId="0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20" xfId="0" applyFont="1" applyBorder="1" applyAlignment="1">
      <alignment horizontal="centerContinuous" vertical="center" wrapText="1" shrinkToFit="1"/>
    </xf>
    <xf numFmtId="0" fontId="3" fillId="0" borderId="17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wrapText="1" shrinkToFit="1"/>
    </xf>
    <xf numFmtId="0" fontId="3" fillId="0" borderId="14" xfId="0" applyFont="1" applyBorder="1" applyAlignment="1" quotePrefix="1">
      <alignment horizontal="center" vertical="center" wrapText="1" shrinkToFit="1"/>
    </xf>
    <xf numFmtId="0" fontId="0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Continuous" vertical="center" wrapText="1" shrinkToFit="1"/>
    </xf>
    <xf numFmtId="0" fontId="3" fillId="0" borderId="2" xfId="0" applyFont="1" applyBorder="1" applyAlignment="1">
      <alignment horizontal="centerContinuous" vertical="center" wrapText="1" shrinkToFit="1"/>
    </xf>
    <xf numFmtId="0" fontId="3" fillId="0" borderId="7" xfId="0" applyFont="1" applyBorder="1" applyAlignment="1">
      <alignment horizontal="centerContinuous" vertical="center" wrapText="1" shrinkToFit="1"/>
    </xf>
    <xf numFmtId="0" fontId="3" fillId="0" borderId="26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 quotePrefix="1">
      <alignment horizontal="right" vertical="center" wrapText="1" shrinkToFit="1"/>
    </xf>
    <xf numFmtId="0" fontId="2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3" fillId="2" borderId="22" xfId="0" applyFont="1" applyFill="1" applyBorder="1" applyAlignment="1" quotePrefix="1">
      <alignment horizontal="center" vertical="center" wrapText="1"/>
    </xf>
    <xf numFmtId="0" fontId="3" fillId="2" borderId="0" xfId="0" applyFont="1" applyFill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90" fontId="15" fillId="0" borderId="0" xfId="0" applyNumberFormat="1" applyFont="1" applyBorder="1" applyAlignment="1">
      <alignment horizontal="center" vertical="center"/>
    </xf>
    <xf numFmtId="194" fontId="15" fillId="0" borderId="5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center" vertical="center"/>
    </xf>
    <xf numFmtId="190" fontId="16" fillId="0" borderId="0" xfId="0" applyNumberFormat="1" applyFont="1" applyBorder="1" applyAlignment="1">
      <alignment horizontal="center" vertical="center"/>
    </xf>
    <xf numFmtId="194" fontId="0" fillId="0" borderId="5" xfId="0" applyNumberFormat="1" applyFont="1" applyBorder="1" applyAlignment="1">
      <alignment horizontal="center" vertical="center"/>
    </xf>
    <xf numFmtId="190" fontId="44" fillId="0" borderId="0" xfId="0" applyNumberFormat="1" applyFont="1" applyBorder="1" applyAlignment="1">
      <alignment horizontal="right" vertical="center"/>
    </xf>
    <xf numFmtId="190" fontId="44" fillId="0" borderId="0" xfId="0" applyNumberFormat="1" applyFont="1" applyBorder="1" applyAlignment="1">
      <alignment horizontal="center" vertical="center"/>
    </xf>
    <xf numFmtId="194" fontId="44" fillId="0" borderId="5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>
      <alignment horizontal="center" vertical="center"/>
    </xf>
    <xf numFmtId="190" fontId="0" fillId="0" borderId="16" xfId="0" applyNumberFormat="1" applyFont="1" applyBorder="1" applyAlignment="1">
      <alignment horizontal="right" vertical="center"/>
    </xf>
    <xf numFmtId="190" fontId="0" fillId="0" borderId="4" xfId="0" applyNumberFormat="1" applyFont="1" applyBorder="1" applyAlignment="1">
      <alignment horizontal="center" vertical="center"/>
    </xf>
    <xf numFmtId="190" fontId="16" fillId="0" borderId="4" xfId="0" applyNumberFormat="1" applyFont="1" applyBorder="1" applyAlignment="1">
      <alignment horizontal="center" vertical="center"/>
    </xf>
    <xf numFmtId="194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right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2" borderId="22" xfId="0" applyFont="1" applyFill="1" applyBorder="1" applyAlignment="1" quotePrefix="1">
      <alignment horizontal="right" vertical="center" wrapText="1"/>
    </xf>
    <xf numFmtId="0" fontId="3" fillId="0" borderId="13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99" fontId="15" fillId="0" borderId="9" xfId="0" applyNumberFormat="1" applyFont="1" applyBorder="1" applyAlignment="1">
      <alignment horizontal="center" vertical="center" shrinkToFit="1"/>
    </xf>
    <xf numFmtId="199" fontId="15" fillId="0" borderId="0" xfId="0" applyNumberFormat="1" applyFont="1" applyBorder="1" applyAlignment="1">
      <alignment horizontal="center" vertical="center" shrinkToFit="1"/>
    </xf>
    <xf numFmtId="199" fontId="15" fillId="0" borderId="5" xfId="0" applyNumberFormat="1" applyFont="1" applyBorder="1" applyAlignment="1">
      <alignment horizontal="center" vertical="center" shrinkToFit="1"/>
    </xf>
    <xf numFmtId="199" fontId="15" fillId="0" borderId="9" xfId="0" applyNumberFormat="1" applyFont="1" applyFill="1" applyBorder="1" applyAlignment="1">
      <alignment horizontal="center" vertical="center" shrinkToFit="1"/>
    </xf>
    <xf numFmtId="199" fontId="15" fillId="0" borderId="0" xfId="0" applyNumberFormat="1" applyFont="1" applyFill="1" applyBorder="1" applyAlignment="1">
      <alignment horizontal="center" vertical="center" shrinkToFit="1"/>
    </xf>
    <xf numFmtId="199" fontId="15" fillId="0" borderId="0" xfId="0" applyNumberFormat="1" applyFont="1" applyAlignment="1">
      <alignment horizontal="center" vertical="center" shrinkToFit="1"/>
    </xf>
    <xf numFmtId="193" fontId="15" fillId="0" borderId="8" xfId="0" applyNumberFormat="1" applyFont="1" applyFill="1" applyBorder="1" applyAlignment="1">
      <alignment horizontal="center" vertical="center" shrinkToFit="1"/>
    </xf>
    <xf numFmtId="199" fontId="15" fillId="0" borderId="5" xfId="0" applyNumberFormat="1" applyFont="1" applyFill="1" applyBorder="1" applyAlignment="1">
      <alignment horizontal="center" vertical="center" shrinkToFit="1"/>
    </xf>
    <xf numFmtId="182" fontId="15" fillId="0" borderId="16" xfId="19" applyNumberFormat="1" applyFont="1" applyFill="1" applyBorder="1" applyAlignment="1">
      <alignment horizontal="center" vertical="center"/>
    </xf>
    <xf numFmtId="197" fontId="15" fillId="0" borderId="4" xfId="0" applyNumberFormat="1" applyFont="1" applyFill="1" applyBorder="1" applyAlignment="1">
      <alignment horizontal="center" vertical="center" shrinkToFit="1"/>
    </xf>
    <xf numFmtId="229" fontId="15" fillId="0" borderId="4" xfId="0" applyNumberFormat="1" applyFont="1" applyFill="1" applyBorder="1" applyAlignment="1">
      <alignment horizontal="center" vertical="center" shrinkToFit="1"/>
    </xf>
    <xf numFmtId="3" fontId="15" fillId="0" borderId="4" xfId="0" applyNumberFormat="1" applyFont="1" applyFill="1" applyBorder="1" applyAlignment="1">
      <alignment horizontal="center" vertical="center" shrinkToFit="1"/>
    </xf>
    <xf numFmtId="3" fontId="15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 quotePrefix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191" fontId="15" fillId="0" borderId="4" xfId="0" applyNumberFormat="1" applyFont="1" applyFill="1" applyBorder="1" applyAlignment="1">
      <alignment horizontal="right" vertical="center" shrinkToFi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quotePrefix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 quotePrefix="1">
      <alignment horizontal="right" vertical="center"/>
    </xf>
    <xf numFmtId="0" fontId="45" fillId="0" borderId="0" xfId="0" applyFont="1" applyAlignment="1">
      <alignment vertical="center"/>
    </xf>
    <xf numFmtId="199" fontId="25" fillId="0" borderId="9" xfId="0" applyNumberFormat="1" applyFont="1" applyFill="1" applyBorder="1" applyAlignment="1">
      <alignment horizontal="center" vertical="center" shrinkToFit="1"/>
    </xf>
    <xf numFmtId="199" fontId="25" fillId="0" borderId="0" xfId="0" applyNumberFormat="1" applyFont="1" applyFill="1" applyBorder="1" applyAlignment="1">
      <alignment horizontal="center" vertical="center" shrinkToFit="1"/>
    </xf>
    <xf numFmtId="199" fontId="25" fillId="0" borderId="5" xfId="0" applyNumberFormat="1" applyFont="1" applyFill="1" applyBorder="1" applyAlignment="1">
      <alignment horizontal="center" vertical="center" shrinkToFit="1"/>
    </xf>
    <xf numFmtId="210" fontId="25" fillId="0" borderId="9" xfId="23" applyFont="1" applyBorder="1" applyAlignment="1">
      <alignment horizontal="center" vertical="center" wrapText="1"/>
    </xf>
    <xf numFmtId="210" fontId="25" fillId="0" borderId="9" xfId="23" applyFont="1" applyBorder="1" applyAlignment="1">
      <alignment horizontal="center" vertical="center" shrinkToFit="1"/>
    </xf>
    <xf numFmtId="177" fontId="25" fillId="0" borderId="9" xfId="17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wrapText="1"/>
    </xf>
    <xf numFmtId="199" fontId="25" fillId="0" borderId="16" xfId="0" applyNumberFormat="1" applyFont="1" applyFill="1" applyBorder="1" applyAlignment="1">
      <alignment horizontal="center" vertical="center" shrinkToFit="1"/>
    </xf>
    <xf numFmtId="199" fontId="25" fillId="0" borderId="4" xfId="0" applyNumberFormat="1" applyFont="1" applyFill="1" applyBorder="1" applyAlignment="1">
      <alignment horizontal="center" vertical="center" shrinkToFit="1"/>
    </xf>
    <xf numFmtId="199" fontId="25" fillId="0" borderId="8" xfId="0" applyNumberFormat="1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6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83" fontId="0" fillId="0" borderId="2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3" xfId="0" applyFont="1" applyBorder="1" applyAlignment="1" quotePrefix="1">
      <alignment horizontal="center" vertical="center" wrapText="1" shrinkToFit="1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 quotePrefix="1">
      <alignment horizontal="center" vertical="center" shrinkToFit="1"/>
    </xf>
    <xf numFmtId="0" fontId="3" fillId="0" borderId="22" xfId="0" applyFont="1" applyBorder="1" applyAlignment="1" quotePrefix="1">
      <alignment horizontal="center" vertical="center" shrinkToFit="1"/>
    </xf>
    <xf numFmtId="0" fontId="3" fillId="0" borderId="19" xfId="0" applyFont="1" applyBorder="1" applyAlignment="1" quotePrefix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 quotePrefix="1">
      <alignment horizontal="center" vertical="center" shrinkToFit="1"/>
    </xf>
    <xf numFmtId="0" fontId="3" fillId="0" borderId="21" xfId="0" applyFont="1" applyBorder="1" applyAlignment="1" quotePrefix="1">
      <alignment horizontal="center" vertical="center" shrinkToFit="1"/>
    </xf>
    <xf numFmtId="0" fontId="3" fillId="0" borderId="6" xfId="0" applyFont="1" applyBorder="1" applyAlignment="1" quotePrefix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20" fillId="0" borderId="0" xfId="0" applyFont="1" applyAlignment="1" quotePrefix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 quotePrefix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 quotePrefix="1">
      <alignment horizontal="center" vertical="center" wrapText="1" shrinkToFit="1"/>
    </xf>
    <xf numFmtId="0" fontId="3" fillId="0" borderId="13" xfId="0" applyFont="1" applyBorder="1" applyAlignment="1" quotePrefix="1">
      <alignment horizontal="center" vertical="center" wrapText="1" shrinkToFit="1"/>
    </xf>
    <xf numFmtId="0" fontId="3" fillId="0" borderId="17" xfId="0" applyFont="1" applyBorder="1" applyAlignment="1" quotePrefix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 shrinkToFit="1"/>
    </xf>
    <xf numFmtId="0" fontId="3" fillId="0" borderId="22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 quotePrefix="1">
      <alignment horizontal="center" vertical="center" shrinkToFit="1"/>
    </xf>
    <xf numFmtId="0" fontId="3" fillId="0" borderId="9" xfId="0" applyFont="1" applyBorder="1" applyAlignment="1" quotePrefix="1">
      <alignment horizontal="center" vertical="center" shrinkToFit="1"/>
    </xf>
    <xf numFmtId="0" fontId="3" fillId="0" borderId="9" xfId="0" applyFont="1" applyBorder="1" applyAlignment="1" quotePrefix="1">
      <alignment horizontal="center" vertical="center" wrapText="1" shrinkToFit="1"/>
    </xf>
    <xf numFmtId="0" fontId="3" fillId="0" borderId="5" xfId="0" applyFont="1" applyBorder="1" applyAlignment="1" quotePrefix="1">
      <alignment horizontal="center" vertical="center" shrinkToFit="1"/>
    </xf>
    <xf numFmtId="0" fontId="0" fillId="0" borderId="18" xfId="0" applyFont="1" applyBorder="1" applyAlignment="1" quotePrefix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</cellXfs>
  <cellStyles count="24">
    <cellStyle name="Normal" xfId="0"/>
    <cellStyle name="Percent" xfId="15"/>
    <cellStyle name="Comma" xfId="16"/>
    <cellStyle name="Comma [0]" xfId="17"/>
    <cellStyle name="쉼표 [0]_14.교육및문화" xfId="18"/>
    <cellStyle name="쉼표 [0]_기획감사14" xfId="19"/>
    <cellStyle name="쉼표 [0]_Sheet1" xfId="20"/>
    <cellStyle name="Followed Hyperlink" xfId="21"/>
    <cellStyle name="콤마 [0]_1" xfId="22"/>
    <cellStyle name="콤마 [0]_해안선및도서" xfId="23"/>
    <cellStyle name="콤마_1" xfId="24"/>
    <cellStyle name="Currency" xfId="25"/>
    <cellStyle name="Currency [0]" xfId="26"/>
    <cellStyle name="Hyperlink" xfId="27"/>
    <cellStyle name="category" xfId="28"/>
    <cellStyle name="Grey" xfId="29"/>
    <cellStyle name="HEADER" xfId="30"/>
    <cellStyle name="Header1" xfId="31"/>
    <cellStyle name="Header2" xfId="32"/>
    <cellStyle name="Input [yellow]" xfId="33"/>
    <cellStyle name="Model" xfId="34"/>
    <cellStyle name="Normal - Style1" xfId="35"/>
    <cellStyle name="Percent [2]" xfId="36"/>
    <cellStyle name="subhead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zoomScaleSheetLayoutView="75" workbookViewId="0" topLeftCell="B4">
      <selection activeCell="W18" sqref="W18"/>
    </sheetView>
  </sheetViews>
  <sheetFormatPr defaultColWidth="8.88671875" defaultRowHeight="13.5"/>
  <cols>
    <col min="1" max="1" width="12.21484375" style="0" customWidth="1"/>
    <col min="2" max="2" width="4.5546875" style="0" customWidth="1"/>
    <col min="3" max="3" width="5.4453125" style="0" customWidth="1"/>
    <col min="4" max="4" width="5.77734375" style="0" customWidth="1"/>
    <col min="5" max="5" width="5.21484375" style="0" customWidth="1"/>
    <col min="6" max="6" width="7.99609375" style="0" customWidth="1"/>
    <col min="7" max="8" width="5.3359375" style="0" customWidth="1"/>
    <col min="9" max="9" width="5.4453125" style="0" customWidth="1"/>
    <col min="10" max="11" width="5.3359375" style="0" customWidth="1"/>
    <col min="12" max="12" width="5.4453125" style="0" customWidth="1"/>
    <col min="13" max="13" width="4.4453125" style="0" customWidth="1"/>
    <col min="14" max="15" width="5.21484375" style="0" customWidth="1"/>
    <col min="16" max="16" width="7.21484375" style="0" customWidth="1"/>
    <col min="17" max="17" width="9.3359375" style="0" customWidth="1"/>
    <col min="18" max="18" width="7.21484375" style="0" bestFit="1" customWidth="1"/>
    <col min="19" max="19" width="6.6640625" style="0" customWidth="1"/>
    <col min="20" max="21" width="8.3359375" style="0" customWidth="1"/>
    <col min="22" max="22" width="7.5546875" style="0" customWidth="1"/>
    <col min="23" max="23" width="11.99609375" style="0" customWidth="1"/>
  </cols>
  <sheetData>
    <row r="1" spans="1:23" s="382" customFormat="1" ht="25.5">
      <c r="A1" s="752" t="s">
        <v>259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</row>
    <row r="2" spans="1:23" s="6" customFormat="1" ht="18" customHeight="1" thickBot="1">
      <c r="A2" s="459" t="s">
        <v>118</v>
      </c>
      <c r="K2" s="325"/>
      <c r="W2" s="512" t="s">
        <v>238</v>
      </c>
    </row>
    <row r="3" spans="1:23" s="515" customFormat="1" ht="30" customHeight="1">
      <c r="A3" s="756" t="s">
        <v>974</v>
      </c>
      <c r="B3" s="749" t="s">
        <v>239</v>
      </c>
      <c r="C3" s="749"/>
      <c r="D3" s="756"/>
      <c r="E3" s="423"/>
      <c r="F3" s="415" t="s">
        <v>25</v>
      </c>
      <c r="G3" s="753" t="s">
        <v>240</v>
      </c>
      <c r="H3" s="749"/>
      <c r="I3" s="756"/>
      <c r="J3" s="753" t="s">
        <v>241</v>
      </c>
      <c r="K3" s="749"/>
      <c r="L3" s="756"/>
      <c r="M3" s="753" t="s">
        <v>28</v>
      </c>
      <c r="N3" s="749"/>
      <c r="O3" s="756"/>
      <c r="P3" s="753" t="s">
        <v>29</v>
      </c>
      <c r="Q3" s="756"/>
      <c r="R3" s="753" t="s">
        <v>242</v>
      </c>
      <c r="S3" s="756"/>
      <c r="T3" s="425" t="s">
        <v>243</v>
      </c>
      <c r="U3" s="415" t="s">
        <v>244</v>
      </c>
      <c r="V3" s="417" t="s">
        <v>245</v>
      </c>
      <c r="W3" s="753" t="s">
        <v>970</v>
      </c>
    </row>
    <row r="4" spans="1:23" s="515" customFormat="1" ht="30" customHeight="1">
      <c r="A4" s="757"/>
      <c r="B4" s="802" t="s">
        <v>260</v>
      </c>
      <c r="C4" s="719"/>
      <c r="D4" s="757"/>
      <c r="E4" s="461"/>
      <c r="F4" s="522"/>
      <c r="G4" s="754" t="s">
        <v>261</v>
      </c>
      <c r="H4" s="719"/>
      <c r="I4" s="757"/>
      <c r="J4" s="754" t="s">
        <v>262</v>
      </c>
      <c r="K4" s="719"/>
      <c r="L4" s="757"/>
      <c r="M4" s="755" t="s">
        <v>263</v>
      </c>
      <c r="N4" s="720"/>
      <c r="O4" s="758"/>
      <c r="P4" s="800" t="s">
        <v>264</v>
      </c>
      <c r="Q4" s="801"/>
      <c r="R4" s="800" t="s">
        <v>265</v>
      </c>
      <c r="S4" s="801"/>
      <c r="T4" s="426"/>
      <c r="U4" s="522"/>
      <c r="V4" s="465"/>
      <c r="W4" s="754"/>
    </row>
    <row r="5" spans="1:23" s="515" customFormat="1" ht="30" customHeight="1">
      <c r="A5" s="757"/>
      <c r="B5" s="426"/>
      <c r="C5" s="517" t="s">
        <v>266</v>
      </c>
      <c r="D5" s="517" t="s">
        <v>267</v>
      </c>
      <c r="E5" s="467" t="s">
        <v>268</v>
      </c>
      <c r="F5" s="528" t="s">
        <v>269</v>
      </c>
      <c r="G5" s="517" t="s">
        <v>270</v>
      </c>
      <c r="H5" s="517" t="s">
        <v>271</v>
      </c>
      <c r="I5" s="517" t="s">
        <v>272</v>
      </c>
      <c r="J5" s="517" t="s">
        <v>270</v>
      </c>
      <c r="K5" s="517" t="s">
        <v>271</v>
      </c>
      <c r="L5" s="517" t="s">
        <v>272</v>
      </c>
      <c r="M5" s="517" t="s">
        <v>270</v>
      </c>
      <c r="N5" s="517" t="s">
        <v>271</v>
      </c>
      <c r="O5" s="529" t="s">
        <v>272</v>
      </c>
      <c r="P5" s="530" t="s">
        <v>273</v>
      </c>
      <c r="Q5" s="531" t="s">
        <v>274</v>
      </c>
      <c r="R5" s="467" t="s">
        <v>275</v>
      </c>
      <c r="S5" s="461" t="s">
        <v>276</v>
      </c>
      <c r="T5" s="426"/>
      <c r="U5" s="522"/>
      <c r="V5" s="465"/>
      <c r="W5" s="754"/>
    </row>
    <row r="6" spans="1:23" s="515" customFormat="1" ht="30" customHeight="1">
      <c r="A6" s="757"/>
      <c r="B6" s="426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465"/>
      <c r="N6" s="522"/>
      <c r="O6" s="461"/>
      <c r="P6" s="523"/>
      <c r="Q6" s="426" t="s">
        <v>277</v>
      </c>
      <c r="R6" s="522" t="s">
        <v>278</v>
      </c>
      <c r="S6" s="461"/>
      <c r="T6" s="426" t="s">
        <v>715</v>
      </c>
      <c r="U6" s="522" t="s">
        <v>716</v>
      </c>
      <c r="V6" s="465"/>
      <c r="W6" s="754"/>
    </row>
    <row r="7" spans="1:23" s="537" customFormat="1" ht="30" customHeight="1">
      <c r="A7" s="758"/>
      <c r="B7" s="532"/>
      <c r="C7" s="533" t="s">
        <v>279</v>
      </c>
      <c r="D7" s="534" t="s">
        <v>280</v>
      </c>
      <c r="E7" s="534"/>
      <c r="F7" s="533" t="s">
        <v>281</v>
      </c>
      <c r="G7" s="534" t="s">
        <v>282</v>
      </c>
      <c r="H7" s="534" t="s">
        <v>283</v>
      </c>
      <c r="I7" s="534" t="s">
        <v>284</v>
      </c>
      <c r="J7" s="534" t="s">
        <v>282</v>
      </c>
      <c r="K7" s="534" t="s">
        <v>283</v>
      </c>
      <c r="L7" s="534" t="s">
        <v>284</v>
      </c>
      <c r="M7" s="535" t="s">
        <v>282</v>
      </c>
      <c r="N7" s="534" t="s">
        <v>283</v>
      </c>
      <c r="O7" s="536" t="s">
        <v>284</v>
      </c>
      <c r="P7" s="534" t="s">
        <v>285</v>
      </c>
      <c r="Q7" s="532" t="s">
        <v>286</v>
      </c>
      <c r="R7" s="533" t="s">
        <v>287</v>
      </c>
      <c r="S7" s="536" t="s">
        <v>288</v>
      </c>
      <c r="T7" s="532" t="s">
        <v>289</v>
      </c>
      <c r="U7" s="534" t="s">
        <v>290</v>
      </c>
      <c r="V7" s="535" t="s">
        <v>291</v>
      </c>
      <c r="W7" s="755"/>
    </row>
    <row r="8" spans="1:23" s="129" customFormat="1" ht="34.5" customHeight="1">
      <c r="A8" s="300" t="s">
        <v>292</v>
      </c>
      <c r="B8" s="310">
        <v>2</v>
      </c>
      <c r="C8" s="311">
        <v>1</v>
      </c>
      <c r="D8" s="312" t="s">
        <v>293</v>
      </c>
      <c r="E8" s="311">
        <v>1</v>
      </c>
      <c r="F8" s="311">
        <v>60</v>
      </c>
      <c r="G8" s="312">
        <v>1985</v>
      </c>
      <c r="H8" s="311">
        <v>1754</v>
      </c>
      <c r="I8" s="311">
        <v>231</v>
      </c>
      <c r="J8" s="311">
        <v>129</v>
      </c>
      <c r="K8" s="311">
        <f aca="true" t="shared" si="0" ref="K8:K16">J8-L8</f>
        <v>112</v>
      </c>
      <c r="L8" s="311">
        <v>17</v>
      </c>
      <c r="M8" s="311">
        <f>SUM(N8:O8)</f>
        <v>20</v>
      </c>
      <c r="N8" s="311">
        <v>17</v>
      </c>
      <c r="O8" s="311">
        <v>3</v>
      </c>
      <c r="P8" s="311">
        <v>841</v>
      </c>
      <c r="Q8" s="311">
        <v>790</v>
      </c>
      <c r="R8" s="311">
        <v>627</v>
      </c>
      <c r="S8" s="311">
        <v>620</v>
      </c>
      <c r="T8" s="313">
        <v>83</v>
      </c>
      <c r="U8" s="311">
        <v>19</v>
      </c>
      <c r="V8" s="312">
        <v>54</v>
      </c>
      <c r="W8" s="320" t="s">
        <v>292</v>
      </c>
    </row>
    <row r="9" spans="1:23" s="108" customFormat="1" ht="34.5" customHeight="1">
      <c r="A9" s="301" t="s">
        <v>294</v>
      </c>
      <c r="B9" s="314">
        <v>1</v>
      </c>
      <c r="C9" s="314">
        <v>1</v>
      </c>
      <c r="D9" s="314" t="s">
        <v>756</v>
      </c>
      <c r="E9" s="314" t="s">
        <v>295</v>
      </c>
      <c r="F9" s="314">
        <v>9</v>
      </c>
      <c r="G9" s="314">
        <v>247</v>
      </c>
      <c r="H9" s="314">
        <v>109</v>
      </c>
      <c r="I9" s="314">
        <v>138</v>
      </c>
      <c r="J9" s="314">
        <v>23</v>
      </c>
      <c r="K9" s="311">
        <f t="shared" si="0"/>
        <v>17</v>
      </c>
      <c r="L9" s="314">
        <v>6</v>
      </c>
      <c r="M9" s="314">
        <v>3</v>
      </c>
      <c r="N9" s="314">
        <v>3</v>
      </c>
      <c r="O9" s="314" t="s">
        <v>756</v>
      </c>
      <c r="P9" s="314">
        <v>120</v>
      </c>
      <c r="Q9" s="314">
        <v>86</v>
      </c>
      <c r="R9" s="314">
        <v>80</v>
      </c>
      <c r="S9" s="314">
        <v>74</v>
      </c>
      <c r="T9" s="315">
        <v>10.7</v>
      </c>
      <c r="U9" s="315">
        <v>2.4</v>
      </c>
      <c r="V9" s="314">
        <v>9</v>
      </c>
      <c r="W9" s="321" t="s">
        <v>294</v>
      </c>
    </row>
    <row r="10" spans="1:23" s="129" customFormat="1" ht="34.5" customHeight="1">
      <c r="A10" s="302" t="s">
        <v>296</v>
      </c>
      <c r="B10" s="310">
        <v>2</v>
      </c>
      <c r="C10" s="311">
        <v>1</v>
      </c>
      <c r="D10" s="312" t="s">
        <v>756</v>
      </c>
      <c r="E10" s="311">
        <v>1</v>
      </c>
      <c r="F10" s="311">
        <v>60</v>
      </c>
      <c r="G10" s="312">
        <v>1840</v>
      </c>
      <c r="H10" s="311">
        <v>1526</v>
      </c>
      <c r="I10" s="311">
        <v>314</v>
      </c>
      <c r="J10" s="311">
        <v>128</v>
      </c>
      <c r="K10" s="311">
        <f t="shared" si="0"/>
        <v>110</v>
      </c>
      <c r="L10" s="311">
        <v>18</v>
      </c>
      <c r="M10" s="311">
        <v>20</v>
      </c>
      <c r="N10" s="311">
        <v>16</v>
      </c>
      <c r="O10" s="311">
        <v>4</v>
      </c>
      <c r="P10" s="311">
        <v>688</v>
      </c>
      <c r="Q10" s="311">
        <v>626</v>
      </c>
      <c r="R10" s="311">
        <v>600</v>
      </c>
      <c r="S10" s="311">
        <v>589</v>
      </c>
      <c r="T10" s="313">
        <v>83</v>
      </c>
      <c r="U10" s="311">
        <v>19</v>
      </c>
      <c r="V10" s="312">
        <v>54</v>
      </c>
      <c r="W10" s="322" t="s">
        <v>296</v>
      </c>
    </row>
    <row r="11" spans="1:23" s="108" customFormat="1" ht="34.5" customHeight="1">
      <c r="A11" s="301" t="s">
        <v>297</v>
      </c>
      <c r="B11" s="314">
        <v>1</v>
      </c>
      <c r="C11" s="314">
        <v>1</v>
      </c>
      <c r="D11" s="314" t="s">
        <v>756</v>
      </c>
      <c r="E11" s="314" t="s">
        <v>295</v>
      </c>
      <c r="F11" s="314">
        <v>9</v>
      </c>
      <c r="G11" s="314">
        <v>197</v>
      </c>
      <c r="H11" s="314">
        <v>80</v>
      </c>
      <c r="I11" s="314">
        <v>117</v>
      </c>
      <c r="J11" s="314">
        <v>22</v>
      </c>
      <c r="K11" s="311">
        <f t="shared" si="0"/>
        <v>17</v>
      </c>
      <c r="L11" s="314">
        <v>5</v>
      </c>
      <c r="M11" s="314">
        <v>4</v>
      </c>
      <c r="N11" s="314">
        <v>2</v>
      </c>
      <c r="O11" s="314">
        <v>2</v>
      </c>
      <c r="P11" s="314">
        <v>88</v>
      </c>
      <c r="Q11" s="314">
        <v>66</v>
      </c>
      <c r="R11" s="314">
        <v>86</v>
      </c>
      <c r="S11" s="314">
        <v>74</v>
      </c>
      <c r="T11" s="315">
        <v>10.7</v>
      </c>
      <c r="U11" s="315">
        <v>2.4</v>
      </c>
      <c r="V11" s="314">
        <v>9</v>
      </c>
      <c r="W11" s="321" t="s">
        <v>297</v>
      </c>
    </row>
    <row r="12" spans="1:23" s="129" customFormat="1" ht="34.5" customHeight="1">
      <c r="A12" s="302" t="s">
        <v>298</v>
      </c>
      <c r="B12" s="312">
        <v>2</v>
      </c>
      <c r="C12" s="312">
        <v>1</v>
      </c>
      <c r="D12" s="314" t="s">
        <v>756</v>
      </c>
      <c r="E12" s="312">
        <v>1</v>
      </c>
      <c r="F12" s="312">
        <v>60</v>
      </c>
      <c r="G12" s="312">
        <v>1798</v>
      </c>
      <c r="H12" s="312">
        <v>1353</v>
      </c>
      <c r="I12" s="312">
        <v>445</v>
      </c>
      <c r="J12" s="312">
        <v>128</v>
      </c>
      <c r="K12" s="311">
        <f t="shared" si="0"/>
        <v>110</v>
      </c>
      <c r="L12" s="312">
        <v>18</v>
      </c>
      <c r="M12" s="312">
        <v>20</v>
      </c>
      <c r="N12" s="312">
        <v>16</v>
      </c>
      <c r="O12" s="312">
        <v>4</v>
      </c>
      <c r="P12" s="312">
        <v>621</v>
      </c>
      <c r="Q12" s="312">
        <v>565</v>
      </c>
      <c r="R12" s="312">
        <v>606</v>
      </c>
      <c r="S12" s="312">
        <v>595</v>
      </c>
      <c r="T12" s="312">
        <v>83</v>
      </c>
      <c r="U12" s="312">
        <v>19.3</v>
      </c>
      <c r="V12" s="312">
        <v>56</v>
      </c>
      <c r="W12" s="322" t="s">
        <v>298</v>
      </c>
    </row>
    <row r="13" spans="1:23" s="108" customFormat="1" ht="34.5" customHeight="1">
      <c r="A13" s="301" t="s">
        <v>299</v>
      </c>
      <c r="B13" s="314" t="s">
        <v>756</v>
      </c>
      <c r="C13" s="314" t="s">
        <v>756</v>
      </c>
      <c r="D13" s="314" t="s">
        <v>756</v>
      </c>
      <c r="E13" s="314" t="s">
        <v>295</v>
      </c>
      <c r="F13" s="314" t="s">
        <v>756</v>
      </c>
      <c r="G13" s="314" t="s">
        <v>756</v>
      </c>
      <c r="H13" s="314" t="s">
        <v>756</v>
      </c>
      <c r="I13" s="314" t="s">
        <v>756</v>
      </c>
      <c r="J13" s="314" t="s">
        <v>756</v>
      </c>
      <c r="K13" s="314" t="s">
        <v>756</v>
      </c>
      <c r="L13" s="314" t="s">
        <v>756</v>
      </c>
      <c r="M13" s="314" t="s">
        <v>756</v>
      </c>
      <c r="N13" s="314" t="s">
        <v>756</v>
      </c>
      <c r="O13" s="314" t="s">
        <v>756</v>
      </c>
      <c r="P13" s="314" t="s">
        <v>756</v>
      </c>
      <c r="Q13" s="314" t="s">
        <v>756</v>
      </c>
      <c r="R13" s="314" t="s">
        <v>756</v>
      </c>
      <c r="S13" s="314" t="s">
        <v>756</v>
      </c>
      <c r="T13" s="315" t="s">
        <v>756</v>
      </c>
      <c r="U13" s="315" t="s">
        <v>756</v>
      </c>
      <c r="V13" s="314" t="s">
        <v>756</v>
      </c>
      <c r="W13" s="321" t="s">
        <v>299</v>
      </c>
    </row>
    <row r="14" spans="1:23" s="129" customFormat="1" ht="34.5" customHeight="1">
      <c r="A14" s="302" t="s">
        <v>300</v>
      </c>
      <c r="B14" s="312">
        <v>2</v>
      </c>
      <c r="C14" s="312">
        <v>1</v>
      </c>
      <c r="D14" s="314" t="s">
        <v>756</v>
      </c>
      <c r="E14" s="312">
        <v>1</v>
      </c>
      <c r="F14" s="312">
        <v>60</v>
      </c>
      <c r="G14" s="312">
        <v>1758</v>
      </c>
      <c r="H14" s="312">
        <v>1267</v>
      </c>
      <c r="I14" s="312">
        <v>491</v>
      </c>
      <c r="J14" s="312">
        <v>128</v>
      </c>
      <c r="K14" s="311">
        <f t="shared" si="0"/>
        <v>110</v>
      </c>
      <c r="L14" s="312">
        <v>18</v>
      </c>
      <c r="M14" s="312">
        <v>20</v>
      </c>
      <c r="N14" s="312">
        <v>16</v>
      </c>
      <c r="O14" s="312">
        <v>4</v>
      </c>
      <c r="P14" s="312">
        <v>601</v>
      </c>
      <c r="Q14" s="312">
        <v>526</v>
      </c>
      <c r="R14" s="312">
        <v>571</v>
      </c>
      <c r="S14" s="312">
        <v>571</v>
      </c>
      <c r="T14" s="312">
        <v>83</v>
      </c>
      <c r="U14" s="312">
        <v>20</v>
      </c>
      <c r="V14" s="312">
        <v>62</v>
      </c>
      <c r="W14" s="322" t="s">
        <v>300</v>
      </c>
    </row>
    <row r="15" spans="1:23" s="108" customFormat="1" ht="34.5" customHeight="1">
      <c r="A15" s="301" t="s">
        <v>301</v>
      </c>
      <c r="B15" s="314" t="s">
        <v>756</v>
      </c>
      <c r="C15" s="314" t="s">
        <v>756</v>
      </c>
      <c r="D15" s="314" t="s">
        <v>756</v>
      </c>
      <c r="E15" s="314" t="s">
        <v>295</v>
      </c>
      <c r="F15" s="314" t="s">
        <v>756</v>
      </c>
      <c r="G15" s="314" t="s">
        <v>756</v>
      </c>
      <c r="H15" s="314" t="s">
        <v>756</v>
      </c>
      <c r="I15" s="314" t="s">
        <v>756</v>
      </c>
      <c r="J15" s="314" t="s">
        <v>756</v>
      </c>
      <c r="K15" s="314" t="s">
        <v>756</v>
      </c>
      <c r="L15" s="314" t="s">
        <v>756</v>
      </c>
      <c r="M15" s="314" t="s">
        <v>756</v>
      </c>
      <c r="N15" s="314" t="s">
        <v>756</v>
      </c>
      <c r="O15" s="314" t="s">
        <v>756</v>
      </c>
      <c r="P15" s="314" t="s">
        <v>756</v>
      </c>
      <c r="Q15" s="314" t="s">
        <v>756</v>
      </c>
      <c r="R15" s="314" t="s">
        <v>756</v>
      </c>
      <c r="S15" s="314" t="s">
        <v>756</v>
      </c>
      <c r="T15" s="315" t="s">
        <v>756</v>
      </c>
      <c r="U15" s="315" t="s">
        <v>756</v>
      </c>
      <c r="V15" s="314" t="s">
        <v>756</v>
      </c>
      <c r="W15" s="321" t="s">
        <v>301</v>
      </c>
    </row>
    <row r="16" spans="1:23" s="129" customFormat="1" ht="34.5" customHeight="1">
      <c r="A16" s="302" t="s">
        <v>302</v>
      </c>
      <c r="B16" s="312">
        <v>2</v>
      </c>
      <c r="C16" s="312">
        <v>1</v>
      </c>
      <c r="D16" s="314" t="s">
        <v>756</v>
      </c>
      <c r="E16" s="312">
        <v>1</v>
      </c>
      <c r="F16" s="312">
        <v>60</v>
      </c>
      <c r="G16" s="312">
        <v>1811</v>
      </c>
      <c r="H16" s="312">
        <v>1272</v>
      </c>
      <c r="I16" s="312">
        <v>539</v>
      </c>
      <c r="J16" s="312">
        <v>126</v>
      </c>
      <c r="K16" s="311">
        <f t="shared" si="0"/>
        <v>109</v>
      </c>
      <c r="L16" s="312">
        <v>17</v>
      </c>
      <c r="M16" s="312">
        <v>20</v>
      </c>
      <c r="N16" s="312">
        <v>16</v>
      </c>
      <c r="O16" s="312">
        <v>4</v>
      </c>
      <c r="P16" s="312">
        <v>562</v>
      </c>
      <c r="Q16" s="312">
        <v>490</v>
      </c>
      <c r="R16" s="312">
        <v>658</v>
      </c>
      <c r="S16" s="312">
        <v>653</v>
      </c>
      <c r="T16" s="312">
        <v>83</v>
      </c>
      <c r="U16" s="312">
        <v>20</v>
      </c>
      <c r="V16" s="312">
        <v>62</v>
      </c>
      <c r="W16" s="322" t="s">
        <v>302</v>
      </c>
    </row>
    <row r="17" spans="1:23" s="108" customFormat="1" ht="34.5" customHeight="1">
      <c r="A17" s="301" t="s">
        <v>303</v>
      </c>
      <c r="B17" s="316" t="s">
        <v>295</v>
      </c>
      <c r="C17" s="316" t="s">
        <v>295</v>
      </c>
      <c r="D17" s="314" t="s">
        <v>756</v>
      </c>
      <c r="E17" s="314" t="s">
        <v>295</v>
      </c>
      <c r="F17" s="316" t="s">
        <v>295</v>
      </c>
      <c r="G17" s="316" t="s">
        <v>295</v>
      </c>
      <c r="H17" s="316" t="s">
        <v>295</v>
      </c>
      <c r="I17" s="316" t="s">
        <v>295</v>
      </c>
      <c r="J17" s="316" t="s">
        <v>295</v>
      </c>
      <c r="K17" s="316" t="s">
        <v>295</v>
      </c>
      <c r="L17" s="316" t="s">
        <v>295</v>
      </c>
      <c r="M17" s="316" t="s">
        <v>295</v>
      </c>
      <c r="N17" s="316" t="s">
        <v>295</v>
      </c>
      <c r="O17" s="316" t="s">
        <v>295</v>
      </c>
      <c r="P17" s="316" t="s">
        <v>295</v>
      </c>
      <c r="Q17" s="316" t="s">
        <v>295</v>
      </c>
      <c r="R17" s="316" t="s">
        <v>295</v>
      </c>
      <c r="S17" s="316" t="s">
        <v>295</v>
      </c>
      <c r="T17" s="317" t="s">
        <v>295</v>
      </c>
      <c r="U17" s="317" t="s">
        <v>295</v>
      </c>
      <c r="V17" s="262" t="s">
        <v>295</v>
      </c>
      <c r="W17" s="321" t="s">
        <v>303</v>
      </c>
    </row>
    <row r="18" spans="1:23" s="179" customFormat="1" ht="34.5" customHeight="1">
      <c r="A18" s="23" t="s">
        <v>304</v>
      </c>
      <c r="B18" s="733">
        <f>SUM(C18:E18)</f>
        <v>2</v>
      </c>
      <c r="C18" s="734">
        <v>1</v>
      </c>
      <c r="D18" s="318" t="s">
        <v>756</v>
      </c>
      <c r="E18" s="390">
        <v>1</v>
      </c>
      <c r="F18" s="734">
        <v>60</v>
      </c>
      <c r="G18" s="734">
        <f>SUM(H18:I18)</f>
        <v>1865</v>
      </c>
      <c r="H18" s="734">
        <v>1328</v>
      </c>
      <c r="I18" s="734">
        <v>537</v>
      </c>
      <c r="J18" s="734">
        <f>SUM(K18:L18)</f>
        <v>125</v>
      </c>
      <c r="K18" s="734">
        <v>107</v>
      </c>
      <c r="L18" s="734">
        <v>18</v>
      </c>
      <c r="M18" s="734">
        <f>SUM(N18:O18)</f>
        <v>20</v>
      </c>
      <c r="N18" s="734">
        <v>16</v>
      </c>
      <c r="O18" s="734">
        <v>4</v>
      </c>
      <c r="P18" s="734">
        <v>572</v>
      </c>
      <c r="Q18" s="734">
        <v>513</v>
      </c>
      <c r="R18" s="734">
        <v>708</v>
      </c>
      <c r="S18" s="734">
        <v>642</v>
      </c>
      <c r="T18" s="734">
        <v>83</v>
      </c>
      <c r="U18" s="734">
        <v>21</v>
      </c>
      <c r="V18" s="734">
        <v>57</v>
      </c>
      <c r="W18" s="26" t="s">
        <v>304</v>
      </c>
    </row>
    <row r="19" spans="1:23" s="344" customFormat="1" ht="34.5" customHeight="1" thickBot="1">
      <c r="A19" s="16" t="s">
        <v>305</v>
      </c>
      <c r="B19" s="538">
        <v>2</v>
      </c>
      <c r="C19" s="539">
        <v>1</v>
      </c>
      <c r="D19" s="319" t="s">
        <v>756</v>
      </c>
      <c r="E19" s="539">
        <v>1</v>
      </c>
      <c r="F19" s="539">
        <v>60</v>
      </c>
      <c r="G19" s="539">
        <v>1865</v>
      </c>
      <c r="H19" s="539">
        <v>1328</v>
      </c>
      <c r="I19" s="539">
        <v>537</v>
      </c>
      <c r="J19" s="539">
        <v>125</v>
      </c>
      <c r="K19" s="539">
        <v>107</v>
      </c>
      <c r="L19" s="539">
        <v>18</v>
      </c>
      <c r="M19" s="539">
        <v>20</v>
      </c>
      <c r="N19" s="539">
        <v>16</v>
      </c>
      <c r="O19" s="539">
        <v>4</v>
      </c>
      <c r="P19" s="539">
        <v>572</v>
      </c>
      <c r="Q19" s="539">
        <v>513</v>
      </c>
      <c r="R19" s="539">
        <v>708</v>
      </c>
      <c r="S19" s="539">
        <v>642</v>
      </c>
      <c r="T19" s="539">
        <v>83</v>
      </c>
      <c r="U19" s="539">
        <v>21</v>
      </c>
      <c r="V19" s="539">
        <v>57</v>
      </c>
      <c r="W19" s="77" t="s">
        <v>306</v>
      </c>
    </row>
    <row r="20" spans="1:23" s="6" customFormat="1" ht="18" customHeight="1">
      <c r="A20" s="413" t="s">
        <v>307</v>
      </c>
      <c r="B20" s="413"/>
      <c r="C20" s="413"/>
      <c r="D20" s="413"/>
      <c r="E20" s="413"/>
      <c r="J20" s="351"/>
      <c r="K20" s="351"/>
      <c r="W20" s="351" t="s">
        <v>308</v>
      </c>
    </row>
    <row r="21" spans="1:5" s="6" customFormat="1" ht="18" customHeight="1">
      <c r="A21" s="324" t="s">
        <v>309</v>
      </c>
      <c r="B21" s="324"/>
      <c r="C21" s="324"/>
      <c r="D21" s="324"/>
      <c r="E21" s="324"/>
    </row>
    <row r="22" s="38" customFormat="1" ht="18" customHeight="1">
      <c r="A22" s="6" t="s">
        <v>310</v>
      </c>
    </row>
    <row r="23" s="38" customFormat="1" ht="18" customHeight="1">
      <c r="A23" s="6" t="s">
        <v>311</v>
      </c>
    </row>
    <row r="24" ht="18" customHeight="1">
      <c r="A24" s="22"/>
    </row>
    <row r="25" ht="13.5">
      <c r="A25" s="22"/>
    </row>
    <row r="26" ht="13.5">
      <c r="A26" s="22"/>
    </row>
    <row r="27" ht="13.5">
      <c r="A27" s="22"/>
    </row>
    <row r="28" ht="13.5">
      <c r="A28" s="22"/>
    </row>
    <row r="29" ht="13.5">
      <c r="A29" s="22"/>
    </row>
    <row r="30" ht="13.5">
      <c r="A30" s="22"/>
    </row>
    <row r="31" ht="13.5">
      <c r="A31" s="22"/>
    </row>
    <row r="32" ht="13.5">
      <c r="A32" s="22"/>
    </row>
    <row r="33" ht="13.5">
      <c r="A33" s="22"/>
    </row>
    <row r="34" ht="13.5">
      <c r="A34" s="22"/>
    </row>
    <row r="35" ht="13.5">
      <c r="A35" s="22"/>
    </row>
    <row r="36" ht="13.5">
      <c r="A36" s="22"/>
    </row>
    <row r="37" ht="13.5">
      <c r="A37" s="22"/>
    </row>
    <row r="38" ht="13.5">
      <c r="A38" s="22"/>
    </row>
    <row r="39" ht="13.5">
      <c r="A39" s="22"/>
    </row>
    <row r="40" ht="13.5">
      <c r="A40" s="22"/>
    </row>
    <row r="41" ht="13.5">
      <c r="A41" s="22"/>
    </row>
    <row r="42" ht="13.5">
      <c r="A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  <row r="61" ht="13.5">
      <c r="A61" s="22"/>
    </row>
    <row r="62" ht="13.5">
      <c r="A62" s="22"/>
    </row>
    <row r="63" ht="13.5">
      <c r="A63" s="22"/>
    </row>
    <row r="64" ht="13.5">
      <c r="A64" s="22"/>
    </row>
    <row r="65" ht="13.5">
      <c r="A65" s="22"/>
    </row>
    <row r="66" ht="13.5">
      <c r="A66" s="22"/>
    </row>
    <row r="67" ht="13.5">
      <c r="A67" s="22"/>
    </row>
    <row r="68" ht="13.5">
      <c r="A68" s="22"/>
    </row>
    <row r="69" ht="13.5">
      <c r="A69" s="22"/>
    </row>
    <row r="70" ht="13.5">
      <c r="A70" s="22"/>
    </row>
    <row r="71" ht="13.5">
      <c r="A71" s="22"/>
    </row>
    <row r="72" ht="13.5">
      <c r="A72" s="22"/>
    </row>
    <row r="73" ht="13.5">
      <c r="A73" s="22"/>
    </row>
    <row r="74" ht="13.5">
      <c r="A74" s="22"/>
    </row>
    <row r="75" ht="13.5">
      <c r="A75" s="22"/>
    </row>
    <row r="76" ht="13.5">
      <c r="A76" s="22"/>
    </row>
    <row r="77" ht="13.5">
      <c r="A77" s="22"/>
    </row>
    <row r="78" ht="13.5">
      <c r="A78" s="22"/>
    </row>
    <row r="79" ht="13.5">
      <c r="A79" s="22"/>
    </row>
    <row r="80" ht="13.5">
      <c r="A80" s="22"/>
    </row>
    <row r="81" ht="13.5">
      <c r="A81" s="22"/>
    </row>
    <row r="82" ht="13.5">
      <c r="A82" s="22"/>
    </row>
    <row r="83" ht="13.5">
      <c r="A83" s="22"/>
    </row>
    <row r="84" ht="13.5">
      <c r="A84" s="22"/>
    </row>
    <row r="85" ht="13.5">
      <c r="A85" s="22"/>
    </row>
    <row r="86" ht="13.5">
      <c r="A86" s="22"/>
    </row>
    <row r="87" ht="13.5">
      <c r="A87" s="22"/>
    </row>
    <row r="88" ht="13.5">
      <c r="A88" s="22"/>
    </row>
    <row r="89" ht="13.5">
      <c r="A89" s="22"/>
    </row>
    <row r="90" ht="13.5">
      <c r="A90" s="22"/>
    </row>
    <row r="91" ht="13.5">
      <c r="A91" s="22"/>
    </row>
    <row r="92" ht="13.5">
      <c r="A92" s="22"/>
    </row>
    <row r="93" ht="13.5">
      <c r="A93" s="22"/>
    </row>
    <row r="94" ht="13.5">
      <c r="A94" s="22"/>
    </row>
    <row r="95" ht="13.5">
      <c r="A95" s="22"/>
    </row>
    <row r="96" ht="13.5">
      <c r="A96" s="22"/>
    </row>
    <row r="97" ht="13.5">
      <c r="A97" s="22"/>
    </row>
    <row r="98" ht="13.5">
      <c r="A98" s="22"/>
    </row>
    <row r="99" ht="13.5">
      <c r="A99" s="22"/>
    </row>
    <row r="100" ht="13.5">
      <c r="A100" s="22"/>
    </row>
    <row r="101" ht="13.5">
      <c r="A101" s="22"/>
    </row>
    <row r="102" ht="13.5">
      <c r="A102" s="22"/>
    </row>
    <row r="103" ht="13.5">
      <c r="A103" s="22"/>
    </row>
    <row r="104" ht="13.5">
      <c r="A104" s="22"/>
    </row>
    <row r="105" ht="13.5">
      <c r="A105" s="22"/>
    </row>
    <row r="106" ht="13.5">
      <c r="A106" s="22"/>
    </row>
    <row r="107" ht="13.5">
      <c r="A107" s="22"/>
    </row>
    <row r="108" ht="13.5">
      <c r="A108" s="22"/>
    </row>
    <row r="109" ht="13.5">
      <c r="A109" s="22"/>
    </row>
    <row r="110" ht="13.5">
      <c r="A110" s="22"/>
    </row>
    <row r="111" ht="13.5">
      <c r="A111" s="22"/>
    </row>
    <row r="112" ht="13.5">
      <c r="A112" s="22"/>
    </row>
    <row r="113" ht="13.5">
      <c r="A113" s="22"/>
    </row>
    <row r="114" ht="13.5">
      <c r="A114" s="22"/>
    </row>
    <row r="115" spans="1:2" ht="13.5">
      <c r="A115" s="22"/>
      <c r="B115" t="s">
        <v>714</v>
      </c>
    </row>
    <row r="116" ht="13.5">
      <c r="A116" s="22"/>
    </row>
    <row r="117" ht="13.5">
      <c r="A117" s="22"/>
    </row>
    <row r="118" ht="13.5">
      <c r="A118" s="22"/>
    </row>
  </sheetData>
  <mergeCells count="15">
    <mergeCell ref="A1:W1"/>
    <mergeCell ref="A3:A7"/>
    <mergeCell ref="B3:D3"/>
    <mergeCell ref="G3:I3"/>
    <mergeCell ref="J3:L3"/>
    <mergeCell ref="M3:O3"/>
    <mergeCell ref="P3:Q3"/>
    <mergeCell ref="R3:S3"/>
    <mergeCell ref="W3:W7"/>
    <mergeCell ref="B4:D4"/>
    <mergeCell ref="R4:S4"/>
    <mergeCell ref="G4:I4"/>
    <mergeCell ref="J4:L4"/>
    <mergeCell ref="M4:O4"/>
    <mergeCell ref="P4:Q4"/>
  </mergeCells>
  <printOptions/>
  <pageMargins left="0.4" right="0.38" top="0.39" bottom="0.28" header="0.28" footer="0.19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75" workbookViewId="0" topLeftCell="H10">
      <selection activeCell="T18" sqref="T18"/>
    </sheetView>
  </sheetViews>
  <sheetFormatPr defaultColWidth="8.88671875" defaultRowHeight="13.5"/>
  <cols>
    <col min="1" max="1" width="13.5546875" style="0" customWidth="1"/>
    <col min="2" max="12" width="7.77734375" style="0" customWidth="1"/>
    <col min="13" max="13" width="7.88671875" style="0" customWidth="1"/>
    <col min="14" max="20" width="7.77734375" style="0" customWidth="1"/>
    <col min="21" max="21" width="14.77734375" style="0" customWidth="1"/>
    <col min="22" max="16384" width="7.77734375" style="0" customWidth="1"/>
  </cols>
  <sheetData>
    <row r="1" spans="1:21" s="382" customFormat="1" ht="35.25" customHeight="1">
      <c r="A1" s="752" t="s">
        <v>312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</row>
    <row r="2" spans="1:21" s="386" customFormat="1" ht="21" customHeight="1" thickBot="1">
      <c r="A2" s="386" t="s">
        <v>22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U2" s="541" t="s">
        <v>23</v>
      </c>
    </row>
    <row r="3" spans="1:21" s="386" customFormat="1" ht="30" customHeight="1">
      <c r="A3" s="809" t="s">
        <v>313</v>
      </c>
      <c r="B3" s="542" t="s">
        <v>24</v>
      </c>
      <c r="C3" s="542" t="s">
        <v>314</v>
      </c>
      <c r="D3" s="807" t="s">
        <v>26</v>
      </c>
      <c r="E3" s="807"/>
      <c r="F3" s="808"/>
      <c r="G3" s="806" t="s">
        <v>315</v>
      </c>
      <c r="H3" s="807"/>
      <c r="I3" s="808"/>
      <c r="J3" s="806" t="s">
        <v>28</v>
      </c>
      <c r="K3" s="807"/>
      <c r="L3" s="808"/>
      <c r="M3" s="806" t="s">
        <v>316</v>
      </c>
      <c r="N3" s="807"/>
      <c r="O3" s="807"/>
      <c r="P3" s="808"/>
      <c r="Q3" s="807" t="s">
        <v>30</v>
      </c>
      <c r="R3" s="808"/>
      <c r="S3" s="543" t="s">
        <v>317</v>
      </c>
      <c r="T3" s="542" t="s">
        <v>318</v>
      </c>
      <c r="U3" s="809" t="s">
        <v>319</v>
      </c>
    </row>
    <row r="4" spans="1:21" s="386" customFormat="1" ht="30" customHeight="1">
      <c r="A4" s="687"/>
      <c r="B4" s="544"/>
      <c r="C4" s="544"/>
      <c r="D4" s="803" t="s">
        <v>35</v>
      </c>
      <c r="E4" s="803"/>
      <c r="F4" s="804"/>
      <c r="G4" s="805" t="s">
        <v>36</v>
      </c>
      <c r="H4" s="803"/>
      <c r="I4" s="804"/>
      <c r="J4" s="805" t="s">
        <v>247</v>
      </c>
      <c r="K4" s="803"/>
      <c r="L4" s="804"/>
      <c r="M4" s="811" t="s">
        <v>38</v>
      </c>
      <c r="N4" s="812"/>
      <c r="O4" s="812"/>
      <c r="P4" s="813"/>
      <c r="Q4" s="811" t="s">
        <v>39</v>
      </c>
      <c r="R4" s="813"/>
      <c r="S4" s="545"/>
      <c r="T4" s="544"/>
      <c r="U4" s="687"/>
    </row>
    <row r="5" spans="1:21" s="386" customFormat="1" ht="30" customHeight="1">
      <c r="A5" s="687"/>
      <c r="B5" s="544" t="s">
        <v>976</v>
      </c>
      <c r="C5" s="544" t="s">
        <v>976</v>
      </c>
      <c r="D5" s="548" t="s">
        <v>41</v>
      </c>
      <c r="E5" s="548" t="s">
        <v>42</v>
      </c>
      <c r="F5" s="548" t="s">
        <v>43</v>
      </c>
      <c r="G5" s="548" t="s">
        <v>41</v>
      </c>
      <c r="H5" s="548" t="s">
        <v>42</v>
      </c>
      <c r="I5" s="548" t="s">
        <v>43</v>
      </c>
      <c r="J5" s="548" t="s">
        <v>41</v>
      </c>
      <c r="K5" s="548" t="s">
        <v>42</v>
      </c>
      <c r="L5" s="548" t="s">
        <v>43</v>
      </c>
      <c r="M5" s="549" t="s">
        <v>320</v>
      </c>
      <c r="N5" s="549" t="s">
        <v>321</v>
      </c>
      <c r="O5" s="548" t="s">
        <v>322</v>
      </c>
      <c r="P5" s="548" t="s">
        <v>323</v>
      </c>
      <c r="Q5" s="548" t="s">
        <v>251</v>
      </c>
      <c r="R5" s="550" t="s">
        <v>324</v>
      </c>
      <c r="S5" s="544"/>
      <c r="T5" s="544"/>
      <c r="U5" s="687"/>
    </row>
    <row r="6" spans="1:21" s="386" customFormat="1" ht="30" customHeight="1">
      <c r="A6" s="687"/>
      <c r="B6" s="552" t="s">
        <v>975</v>
      </c>
      <c r="C6" s="552" t="s">
        <v>977</v>
      </c>
      <c r="D6" s="551"/>
      <c r="E6" s="551"/>
      <c r="F6" s="551"/>
      <c r="G6" s="551"/>
      <c r="H6" s="551"/>
      <c r="I6" s="551"/>
      <c r="J6" s="551"/>
      <c r="K6" s="551"/>
      <c r="L6" s="551"/>
      <c r="M6" s="544"/>
      <c r="N6" s="544" t="s">
        <v>50</v>
      </c>
      <c r="O6" s="544"/>
      <c r="P6" s="544" t="s">
        <v>325</v>
      </c>
      <c r="Q6" s="544"/>
      <c r="R6" s="546"/>
      <c r="S6" s="544" t="s">
        <v>48</v>
      </c>
      <c r="T6" s="552" t="s">
        <v>718</v>
      </c>
      <c r="U6" s="687"/>
    </row>
    <row r="7" spans="1:21" s="386" customFormat="1" ht="30" customHeight="1">
      <c r="A7" s="810"/>
      <c r="B7" s="553" t="s">
        <v>53</v>
      </c>
      <c r="C7" s="553" t="s">
        <v>326</v>
      </c>
      <c r="D7" s="553" t="s">
        <v>55</v>
      </c>
      <c r="E7" s="553" t="s">
        <v>56</v>
      </c>
      <c r="F7" s="553" t="s">
        <v>57</v>
      </c>
      <c r="G7" s="553" t="s">
        <v>55</v>
      </c>
      <c r="H7" s="553" t="s">
        <v>56</v>
      </c>
      <c r="I7" s="553" t="s">
        <v>57</v>
      </c>
      <c r="J7" s="553" t="s">
        <v>55</v>
      </c>
      <c r="K7" s="553" t="s">
        <v>56</v>
      </c>
      <c r="L7" s="553" t="s">
        <v>57</v>
      </c>
      <c r="M7" s="553" t="s">
        <v>58</v>
      </c>
      <c r="N7" s="553" t="s">
        <v>59</v>
      </c>
      <c r="O7" s="554" t="s">
        <v>327</v>
      </c>
      <c r="P7" s="553" t="s">
        <v>328</v>
      </c>
      <c r="Q7" s="553" t="s">
        <v>256</v>
      </c>
      <c r="R7" s="547" t="s">
        <v>61</v>
      </c>
      <c r="S7" s="553" t="s">
        <v>137</v>
      </c>
      <c r="T7" s="555" t="s">
        <v>62</v>
      </c>
      <c r="U7" s="810"/>
    </row>
    <row r="8" spans="1:21" s="109" customFormat="1" ht="34.5" customHeight="1">
      <c r="A8" s="299" t="s">
        <v>701</v>
      </c>
      <c r="B8" s="95">
        <f>SUM(B20:B21)</f>
        <v>2</v>
      </c>
      <c r="C8" s="95">
        <v>62</v>
      </c>
      <c r="D8" s="95">
        <v>12823</v>
      </c>
      <c r="E8" s="95">
        <v>8019</v>
      </c>
      <c r="F8" s="95">
        <v>4804</v>
      </c>
      <c r="G8" s="95">
        <v>290</v>
      </c>
      <c r="H8" s="95">
        <v>208</v>
      </c>
      <c r="I8" s="95">
        <v>82</v>
      </c>
      <c r="J8" s="95">
        <v>109</v>
      </c>
      <c r="K8" s="95">
        <v>71</v>
      </c>
      <c r="L8" s="95">
        <v>38</v>
      </c>
      <c r="M8" s="95">
        <v>3356</v>
      </c>
      <c r="N8" s="95">
        <v>113</v>
      </c>
      <c r="O8" s="95">
        <v>2591</v>
      </c>
      <c r="P8" s="95">
        <v>66</v>
      </c>
      <c r="Q8" s="95">
        <v>8448</v>
      </c>
      <c r="R8" s="95">
        <v>4558</v>
      </c>
      <c r="S8" s="95">
        <v>254</v>
      </c>
      <c r="T8" s="274">
        <v>71</v>
      </c>
      <c r="U8" s="286" t="s">
        <v>701</v>
      </c>
    </row>
    <row r="9" spans="1:21" s="108" customFormat="1" ht="34.5" customHeight="1">
      <c r="A9" s="272" t="s">
        <v>329</v>
      </c>
      <c r="B9" s="100">
        <v>1</v>
      </c>
      <c r="C9" s="100">
        <v>17</v>
      </c>
      <c r="D9" s="100">
        <v>3127</v>
      </c>
      <c r="E9" s="100">
        <v>1477</v>
      </c>
      <c r="F9" s="100">
        <v>1650</v>
      </c>
      <c r="G9" s="100">
        <v>69</v>
      </c>
      <c r="H9" s="100">
        <v>48</v>
      </c>
      <c r="I9" s="100">
        <v>21</v>
      </c>
      <c r="J9" s="100">
        <v>22</v>
      </c>
      <c r="K9" s="100">
        <v>17</v>
      </c>
      <c r="L9" s="100">
        <v>5</v>
      </c>
      <c r="M9" s="100">
        <v>880</v>
      </c>
      <c r="N9" s="100">
        <v>43</v>
      </c>
      <c r="O9" s="100">
        <v>880</v>
      </c>
      <c r="P9" s="100">
        <v>20</v>
      </c>
      <c r="Q9" s="100">
        <v>4019</v>
      </c>
      <c r="R9" s="100">
        <v>1843</v>
      </c>
      <c r="S9" s="130">
        <v>47</v>
      </c>
      <c r="T9" s="288">
        <v>26</v>
      </c>
      <c r="U9" s="287" t="s">
        <v>329</v>
      </c>
    </row>
    <row r="10" spans="1:21" s="109" customFormat="1" ht="34.5" customHeight="1">
      <c r="A10" s="269" t="s">
        <v>703</v>
      </c>
      <c r="B10" s="95">
        <f>SUM(B16:B20)</f>
        <v>8</v>
      </c>
      <c r="C10" s="95">
        <v>55</v>
      </c>
      <c r="D10" s="95">
        <v>10534</v>
      </c>
      <c r="E10" s="95">
        <v>6144</v>
      </c>
      <c r="F10" s="95">
        <v>4390</v>
      </c>
      <c r="G10" s="95">
        <v>276</v>
      </c>
      <c r="H10" s="95">
        <v>194</v>
      </c>
      <c r="I10" s="95">
        <v>82</v>
      </c>
      <c r="J10" s="95">
        <v>100</v>
      </c>
      <c r="K10" s="95">
        <v>79</v>
      </c>
      <c r="L10" s="95">
        <v>21</v>
      </c>
      <c r="M10" s="95">
        <v>3266</v>
      </c>
      <c r="N10" s="95">
        <v>122</v>
      </c>
      <c r="O10" s="95">
        <v>2531</v>
      </c>
      <c r="P10" s="95">
        <v>66</v>
      </c>
      <c r="Q10" s="95">
        <v>7703</v>
      </c>
      <c r="R10" s="95">
        <v>4009</v>
      </c>
      <c r="S10" s="95">
        <v>253</v>
      </c>
      <c r="T10" s="98">
        <v>84</v>
      </c>
      <c r="U10" s="268" t="s">
        <v>703</v>
      </c>
    </row>
    <row r="11" spans="1:21" s="108" customFormat="1" ht="34.5" customHeight="1">
      <c r="A11" s="272" t="s">
        <v>330</v>
      </c>
      <c r="B11" s="100">
        <v>1</v>
      </c>
      <c r="C11" s="100">
        <v>17</v>
      </c>
      <c r="D11" s="100">
        <v>3057</v>
      </c>
      <c r="E11" s="100">
        <v>1317</v>
      </c>
      <c r="F11" s="100">
        <v>1740</v>
      </c>
      <c r="G11" s="100">
        <v>67</v>
      </c>
      <c r="H11" s="100">
        <v>47</v>
      </c>
      <c r="I11" s="100">
        <v>20</v>
      </c>
      <c r="J11" s="100">
        <v>26</v>
      </c>
      <c r="K11" s="100">
        <v>21</v>
      </c>
      <c r="L11" s="100">
        <v>5</v>
      </c>
      <c r="M11" s="100">
        <v>967</v>
      </c>
      <c r="N11" s="100">
        <v>54</v>
      </c>
      <c r="O11" s="100">
        <v>967</v>
      </c>
      <c r="P11" s="100">
        <v>31</v>
      </c>
      <c r="Q11" s="100">
        <v>3979</v>
      </c>
      <c r="R11" s="100">
        <v>1672</v>
      </c>
      <c r="S11" s="130">
        <v>47</v>
      </c>
      <c r="T11" s="288">
        <v>26</v>
      </c>
      <c r="U11" s="287" t="s">
        <v>330</v>
      </c>
    </row>
    <row r="12" spans="1:21" s="109" customFormat="1" ht="34.5" customHeight="1">
      <c r="A12" s="269" t="s">
        <v>705</v>
      </c>
      <c r="B12" s="95">
        <v>2</v>
      </c>
      <c r="C12" s="95">
        <v>53</v>
      </c>
      <c r="D12" s="95">
        <v>9551</v>
      </c>
      <c r="E12" s="95">
        <v>5579</v>
      </c>
      <c r="F12" s="95">
        <v>3972</v>
      </c>
      <c r="G12" s="95">
        <v>226</v>
      </c>
      <c r="H12" s="95">
        <v>164</v>
      </c>
      <c r="I12" s="95">
        <v>62</v>
      </c>
      <c r="J12" s="95">
        <v>107</v>
      </c>
      <c r="K12" s="95">
        <v>85</v>
      </c>
      <c r="L12" s="95">
        <v>22</v>
      </c>
      <c r="M12" s="95">
        <v>3141</v>
      </c>
      <c r="N12" s="95">
        <v>102</v>
      </c>
      <c r="O12" s="95">
        <v>2523</v>
      </c>
      <c r="P12" s="95">
        <v>56</v>
      </c>
      <c r="Q12" s="95">
        <v>6768</v>
      </c>
      <c r="R12" s="95">
        <v>3148</v>
      </c>
      <c r="S12" s="95">
        <v>253</v>
      </c>
      <c r="T12" s="98">
        <v>90</v>
      </c>
      <c r="U12" s="268" t="s">
        <v>705</v>
      </c>
    </row>
    <row r="13" spans="1:21" s="108" customFormat="1" ht="34.5" customHeight="1">
      <c r="A13" s="272" t="s">
        <v>331</v>
      </c>
      <c r="B13" s="100">
        <v>1</v>
      </c>
      <c r="C13" s="100">
        <v>18</v>
      </c>
      <c r="D13" s="100">
        <v>2754</v>
      </c>
      <c r="E13" s="100">
        <v>1085</v>
      </c>
      <c r="F13" s="100">
        <v>1669</v>
      </c>
      <c r="G13" s="100">
        <v>98</v>
      </c>
      <c r="H13" s="100">
        <v>66</v>
      </c>
      <c r="I13" s="100">
        <v>32</v>
      </c>
      <c r="J13" s="100">
        <v>33</v>
      </c>
      <c r="K13" s="100">
        <v>25</v>
      </c>
      <c r="L13" s="100">
        <v>8</v>
      </c>
      <c r="M13" s="100">
        <v>1128</v>
      </c>
      <c r="N13" s="100">
        <v>64</v>
      </c>
      <c r="O13" s="100">
        <v>942</v>
      </c>
      <c r="P13" s="100">
        <v>35</v>
      </c>
      <c r="Q13" s="100">
        <v>3679</v>
      </c>
      <c r="R13" s="100">
        <v>1507</v>
      </c>
      <c r="S13" s="130">
        <v>47</v>
      </c>
      <c r="T13" s="288">
        <v>27</v>
      </c>
      <c r="U13" s="287" t="s">
        <v>331</v>
      </c>
    </row>
    <row r="14" spans="1:21" s="109" customFormat="1" ht="34.5" customHeight="1">
      <c r="A14" s="269" t="s">
        <v>707</v>
      </c>
      <c r="B14" s="95">
        <v>2</v>
      </c>
      <c r="C14" s="95">
        <v>57</v>
      </c>
      <c r="D14" s="95">
        <v>8680</v>
      </c>
      <c r="E14" s="95">
        <v>5101</v>
      </c>
      <c r="F14" s="95">
        <v>3579</v>
      </c>
      <c r="G14" s="95">
        <v>227</v>
      </c>
      <c r="H14" s="95">
        <v>160</v>
      </c>
      <c r="I14" s="95">
        <v>67</v>
      </c>
      <c r="J14" s="95">
        <v>104</v>
      </c>
      <c r="K14" s="95">
        <v>82</v>
      </c>
      <c r="L14" s="95">
        <v>22</v>
      </c>
      <c r="M14" s="95">
        <v>2630</v>
      </c>
      <c r="N14" s="95">
        <v>115</v>
      </c>
      <c r="O14" s="95">
        <v>1765</v>
      </c>
      <c r="P14" s="95">
        <v>53</v>
      </c>
      <c r="Q14" s="95">
        <v>5980</v>
      </c>
      <c r="R14" s="95">
        <v>3208</v>
      </c>
      <c r="S14" s="95">
        <v>251.41</v>
      </c>
      <c r="T14" s="98">
        <v>89.5</v>
      </c>
      <c r="U14" s="268" t="s">
        <v>707</v>
      </c>
    </row>
    <row r="15" spans="1:21" s="108" customFormat="1" ht="34.5" customHeight="1">
      <c r="A15" s="272" t="s">
        <v>332</v>
      </c>
      <c r="B15" s="100">
        <v>1</v>
      </c>
      <c r="C15" s="100">
        <v>18</v>
      </c>
      <c r="D15" s="100">
        <v>2643</v>
      </c>
      <c r="E15" s="100">
        <v>1068</v>
      </c>
      <c r="F15" s="100">
        <v>1575</v>
      </c>
      <c r="G15" s="100">
        <v>96</v>
      </c>
      <c r="H15" s="100">
        <v>56</v>
      </c>
      <c r="I15" s="100">
        <v>40</v>
      </c>
      <c r="J15" s="100">
        <v>37</v>
      </c>
      <c r="K15" s="100">
        <v>28</v>
      </c>
      <c r="L15" s="100">
        <v>9</v>
      </c>
      <c r="M15" s="100">
        <v>1056</v>
      </c>
      <c r="N15" s="100">
        <v>51</v>
      </c>
      <c r="O15" s="100">
        <v>815</v>
      </c>
      <c r="P15" s="100">
        <v>27</v>
      </c>
      <c r="Q15" s="100">
        <v>2956</v>
      </c>
      <c r="R15" s="100">
        <v>1366</v>
      </c>
      <c r="S15" s="130">
        <v>47</v>
      </c>
      <c r="T15" s="288">
        <v>37.5</v>
      </c>
      <c r="U15" s="287" t="s">
        <v>332</v>
      </c>
    </row>
    <row r="16" spans="1:21" s="109" customFormat="1" ht="34.5" customHeight="1">
      <c r="A16" s="269" t="s">
        <v>333</v>
      </c>
      <c r="B16" s="95">
        <v>2</v>
      </c>
      <c r="C16" s="95">
        <v>54</v>
      </c>
      <c r="D16" s="95">
        <v>7524</v>
      </c>
      <c r="E16" s="95">
        <v>4308</v>
      </c>
      <c r="F16" s="95">
        <v>3216</v>
      </c>
      <c r="G16" s="95">
        <v>210</v>
      </c>
      <c r="H16" s="95">
        <v>148</v>
      </c>
      <c r="I16" s="95">
        <v>62</v>
      </c>
      <c r="J16" s="95">
        <v>107</v>
      </c>
      <c r="K16" s="95">
        <v>86</v>
      </c>
      <c r="L16" s="95">
        <v>21</v>
      </c>
      <c r="M16" s="95">
        <v>2829</v>
      </c>
      <c r="N16" s="95">
        <v>92</v>
      </c>
      <c r="O16" s="95">
        <v>2285</v>
      </c>
      <c r="P16" s="95">
        <v>52</v>
      </c>
      <c r="Q16" s="95">
        <v>5413</v>
      </c>
      <c r="R16" s="95">
        <v>2814</v>
      </c>
      <c r="S16" s="95">
        <v>261</v>
      </c>
      <c r="T16" s="98">
        <v>88</v>
      </c>
      <c r="U16" s="268" t="s">
        <v>333</v>
      </c>
    </row>
    <row r="17" spans="1:21" s="109" customFormat="1" ht="34.5" customHeight="1">
      <c r="A17" s="272" t="s">
        <v>334</v>
      </c>
      <c r="B17" s="95">
        <v>1</v>
      </c>
      <c r="C17" s="95">
        <v>19</v>
      </c>
      <c r="D17" s="95">
        <v>2482</v>
      </c>
      <c r="E17" s="95">
        <v>1040</v>
      </c>
      <c r="F17" s="95">
        <v>1442</v>
      </c>
      <c r="G17" s="95">
        <v>97</v>
      </c>
      <c r="H17" s="95">
        <v>51</v>
      </c>
      <c r="I17" s="95">
        <v>46</v>
      </c>
      <c r="J17" s="95">
        <v>45</v>
      </c>
      <c r="K17" s="95">
        <v>30</v>
      </c>
      <c r="L17" s="95">
        <v>15</v>
      </c>
      <c r="M17" s="95">
        <v>980</v>
      </c>
      <c r="N17" s="95">
        <v>33</v>
      </c>
      <c r="O17" s="95">
        <v>793</v>
      </c>
      <c r="P17" s="95">
        <v>20</v>
      </c>
      <c r="Q17" s="95">
        <v>2409</v>
      </c>
      <c r="R17" s="95">
        <v>1207</v>
      </c>
      <c r="S17" s="116">
        <v>47</v>
      </c>
      <c r="T17" s="289">
        <v>42</v>
      </c>
      <c r="U17" s="287" t="s">
        <v>334</v>
      </c>
    </row>
    <row r="18" spans="1:21" s="5" customFormat="1" ht="34.5" customHeight="1">
      <c r="A18" s="23" t="s">
        <v>803</v>
      </c>
      <c r="B18" s="735">
        <f>SUM(B19:B21)</f>
        <v>3</v>
      </c>
      <c r="C18" s="735">
        <f>SUM(C19:C21)</f>
        <v>73</v>
      </c>
      <c r="D18" s="731">
        <f>SUM(E18:F18)</f>
        <v>8366</v>
      </c>
      <c r="E18" s="735">
        <f>SUM(E19:E21)</f>
        <v>3990</v>
      </c>
      <c r="F18" s="735">
        <f>SUM(F19:F21)</f>
        <v>4376</v>
      </c>
      <c r="G18" s="731">
        <f>SUM(H18:I18)</f>
        <v>292</v>
      </c>
      <c r="H18" s="735">
        <f>SUM(H19:H21)</f>
        <v>188</v>
      </c>
      <c r="I18" s="735">
        <f>SUM(I19:I21)</f>
        <v>104</v>
      </c>
      <c r="J18" s="735">
        <f>SUM(K18:L18)</f>
        <v>153</v>
      </c>
      <c r="K18" s="735">
        <f>SUM(K19:K21)</f>
        <v>116</v>
      </c>
      <c r="L18" s="735">
        <f>SUM(L19:L21)</f>
        <v>37</v>
      </c>
      <c r="M18" s="735">
        <f aca="true" t="shared" si="0" ref="M18:T18">SUM(M19:M21)</f>
        <v>3685</v>
      </c>
      <c r="N18" s="735">
        <f t="shared" si="0"/>
        <v>105</v>
      </c>
      <c r="O18" s="735">
        <f t="shared" si="0"/>
        <v>3203</v>
      </c>
      <c r="P18" s="735">
        <f>SUM(P19:P21)</f>
        <v>53</v>
      </c>
      <c r="Q18" s="735">
        <f t="shared" si="0"/>
        <v>7898</v>
      </c>
      <c r="R18" s="735">
        <f t="shared" si="0"/>
        <v>4075</v>
      </c>
      <c r="S18" s="735">
        <f t="shared" si="0"/>
        <v>322</v>
      </c>
      <c r="T18" s="735">
        <f t="shared" si="0"/>
        <v>139</v>
      </c>
      <c r="U18" s="26" t="s">
        <v>803</v>
      </c>
    </row>
    <row r="19" spans="1:21" s="109" customFormat="1" ht="34.5" customHeight="1">
      <c r="A19" s="97" t="s">
        <v>335</v>
      </c>
      <c r="B19" s="556">
        <v>1</v>
      </c>
      <c r="C19" s="557">
        <v>28</v>
      </c>
      <c r="D19" s="557">
        <f>SUM(E19:F19)</f>
        <v>1683</v>
      </c>
      <c r="E19" s="557">
        <v>1062</v>
      </c>
      <c r="F19" s="557">
        <v>621</v>
      </c>
      <c r="G19" s="557">
        <f>SUM(H19:I19)</f>
        <v>101</v>
      </c>
      <c r="H19" s="557">
        <v>83</v>
      </c>
      <c r="I19" s="557">
        <v>18</v>
      </c>
      <c r="J19" s="557">
        <f>SUM(K19:L19)</f>
        <v>38</v>
      </c>
      <c r="K19" s="557">
        <v>29</v>
      </c>
      <c r="L19" s="557">
        <v>9</v>
      </c>
      <c r="M19" s="557">
        <v>1119</v>
      </c>
      <c r="N19" s="557">
        <v>16</v>
      </c>
      <c r="O19" s="557">
        <v>889</v>
      </c>
      <c r="P19" s="557">
        <v>20</v>
      </c>
      <c r="Q19" s="557">
        <v>1569</v>
      </c>
      <c r="R19" s="557">
        <v>723</v>
      </c>
      <c r="S19" s="557">
        <v>182</v>
      </c>
      <c r="T19" s="558">
        <v>43</v>
      </c>
      <c r="U19" s="131" t="s">
        <v>336</v>
      </c>
    </row>
    <row r="20" spans="1:21" s="38" customFormat="1" ht="34.5" customHeight="1">
      <c r="A20" s="445" t="s">
        <v>337</v>
      </c>
      <c r="B20" s="556">
        <v>1</v>
      </c>
      <c r="C20" s="557">
        <v>26</v>
      </c>
      <c r="D20" s="557">
        <f>SUM(E20:F20)</f>
        <v>4215</v>
      </c>
      <c r="E20" s="557">
        <v>1837</v>
      </c>
      <c r="F20" s="557">
        <v>2378</v>
      </c>
      <c r="G20" s="557">
        <f>SUM(H20:I20)</f>
        <v>102</v>
      </c>
      <c r="H20" s="557">
        <v>59</v>
      </c>
      <c r="I20" s="557">
        <v>43</v>
      </c>
      <c r="J20" s="557">
        <f>SUM(K20:L20)</f>
        <v>68</v>
      </c>
      <c r="K20" s="557">
        <v>53</v>
      </c>
      <c r="L20" s="557">
        <v>15</v>
      </c>
      <c r="M20" s="557">
        <v>1564</v>
      </c>
      <c r="N20" s="557">
        <v>47</v>
      </c>
      <c r="O20" s="557">
        <v>1439</v>
      </c>
      <c r="P20" s="557">
        <v>22</v>
      </c>
      <c r="Q20" s="557">
        <v>3836</v>
      </c>
      <c r="R20" s="557">
        <v>2043</v>
      </c>
      <c r="S20" s="557">
        <v>80</v>
      </c>
      <c r="T20" s="558">
        <v>54</v>
      </c>
      <c r="U20" s="166" t="s">
        <v>338</v>
      </c>
    </row>
    <row r="21" spans="1:21" s="560" customFormat="1" ht="34.5" customHeight="1" thickBot="1">
      <c r="A21" s="120" t="s">
        <v>339</v>
      </c>
      <c r="B21" s="538">
        <v>1</v>
      </c>
      <c r="C21" s="539">
        <v>19</v>
      </c>
      <c r="D21" s="539">
        <f>SUM(E21:F21)</f>
        <v>2468</v>
      </c>
      <c r="E21" s="539">
        <v>1091</v>
      </c>
      <c r="F21" s="539">
        <v>1377</v>
      </c>
      <c r="G21" s="539">
        <f>SUM(H21:I21)</f>
        <v>89</v>
      </c>
      <c r="H21" s="539">
        <v>46</v>
      </c>
      <c r="I21" s="539">
        <v>43</v>
      </c>
      <c r="J21" s="539">
        <f>SUM(K21:L21)</f>
        <v>47</v>
      </c>
      <c r="K21" s="539">
        <v>34</v>
      </c>
      <c r="L21" s="539">
        <v>13</v>
      </c>
      <c r="M21" s="539">
        <v>1002</v>
      </c>
      <c r="N21" s="539">
        <v>42</v>
      </c>
      <c r="O21" s="539">
        <v>875</v>
      </c>
      <c r="P21" s="539">
        <v>11</v>
      </c>
      <c r="Q21" s="539">
        <v>2493</v>
      </c>
      <c r="R21" s="539">
        <v>1309</v>
      </c>
      <c r="S21" s="539">
        <v>60</v>
      </c>
      <c r="T21" s="559">
        <v>42</v>
      </c>
      <c r="U21" s="167"/>
    </row>
    <row r="22" spans="1:21" s="560" customFormat="1" ht="21.75" customHeight="1">
      <c r="A22" s="107" t="s">
        <v>340</v>
      </c>
      <c r="B22" s="107"/>
      <c r="C22" s="107"/>
      <c r="D22" s="561"/>
      <c r="E22" s="561"/>
      <c r="G22" s="562"/>
      <c r="H22" s="562"/>
      <c r="I22" s="562"/>
      <c r="L22" s="561"/>
      <c r="U22" s="563" t="s">
        <v>341</v>
      </c>
    </row>
  </sheetData>
  <mergeCells count="13">
    <mergeCell ref="A1:U1"/>
    <mergeCell ref="U3:U7"/>
    <mergeCell ref="A3:A7"/>
    <mergeCell ref="D3:F3"/>
    <mergeCell ref="G3:I3"/>
    <mergeCell ref="J3:L3"/>
    <mergeCell ref="Q3:R3"/>
    <mergeCell ref="M4:P4"/>
    <mergeCell ref="Q4:R4"/>
    <mergeCell ref="D4:F4"/>
    <mergeCell ref="G4:I4"/>
    <mergeCell ref="J4:L4"/>
    <mergeCell ref="M3:P3"/>
  </mergeCells>
  <printOptions/>
  <pageMargins left="0.28" right="0.29" top="0.5905511811023623" bottom="0.5905511811023623" header="0.5118110236220472" footer="0.5118110236220472"/>
  <pageSetup horizontalDpi="600" verticalDpi="600" orientation="landscape" paperSize="9" scale="70" r:id="rId1"/>
  <colBreaks count="1" manualBreakCount="1">
    <brk id="7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5"/>
  <sheetViews>
    <sheetView zoomScale="80" zoomScaleNormal="80" zoomScaleSheetLayoutView="100" workbookViewId="0" topLeftCell="A1">
      <selection activeCell="A12" sqref="A12"/>
    </sheetView>
  </sheetViews>
  <sheetFormatPr defaultColWidth="8.88671875" defaultRowHeight="13.5"/>
  <cols>
    <col min="1" max="1" width="12.3359375" style="0" customWidth="1"/>
    <col min="2" max="3" width="8.21484375" style="0" customWidth="1"/>
    <col min="4" max="14" width="7.77734375" style="0" customWidth="1"/>
    <col min="15" max="15" width="8.6640625" style="0" customWidth="1"/>
    <col min="16" max="18" width="7.77734375" style="0" customWidth="1"/>
    <col min="19" max="19" width="12.99609375" style="0" customWidth="1"/>
    <col min="20" max="16384" width="7.77734375" style="0" customWidth="1"/>
  </cols>
  <sheetData>
    <row r="1" spans="1:19" s="382" customFormat="1" ht="39.75" customHeight="1">
      <c r="A1" s="752" t="s">
        <v>342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</row>
    <row r="2" spans="1:19" s="6" customFormat="1" ht="21" customHeight="1" thickBot="1">
      <c r="A2" s="6" t="s">
        <v>22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S2" s="480" t="s">
        <v>23</v>
      </c>
    </row>
    <row r="3" spans="1:19" s="38" customFormat="1" ht="45" customHeight="1">
      <c r="A3" s="749" t="s">
        <v>313</v>
      </c>
      <c r="B3" s="514" t="s">
        <v>24</v>
      </c>
      <c r="C3" s="514" t="s">
        <v>314</v>
      </c>
      <c r="D3" s="814" t="s">
        <v>26</v>
      </c>
      <c r="E3" s="814"/>
      <c r="F3" s="815"/>
      <c r="G3" s="816" t="s">
        <v>315</v>
      </c>
      <c r="H3" s="814"/>
      <c r="I3" s="815"/>
      <c r="J3" s="816" t="s">
        <v>28</v>
      </c>
      <c r="K3" s="814"/>
      <c r="L3" s="815"/>
      <c r="M3" s="816" t="s">
        <v>29</v>
      </c>
      <c r="N3" s="814"/>
      <c r="O3" s="814" t="s">
        <v>30</v>
      </c>
      <c r="P3" s="815"/>
      <c r="Q3" s="433" t="s">
        <v>833</v>
      </c>
      <c r="R3" s="514" t="s">
        <v>343</v>
      </c>
      <c r="S3" s="753" t="s">
        <v>319</v>
      </c>
    </row>
    <row r="4" spans="1:19" s="38" customFormat="1" ht="45" customHeight="1">
      <c r="A4" s="719"/>
      <c r="B4" s="399"/>
      <c r="C4" s="399"/>
      <c r="D4" s="817" t="s">
        <v>35</v>
      </c>
      <c r="E4" s="817"/>
      <c r="F4" s="818"/>
      <c r="G4" s="819" t="s">
        <v>36</v>
      </c>
      <c r="H4" s="817"/>
      <c r="I4" s="818"/>
      <c r="J4" s="819" t="s">
        <v>247</v>
      </c>
      <c r="K4" s="817"/>
      <c r="L4" s="818"/>
      <c r="M4" s="820" t="s">
        <v>38</v>
      </c>
      <c r="N4" s="821"/>
      <c r="O4" s="820" t="s">
        <v>39</v>
      </c>
      <c r="P4" s="821"/>
      <c r="Q4" s="430"/>
      <c r="R4" s="399"/>
      <c r="S4" s="754"/>
    </row>
    <row r="5" spans="1:19" s="38" customFormat="1" ht="45" customHeight="1">
      <c r="A5" s="719"/>
      <c r="B5" s="399" t="s">
        <v>250</v>
      </c>
      <c r="C5" s="399" t="s">
        <v>250</v>
      </c>
      <c r="D5" s="400" t="s">
        <v>41</v>
      </c>
      <c r="E5" s="400" t="s">
        <v>42</v>
      </c>
      <c r="F5" s="400" t="s">
        <v>43</v>
      </c>
      <c r="G5" s="400" t="s">
        <v>41</v>
      </c>
      <c r="H5" s="400" t="s">
        <v>42</v>
      </c>
      <c r="I5" s="400" t="s">
        <v>43</v>
      </c>
      <c r="J5" s="400" t="s">
        <v>41</v>
      </c>
      <c r="K5" s="400" t="s">
        <v>42</v>
      </c>
      <c r="L5" s="400" t="s">
        <v>43</v>
      </c>
      <c r="M5" s="564" t="s">
        <v>320</v>
      </c>
      <c r="N5" s="400" t="s">
        <v>344</v>
      </c>
      <c r="O5" s="400" t="s">
        <v>251</v>
      </c>
      <c r="P5" s="565" t="s">
        <v>834</v>
      </c>
      <c r="Q5" s="399"/>
      <c r="R5" s="399"/>
      <c r="S5" s="754"/>
    </row>
    <row r="6" spans="1:19" s="38" customFormat="1" ht="45" customHeight="1">
      <c r="A6" s="719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399"/>
      <c r="N6" s="399"/>
      <c r="O6" s="399"/>
      <c r="P6" s="224"/>
      <c r="Q6" s="399" t="s">
        <v>48</v>
      </c>
      <c r="R6" s="516" t="s">
        <v>718</v>
      </c>
      <c r="S6" s="754"/>
    </row>
    <row r="7" spans="1:19" s="38" customFormat="1" ht="45" customHeight="1">
      <c r="A7" s="720"/>
      <c r="B7" s="401" t="s">
        <v>53</v>
      </c>
      <c r="C7" s="401" t="s">
        <v>326</v>
      </c>
      <c r="D7" s="401" t="s">
        <v>55</v>
      </c>
      <c r="E7" s="401" t="s">
        <v>56</v>
      </c>
      <c r="F7" s="401" t="s">
        <v>57</v>
      </c>
      <c r="G7" s="401" t="s">
        <v>55</v>
      </c>
      <c r="H7" s="401" t="s">
        <v>56</v>
      </c>
      <c r="I7" s="401" t="s">
        <v>57</v>
      </c>
      <c r="J7" s="401" t="s">
        <v>55</v>
      </c>
      <c r="K7" s="401" t="s">
        <v>56</v>
      </c>
      <c r="L7" s="401" t="s">
        <v>57</v>
      </c>
      <c r="M7" s="401" t="s">
        <v>58</v>
      </c>
      <c r="N7" s="567" t="s">
        <v>327</v>
      </c>
      <c r="O7" s="401" t="s">
        <v>256</v>
      </c>
      <c r="P7" s="435" t="s">
        <v>61</v>
      </c>
      <c r="Q7" s="401" t="s">
        <v>137</v>
      </c>
      <c r="R7" s="421" t="s">
        <v>62</v>
      </c>
      <c r="S7" s="755"/>
    </row>
    <row r="8" spans="1:19" s="38" customFormat="1" ht="49.5" customHeight="1">
      <c r="A8" s="36">
        <v>2001</v>
      </c>
      <c r="B8" s="19">
        <v>1</v>
      </c>
      <c r="C8" s="18">
        <v>12</v>
      </c>
      <c r="D8" s="18">
        <v>605</v>
      </c>
      <c r="E8" s="18">
        <v>203</v>
      </c>
      <c r="F8" s="18">
        <v>402</v>
      </c>
      <c r="G8" s="18">
        <v>25</v>
      </c>
      <c r="H8" s="18">
        <f>G8-I8</f>
        <v>23</v>
      </c>
      <c r="I8" s="18">
        <v>2</v>
      </c>
      <c r="J8" s="18">
        <v>31</v>
      </c>
      <c r="K8" s="18">
        <f>J8-L8</f>
        <v>22</v>
      </c>
      <c r="L8" s="18">
        <v>9</v>
      </c>
      <c r="M8" s="18">
        <v>123</v>
      </c>
      <c r="N8" s="18">
        <v>121</v>
      </c>
      <c r="O8" s="18">
        <v>646</v>
      </c>
      <c r="P8" s="18">
        <v>133</v>
      </c>
      <c r="Q8" s="18">
        <v>83</v>
      </c>
      <c r="R8" s="18">
        <v>20</v>
      </c>
      <c r="S8" s="42">
        <v>2001</v>
      </c>
    </row>
    <row r="9" spans="1:52" s="38" customFormat="1" ht="49.5" customHeight="1">
      <c r="A9" s="36">
        <v>2002</v>
      </c>
      <c r="B9" s="19">
        <v>1</v>
      </c>
      <c r="C9" s="18">
        <v>12</v>
      </c>
      <c r="D9" s="18">
        <v>625</v>
      </c>
      <c r="E9" s="18">
        <v>211</v>
      </c>
      <c r="F9" s="18">
        <v>414</v>
      </c>
      <c r="G9" s="18">
        <v>33</v>
      </c>
      <c r="H9" s="18">
        <f>G9-I9</f>
        <v>28</v>
      </c>
      <c r="I9" s="18">
        <v>5</v>
      </c>
      <c r="J9" s="18">
        <v>29</v>
      </c>
      <c r="K9" s="18">
        <f>J9-L9</f>
        <v>21</v>
      </c>
      <c r="L9" s="18">
        <v>8</v>
      </c>
      <c r="M9" s="18">
        <v>137</v>
      </c>
      <c r="N9" s="18">
        <v>105</v>
      </c>
      <c r="O9" s="18">
        <v>310</v>
      </c>
      <c r="P9" s="18">
        <v>144</v>
      </c>
      <c r="Q9" s="18">
        <v>84</v>
      </c>
      <c r="R9" s="18">
        <v>20</v>
      </c>
      <c r="S9" s="42">
        <v>2002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s="38" customFormat="1" ht="49.5" customHeight="1">
      <c r="A10" s="36">
        <v>2003</v>
      </c>
      <c r="B10" s="19">
        <v>1</v>
      </c>
      <c r="C10" s="18">
        <v>12</v>
      </c>
      <c r="D10" s="18">
        <v>669</v>
      </c>
      <c r="E10" s="18">
        <v>218</v>
      </c>
      <c r="F10" s="18">
        <v>451</v>
      </c>
      <c r="G10" s="18">
        <v>33</v>
      </c>
      <c r="H10" s="18">
        <v>28</v>
      </c>
      <c r="I10" s="18">
        <v>5</v>
      </c>
      <c r="J10" s="18">
        <v>30</v>
      </c>
      <c r="K10" s="18">
        <v>20</v>
      </c>
      <c r="L10" s="18">
        <v>10</v>
      </c>
      <c r="M10" s="18">
        <v>144</v>
      </c>
      <c r="N10" s="18">
        <v>141</v>
      </c>
      <c r="O10" s="18">
        <v>470</v>
      </c>
      <c r="P10" s="18">
        <v>164</v>
      </c>
      <c r="Q10" s="18">
        <v>84</v>
      </c>
      <c r="R10" s="18">
        <v>20</v>
      </c>
      <c r="S10" s="42">
        <v>2003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s="38" customFormat="1" ht="49.5" customHeight="1">
      <c r="A11" s="36">
        <v>2004</v>
      </c>
      <c r="B11" s="18">
        <v>1</v>
      </c>
      <c r="C11" s="18">
        <v>12</v>
      </c>
      <c r="D11" s="18">
        <v>686</v>
      </c>
      <c r="E11" s="18">
        <v>221</v>
      </c>
      <c r="F11" s="18">
        <v>465</v>
      </c>
      <c r="G11" s="18">
        <v>29</v>
      </c>
      <c r="H11" s="18">
        <v>26</v>
      </c>
      <c r="I11" s="18">
        <v>3</v>
      </c>
      <c r="J11" s="18">
        <v>35</v>
      </c>
      <c r="K11" s="18">
        <v>24</v>
      </c>
      <c r="L11" s="18">
        <v>11</v>
      </c>
      <c r="M11" s="18">
        <v>166</v>
      </c>
      <c r="N11" s="18">
        <v>142</v>
      </c>
      <c r="O11" s="18">
        <v>604</v>
      </c>
      <c r="P11" s="18">
        <v>164</v>
      </c>
      <c r="Q11" s="18">
        <v>85</v>
      </c>
      <c r="R11" s="18">
        <v>25</v>
      </c>
      <c r="S11" s="42">
        <v>2004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s="109" customFormat="1" ht="49.5" customHeight="1">
      <c r="A12" s="97">
        <v>2005</v>
      </c>
      <c r="B12" s="568">
        <f>SUM(B14)</f>
        <v>1</v>
      </c>
      <c r="C12" s="568">
        <f>SUM(C14)</f>
        <v>12</v>
      </c>
      <c r="D12" s="568">
        <v>723</v>
      </c>
      <c r="E12" s="568">
        <v>211</v>
      </c>
      <c r="F12" s="568">
        <v>512</v>
      </c>
      <c r="G12" s="568">
        <v>34</v>
      </c>
      <c r="H12" s="568">
        <v>28</v>
      </c>
      <c r="I12" s="568">
        <v>6</v>
      </c>
      <c r="J12" s="568">
        <v>35</v>
      </c>
      <c r="K12" s="568">
        <v>23</v>
      </c>
      <c r="L12" s="568">
        <v>12</v>
      </c>
      <c r="M12" s="568">
        <v>157</v>
      </c>
      <c r="N12" s="568">
        <v>152</v>
      </c>
      <c r="O12" s="568">
        <v>469</v>
      </c>
      <c r="P12" s="568">
        <v>164</v>
      </c>
      <c r="Q12" s="568">
        <f>SUM(Q14)</f>
        <v>85</v>
      </c>
      <c r="R12" s="568">
        <v>25</v>
      </c>
      <c r="S12" s="102">
        <v>2005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</row>
    <row r="13" spans="1:52" s="52" customFormat="1" ht="49.5" customHeight="1">
      <c r="A13" s="23">
        <v>2006</v>
      </c>
      <c r="B13" s="569">
        <f>SUM(B14)</f>
        <v>1</v>
      </c>
      <c r="C13" s="570">
        <f aca="true" t="shared" si="0" ref="C13:R13">SUM(C14)</f>
        <v>12</v>
      </c>
      <c r="D13" s="570">
        <f t="shared" si="0"/>
        <v>766</v>
      </c>
      <c r="E13" s="570">
        <f t="shared" si="0"/>
        <v>231</v>
      </c>
      <c r="F13" s="570">
        <f t="shared" si="0"/>
        <v>535</v>
      </c>
      <c r="G13" s="570">
        <f t="shared" si="0"/>
        <v>32</v>
      </c>
      <c r="H13" s="570">
        <f t="shared" si="0"/>
        <v>28</v>
      </c>
      <c r="I13" s="570">
        <f t="shared" si="0"/>
        <v>4</v>
      </c>
      <c r="J13" s="570">
        <f t="shared" si="0"/>
        <v>36</v>
      </c>
      <c r="K13" s="570">
        <f t="shared" si="0"/>
        <v>23</v>
      </c>
      <c r="L13" s="570">
        <f t="shared" si="0"/>
        <v>13</v>
      </c>
      <c r="M13" s="570">
        <f t="shared" si="0"/>
        <v>174</v>
      </c>
      <c r="N13" s="570">
        <f t="shared" si="0"/>
        <v>164</v>
      </c>
      <c r="O13" s="570">
        <f t="shared" si="0"/>
        <v>444</v>
      </c>
      <c r="P13" s="570">
        <f t="shared" si="0"/>
        <v>169</v>
      </c>
      <c r="Q13" s="570">
        <f t="shared" si="0"/>
        <v>85</v>
      </c>
      <c r="R13" s="571">
        <f t="shared" si="0"/>
        <v>26</v>
      </c>
      <c r="S13" s="26">
        <v>2006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19" s="230" customFormat="1" ht="49.5" customHeight="1" thickBot="1">
      <c r="A14" s="228" t="s">
        <v>345</v>
      </c>
      <c r="B14" s="572">
        <v>1</v>
      </c>
      <c r="C14" s="573">
        <v>12</v>
      </c>
      <c r="D14" s="573">
        <f>SUM(E14:F14)</f>
        <v>766</v>
      </c>
      <c r="E14" s="573">
        <v>231</v>
      </c>
      <c r="F14" s="573">
        <v>535</v>
      </c>
      <c r="G14" s="573">
        <f>SUM(H14:I14)</f>
        <v>32</v>
      </c>
      <c r="H14" s="573">
        <v>28</v>
      </c>
      <c r="I14" s="573">
        <v>4</v>
      </c>
      <c r="J14" s="573">
        <f>SUM(K14:L14)</f>
        <v>36</v>
      </c>
      <c r="K14" s="573">
        <v>23</v>
      </c>
      <c r="L14" s="573">
        <v>13</v>
      </c>
      <c r="M14" s="573">
        <v>174</v>
      </c>
      <c r="N14" s="573">
        <v>164</v>
      </c>
      <c r="O14" s="573">
        <v>444</v>
      </c>
      <c r="P14" s="573">
        <v>169</v>
      </c>
      <c r="Q14" s="573">
        <v>85</v>
      </c>
      <c r="R14" s="574">
        <v>26</v>
      </c>
      <c r="S14" s="575" t="s">
        <v>346</v>
      </c>
    </row>
    <row r="15" spans="1:19" s="230" customFormat="1" ht="20.25" customHeight="1">
      <c r="A15" s="230" t="s">
        <v>347</v>
      </c>
      <c r="J15" s="822" t="s">
        <v>348</v>
      </c>
      <c r="K15" s="822"/>
      <c r="L15" s="822"/>
      <c r="M15" s="822"/>
      <c r="N15" s="822"/>
      <c r="O15" s="822"/>
      <c r="P15" s="822"/>
      <c r="Q15" s="822"/>
      <c r="R15" s="822"/>
      <c r="S15" s="822"/>
    </row>
    <row r="16" s="230" customFormat="1" ht="13.5"/>
  </sheetData>
  <mergeCells count="14">
    <mergeCell ref="O4:P4"/>
    <mergeCell ref="M3:N3"/>
    <mergeCell ref="M4:N4"/>
    <mergeCell ref="J15:S15"/>
    <mergeCell ref="A1:S1"/>
    <mergeCell ref="A3:A7"/>
    <mergeCell ref="D3:F3"/>
    <mergeCell ref="G3:I3"/>
    <mergeCell ref="J3:L3"/>
    <mergeCell ref="D4:F4"/>
    <mergeCell ref="O3:P3"/>
    <mergeCell ref="S3:S7"/>
    <mergeCell ref="G4:I4"/>
    <mergeCell ref="J4:L4"/>
  </mergeCells>
  <printOptions/>
  <pageMargins left="0.28" right="0.36" top="0.5905511811023623" bottom="0.5905511811023623" header="0.5118110236220472" footer="0.5118110236220472"/>
  <pageSetup horizontalDpi="600" verticalDpi="600" orientation="landscape" paperSize="9" scale="77" r:id="rId1"/>
  <colBreaks count="1" manualBreakCount="1">
    <brk id="7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75" workbookViewId="0" topLeftCell="I10">
      <selection activeCell="V13" sqref="V13"/>
    </sheetView>
  </sheetViews>
  <sheetFormatPr defaultColWidth="8.88671875" defaultRowHeight="13.5"/>
  <cols>
    <col min="1" max="1" width="13.99609375" style="0" customWidth="1"/>
    <col min="2" max="2" width="7.77734375" style="0" customWidth="1"/>
    <col min="3" max="3" width="7.6640625" style="0" customWidth="1"/>
    <col min="4" max="4" width="7.5546875" style="0" customWidth="1"/>
    <col min="5" max="5" width="7.88671875" style="0" customWidth="1"/>
    <col min="6" max="6" width="8.10546875" style="0" customWidth="1"/>
    <col min="7" max="7" width="7.5546875" style="0" bestFit="1" customWidth="1"/>
    <col min="8" max="9" width="5.77734375" style="0" bestFit="1" customWidth="1"/>
    <col min="10" max="10" width="6.3359375" style="0" bestFit="1" customWidth="1"/>
    <col min="11" max="11" width="5.77734375" style="0" bestFit="1" customWidth="1"/>
    <col min="12" max="12" width="6.77734375" style="0" customWidth="1"/>
    <col min="13" max="13" width="7.10546875" style="0" customWidth="1"/>
    <col min="14" max="21" width="7.77734375" style="0" customWidth="1"/>
    <col min="22" max="22" width="13.5546875" style="0" customWidth="1"/>
    <col min="23" max="16384" width="7.77734375" style="0" customWidth="1"/>
  </cols>
  <sheetData>
    <row r="1" spans="1:22" s="382" customFormat="1" ht="39" customHeight="1">
      <c r="A1" s="752" t="s">
        <v>349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</row>
    <row r="2" spans="1:22" s="386" customFormat="1" ht="18" customHeight="1" thickBot="1">
      <c r="A2" s="576" t="s">
        <v>22</v>
      </c>
      <c r="V2" s="577" t="s">
        <v>23</v>
      </c>
    </row>
    <row r="3" spans="1:22" s="386" customFormat="1" ht="49.5" customHeight="1">
      <c r="A3" s="823" t="s">
        <v>313</v>
      </c>
      <c r="B3" s="542" t="s">
        <v>350</v>
      </c>
      <c r="C3" s="542" t="s">
        <v>351</v>
      </c>
      <c r="D3" s="542" t="s">
        <v>314</v>
      </c>
      <c r="E3" s="807" t="s">
        <v>240</v>
      </c>
      <c r="F3" s="807"/>
      <c r="G3" s="808"/>
      <c r="H3" s="806" t="s">
        <v>315</v>
      </c>
      <c r="I3" s="807"/>
      <c r="J3" s="808"/>
      <c r="K3" s="806" t="s">
        <v>28</v>
      </c>
      <c r="L3" s="807"/>
      <c r="M3" s="808"/>
      <c r="N3" s="806" t="s">
        <v>316</v>
      </c>
      <c r="O3" s="807"/>
      <c r="P3" s="807"/>
      <c r="Q3" s="808"/>
      <c r="R3" s="807" t="s">
        <v>30</v>
      </c>
      <c r="S3" s="808"/>
      <c r="T3" s="543" t="s">
        <v>317</v>
      </c>
      <c r="U3" s="542" t="s">
        <v>318</v>
      </c>
      <c r="V3" s="826" t="s">
        <v>319</v>
      </c>
    </row>
    <row r="4" spans="1:22" s="386" customFormat="1" ht="49.5" customHeight="1">
      <c r="A4" s="824"/>
      <c r="B4" s="544"/>
      <c r="C4" s="544"/>
      <c r="D4" s="544"/>
      <c r="E4" s="812" t="s">
        <v>35</v>
      </c>
      <c r="F4" s="812"/>
      <c r="G4" s="813"/>
      <c r="H4" s="805" t="s">
        <v>36</v>
      </c>
      <c r="I4" s="803"/>
      <c r="J4" s="804"/>
      <c r="K4" s="805" t="s">
        <v>247</v>
      </c>
      <c r="L4" s="803"/>
      <c r="M4" s="804"/>
      <c r="N4" s="811" t="s">
        <v>38</v>
      </c>
      <c r="O4" s="812"/>
      <c r="P4" s="812"/>
      <c r="Q4" s="813"/>
      <c r="R4" s="829" t="s">
        <v>39</v>
      </c>
      <c r="S4" s="830"/>
      <c r="T4" s="544"/>
      <c r="U4" s="544"/>
      <c r="V4" s="827"/>
    </row>
    <row r="5" spans="1:22" s="386" customFormat="1" ht="49.5" customHeight="1">
      <c r="A5" s="824"/>
      <c r="B5" s="544"/>
      <c r="C5" s="545" t="s">
        <v>250</v>
      </c>
      <c r="D5" s="544"/>
      <c r="E5" s="548" t="s">
        <v>41</v>
      </c>
      <c r="F5" s="548" t="s">
        <v>42</v>
      </c>
      <c r="G5" s="548" t="s">
        <v>43</v>
      </c>
      <c r="H5" s="548" t="s">
        <v>41</v>
      </c>
      <c r="I5" s="548" t="s">
        <v>42</v>
      </c>
      <c r="J5" s="548" t="s">
        <v>43</v>
      </c>
      <c r="K5" s="548" t="s">
        <v>41</v>
      </c>
      <c r="L5" s="548" t="s">
        <v>42</v>
      </c>
      <c r="M5" s="548" t="s">
        <v>43</v>
      </c>
      <c r="N5" s="549" t="s">
        <v>320</v>
      </c>
      <c r="O5" s="549" t="s">
        <v>321</v>
      </c>
      <c r="P5" s="548" t="s">
        <v>344</v>
      </c>
      <c r="Q5" s="548" t="s">
        <v>352</v>
      </c>
      <c r="R5" s="548" t="s">
        <v>251</v>
      </c>
      <c r="S5" s="548" t="s">
        <v>834</v>
      </c>
      <c r="T5" s="544"/>
      <c r="U5" s="544"/>
      <c r="V5" s="827"/>
    </row>
    <row r="6" spans="1:22" s="386" customFormat="1" ht="49.5" customHeight="1">
      <c r="A6" s="824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44"/>
      <c r="O6" s="544" t="s">
        <v>50</v>
      </c>
      <c r="P6" s="544"/>
      <c r="Q6" s="544" t="s">
        <v>325</v>
      </c>
      <c r="R6" s="544"/>
      <c r="S6" s="544"/>
      <c r="T6" s="544" t="s">
        <v>48</v>
      </c>
      <c r="U6" s="544" t="s">
        <v>718</v>
      </c>
      <c r="V6" s="827"/>
    </row>
    <row r="7" spans="1:22" s="386" customFormat="1" ht="49.5" customHeight="1">
      <c r="A7" s="825"/>
      <c r="B7" s="553" t="s">
        <v>34</v>
      </c>
      <c r="C7" s="553" t="s">
        <v>353</v>
      </c>
      <c r="D7" s="554" t="s">
        <v>354</v>
      </c>
      <c r="E7" s="553" t="s">
        <v>55</v>
      </c>
      <c r="F7" s="553" t="s">
        <v>56</v>
      </c>
      <c r="G7" s="553" t="s">
        <v>57</v>
      </c>
      <c r="H7" s="553" t="s">
        <v>55</v>
      </c>
      <c r="I7" s="553" t="s">
        <v>56</v>
      </c>
      <c r="J7" s="553" t="s">
        <v>57</v>
      </c>
      <c r="K7" s="553" t="s">
        <v>55</v>
      </c>
      <c r="L7" s="553" t="s">
        <v>56</v>
      </c>
      <c r="M7" s="553" t="s">
        <v>57</v>
      </c>
      <c r="N7" s="553" t="s">
        <v>58</v>
      </c>
      <c r="O7" s="553" t="s">
        <v>59</v>
      </c>
      <c r="P7" s="554" t="s">
        <v>327</v>
      </c>
      <c r="Q7" s="553" t="s">
        <v>328</v>
      </c>
      <c r="R7" s="553" t="s">
        <v>256</v>
      </c>
      <c r="S7" s="553" t="s">
        <v>61</v>
      </c>
      <c r="T7" s="553" t="s">
        <v>137</v>
      </c>
      <c r="U7" s="553" t="s">
        <v>62</v>
      </c>
      <c r="V7" s="828"/>
    </row>
    <row r="8" spans="1:22" s="386" customFormat="1" ht="64.5" customHeight="1">
      <c r="A8" s="579" t="s">
        <v>355</v>
      </c>
      <c r="B8" s="580">
        <v>1</v>
      </c>
      <c r="C8" s="580">
        <v>9</v>
      </c>
      <c r="D8" s="580">
        <v>59</v>
      </c>
      <c r="E8" s="580">
        <v>14411</v>
      </c>
      <c r="F8" s="580">
        <v>9353</v>
      </c>
      <c r="G8" s="580">
        <f>E8-F8</f>
        <v>5058</v>
      </c>
      <c r="H8" s="580">
        <v>427</v>
      </c>
      <c r="I8" s="580">
        <f>H8-J8</f>
        <v>389</v>
      </c>
      <c r="J8" s="580">
        <v>38</v>
      </c>
      <c r="K8" s="580">
        <v>280</v>
      </c>
      <c r="L8" s="580">
        <f>K8-M8</f>
        <v>201</v>
      </c>
      <c r="M8" s="580">
        <v>79</v>
      </c>
      <c r="N8" s="580">
        <v>1923</v>
      </c>
      <c r="O8" s="580">
        <v>190</v>
      </c>
      <c r="P8" s="580">
        <v>913</v>
      </c>
      <c r="Q8" s="580">
        <v>14</v>
      </c>
      <c r="R8" s="580">
        <v>5793</v>
      </c>
      <c r="S8" s="580">
        <v>2729</v>
      </c>
      <c r="T8" s="580">
        <v>769</v>
      </c>
      <c r="U8" s="580">
        <v>173</v>
      </c>
      <c r="V8" s="581" t="s">
        <v>355</v>
      </c>
    </row>
    <row r="9" spans="1:22" s="386" customFormat="1" ht="64.5" customHeight="1">
      <c r="A9" s="579" t="s">
        <v>356</v>
      </c>
      <c r="B9" s="580">
        <v>1</v>
      </c>
      <c r="C9" s="580">
        <v>9</v>
      </c>
      <c r="D9" s="580">
        <v>59</v>
      </c>
      <c r="E9" s="580">
        <v>14411</v>
      </c>
      <c r="F9" s="580">
        <v>9353</v>
      </c>
      <c r="G9" s="580">
        <v>5058</v>
      </c>
      <c r="H9" s="580">
        <v>427</v>
      </c>
      <c r="I9" s="580">
        <v>389</v>
      </c>
      <c r="J9" s="580">
        <v>38</v>
      </c>
      <c r="K9" s="580">
        <v>280</v>
      </c>
      <c r="L9" s="580">
        <v>201</v>
      </c>
      <c r="M9" s="580">
        <v>79</v>
      </c>
      <c r="N9" s="580">
        <v>1952</v>
      </c>
      <c r="O9" s="580">
        <v>155</v>
      </c>
      <c r="P9" s="580">
        <v>983</v>
      </c>
      <c r="Q9" s="580">
        <v>18</v>
      </c>
      <c r="R9" s="580">
        <v>5383</v>
      </c>
      <c r="S9" s="580">
        <v>2564</v>
      </c>
      <c r="T9" s="580">
        <v>770</v>
      </c>
      <c r="U9" s="580">
        <v>184</v>
      </c>
      <c r="V9" s="581" t="s">
        <v>356</v>
      </c>
    </row>
    <row r="10" spans="1:22" s="386" customFormat="1" ht="64.5" customHeight="1">
      <c r="A10" s="579" t="s">
        <v>357</v>
      </c>
      <c r="B10" s="580">
        <v>1</v>
      </c>
      <c r="C10" s="580">
        <v>9</v>
      </c>
      <c r="D10" s="580">
        <v>60</v>
      </c>
      <c r="E10" s="580">
        <v>15081</v>
      </c>
      <c r="F10" s="580">
        <v>9857</v>
      </c>
      <c r="G10" s="580">
        <v>5224</v>
      </c>
      <c r="H10" s="580">
        <v>446</v>
      </c>
      <c r="I10" s="580">
        <v>402</v>
      </c>
      <c r="J10" s="580">
        <v>44</v>
      </c>
      <c r="K10" s="580">
        <v>275</v>
      </c>
      <c r="L10" s="580">
        <v>194</v>
      </c>
      <c r="M10" s="580">
        <v>81</v>
      </c>
      <c r="N10" s="580">
        <v>1906</v>
      </c>
      <c r="O10" s="580">
        <v>141</v>
      </c>
      <c r="P10" s="580">
        <v>971</v>
      </c>
      <c r="Q10" s="580">
        <v>14</v>
      </c>
      <c r="R10" s="580">
        <v>5433</v>
      </c>
      <c r="S10" s="580">
        <v>2543</v>
      </c>
      <c r="T10" s="580">
        <v>770</v>
      </c>
      <c r="U10" s="580">
        <v>199</v>
      </c>
      <c r="V10" s="581" t="s">
        <v>357</v>
      </c>
    </row>
    <row r="11" spans="1:22" s="386" customFormat="1" ht="64.5" customHeight="1">
      <c r="A11" s="579" t="s">
        <v>358</v>
      </c>
      <c r="B11" s="580">
        <v>1</v>
      </c>
      <c r="C11" s="580">
        <v>9</v>
      </c>
      <c r="D11" s="580">
        <v>59</v>
      </c>
      <c r="E11" s="580">
        <v>15284</v>
      </c>
      <c r="F11" s="580">
        <v>10064</v>
      </c>
      <c r="G11" s="580">
        <v>5220</v>
      </c>
      <c r="H11" s="580">
        <v>461</v>
      </c>
      <c r="I11" s="580">
        <v>414</v>
      </c>
      <c r="J11" s="580">
        <v>47</v>
      </c>
      <c r="K11" s="580">
        <v>276</v>
      </c>
      <c r="L11" s="580">
        <v>193</v>
      </c>
      <c r="M11" s="580">
        <v>83</v>
      </c>
      <c r="N11" s="580">
        <v>1797</v>
      </c>
      <c r="O11" s="580">
        <v>144</v>
      </c>
      <c r="P11" s="580">
        <v>864</v>
      </c>
      <c r="Q11" s="580">
        <v>33</v>
      </c>
      <c r="R11" s="580">
        <v>8802</v>
      </c>
      <c r="S11" s="580">
        <v>2551</v>
      </c>
      <c r="T11" s="580">
        <v>770</v>
      </c>
      <c r="U11" s="580">
        <v>207</v>
      </c>
      <c r="V11" s="581" t="s">
        <v>358</v>
      </c>
    </row>
    <row r="12" spans="1:22" s="109" customFormat="1" ht="64.5" customHeight="1">
      <c r="A12" s="97" t="s">
        <v>359</v>
      </c>
      <c r="B12" s="95">
        <v>1</v>
      </c>
      <c r="C12" s="95">
        <v>9</v>
      </c>
      <c r="D12" s="95">
        <v>57</v>
      </c>
      <c r="E12" s="95">
        <v>15458</v>
      </c>
      <c r="F12" s="95">
        <v>10242</v>
      </c>
      <c r="G12" s="95">
        <v>5216</v>
      </c>
      <c r="H12" s="95">
        <v>507</v>
      </c>
      <c r="I12" s="95">
        <v>439</v>
      </c>
      <c r="J12" s="95">
        <v>68</v>
      </c>
      <c r="K12" s="95">
        <v>281</v>
      </c>
      <c r="L12" s="95">
        <v>196</v>
      </c>
      <c r="M12" s="95">
        <v>85</v>
      </c>
      <c r="N12" s="95">
        <v>2133</v>
      </c>
      <c r="O12" s="95">
        <v>169</v>
      </c>
      <c r="P12" s="95">
        <v>968</v>
      </c>
      <c r="Q12" s="95">
        <v>30</v>
      </c>
      <c r="R12" s="95">
        <v>7613</v>
      </c>
      <c r="S12" s="95">
        <v>2497</v>
      </c>
      <c r="T12" s="95">
        <v>770</v>
      </c>
      <c r="U12" s="95">
        <v>221</v>
      </c>
      <c r="V12" s="102" t="s">
        <v>359</v>
      </c>
    </row>
    <row r="13" spans="1:22" s="52" customFormat="1" ht="64.5" customHeight="1">
      <c r="A13" s="23" t="s">
        <v>803</v>
      </c>
      <c r="B13" s="582">
        <f>SUM(B14)</f>
        <v>1</v>
      </c>
      <c r="C13" s="582">
        <f aca="true" t="shared" si="0" ref="C13:U13">SUM(C14)</f>
        <v>9</v>
      </c>
      <c r="D13" s="582">
        <f t="shared" si="0"/>
        <v>57</v>
      </c>
      <c r="E13" s="582">
        <f t="shared" si="0"/>
        <v>15401</v>
      </c>
      <c r="F13" s="582">
        <f t="shared" si="0"/>
        <v>10264</v>
      </c>
      <c r="G13" s="582">
        <f t="shared" si="0"/>
        <v>5137</v>
      </c>
      <c r="H13" s="582">
        <f t="shared" si="0"/>
        <v>523</v>
      </c>
      <c r="I13" s="582">
        <f t="shared" si="0"/>
        <v>452</v>
      </c>
      <c r="J13" s="582">
        <f t="shared" si="0"/>
        <v>71</v>
      </c>
      <c r="K13" s="582">
        <f t="shared" si="0"/>
        <v>288</v>
      </c>
      <c r="L13" s="582">
        <f t="shared" si="0"/>
        <v>202</v>
      </c>
      <c r="M13" s="582">
        <f t="shared" si="0"/>
        <v>86</v>
      </c>
      <c r="N13" s="582">
        <f t="shared" si="0"/>
        <v>2137</v>
      </c>
      <c r="O13" s="582">
        <f t="shared" si="0"/>
        <v>140</v>
      </c>
      <c r="P13" s="582">
        <f t="shared" si="0"/>
        <v>1106</v>
      </c>
      <c r="Q13" s="582">
        <f t="shared" si="0"/>
        <v>12</v>
      </c>
      <c r="R13" s="582">
        <f t="shared" si="0"/>
        <v>6052</v>
      </c>
      <c r="S13" s="582">
        <f t="shared" si="0"/>
        <v>2316</v>
      </c>
      <c r="T13" s="582">
        <f t="shared" si="0"/>
        <v>1509</v>
      </c>
      <c r="U13" s="582">
        <f t="shared" si="0"/>
        <v>228</v>
      </c>
      <c r="V13" s="26" t="s">
        <v>803</v>
      </c>
    </row>
    <row r="14" spans="1:22" s="230" customFormat="1" ht="64.5" customHeight="1" thickBot="1">
      <c r="A14" s="228" t="s">
        <v>360</v>
      </c>
      <c r="B14" s="572">
        <v>1</v>
      </c>
      <c r="C14" s="573">
        <v>9</v>
      </c>
      <c r="D14" s="573">
        <v>57</v>
      </c>
      <c r="E14" s="573">
        <v>15401</v>
      </c>
      <c r="F14" s="583">
        <v>10264</v>
      </c>
      <c r="G14" s="583">
        <v>5137</v>
      </c>
      <c r="H14" s="583">
        <v>523</v>
      </c>
      <c r="I14" s="583">
        <v>452</v>
      </c>
      <c r="J14" s="583">
        <v>71</v>
      </c>
      <c r="K14" s="583">
        <v>288</v>
      </c>
      <c r="L14" s="583">
        <v>202</v>
      </c>
      <c r="M14" s="583">
        <v>86</v>
      </c>
      <c r="N14" s="583">
        <v>2137</v>
      </c>
      <c r="O14" s="583">
        <v>140</v>
      </c>
      <c r="P14" s="583">
        <v>1106</v>
      </c>
      <c r="Q14" s="583">
        <v>12</v>
      </c>
      <c r="R14" s="583">
        <v>6052</v>
      </c>
      <c r="S14" s="583">
        <v>2316</v>
      </c>
      <c r="T14" s="583">
        <v>1509</v>
      </c>
      <c r="U14" s="584">
        <v>228</v>
      </c>
      <c r="V14" s="585" t="s">
        <v>361</v>
      </c>
    </row>
    <row r="15" spans="1:22" s="230" customFormat="1" ht="18" customHeight="1">
      <c r="A15" s="230" t="s">
        <v>362</v>
      </c>
      <c r="I15" s="586"/>
      <c r="J15" s="586"/>
      <c r="V15" s="587" t="s">
        <v>363</v>
      </c>
    </row>
    <row r="16" s="29" customFormat="1" ht="18" customHeight="1">
      <c r="A16" s="68"/>
    </row>
    <row r="17" s="29" customFormat="1" ht="12"/>
  </sheetData>
  <mergeCells count="13">
    <mergeCell ref="A3:A7"/>
    <mergeCell ref="V3:V7"/>
    <mergeCell ref="A1:V1"/>
    <mergeCell ref="R3:S3"/>
    <mergeCell ref="N4:Q4"/>
    <mergeCell ref="R4:S4"/>
    <mergeCell ref="E4:G4"/>
    <mergeCell ref="H4:J4"/>
    <mergeCell ref="K4:M4"/>
    <mergeCell ref="N3:Q3"/>
    <mergeCell ref="E3:G3"/>
    <mergeCell ref="H3:J3"/>
    <mergeCell ref="K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colBreaks count="1" manualBreakCount="1">
    <brk id="7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7"/>
  <sheetViews>
    <sheetView zoomScaleSheetLayoutView="100" workbookViewId="0" topLeftCell="I4">
      <selection activeCell="O13" sqref="O13"/>
    </sheetView>
  </sheetViews>
  <sheetFormatPr defaultColWidth="8.88671875" defaultRowHeight="13.5"/>
  <cols>
    <col min="1" max="1" width="11.4453125" style="0" customWidth="1"/>
    <col min="2" max="12" width="6.88671875" style="0" customWidth="1"/>
    <col min="13" max="13" width="7.5546875" style="28" customWidth="1"/>
    <col min="14" max="20" width="7.77734375" style="28" customWidth="1"/>
    <col min="21" max="21" width="15.77734375" style="28" customWidth="1"/>
    <col min="22" max="53" width="7.77734375" style="28" customWidth="1"/>
    <col min="54" max="54" width="14.99609375" style="28" customWidth="1"/>
  </cols>
  <sheetData>
    <row r="1" spans="1:22" s="29" customFormat="1" ht="36" customHeight="1">
      <c r="A1" s="847" t="s">
        <v>720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V1" s="39"/>
    </row>
    <row r="2" spans="1:22" s="29" customFormat="1" ht="18" customHeight="1" thickBot="1">
      <c r="A2" s="48" t="s">
        <v>754</v>
      </c>
      <c r="B2" s="43"/>
      <c r="C2" s="43"/>
      <c r="D2" s="43"/>
      <c r="E2" s="43"/>
      <c r="F2" s="43"/>
      <c r="G2" s="43"/>
      <c r="H2" s="43"/>
      <c r="I2" s="43"/>
      <c r="J2" s="43"/>
      <c r="U2" s="35" t="s">
        <v>755</v>
      </c>
      <c r="V2" s="39"/>
    </row>
    <row r="3" spans="1:22" s="29" customFormat="1" ht="30" customHeight="1">
      <c r="A3" s="849" t="s">
        <v>779</v>
      </c>
      <c r="B3" s="47" t="s">
        <v>721</v>
      </c>
      <c r="C3" s="838" t="s">
        <v>722</v>
      </c>
      <c r="D3" s="839"/>
      <c r="E3" s="838" t="s">
        <v>723</v>
      </c>
      <c r="F3" s="839"/>
      <c r="G3" s="838" t="s">
        <v>724</v>
      </c>
      <c r="H3" s="839"/>
      <c r="I3" s="838" t="s">
        <v>725</v>
      </c>
      <c r="J3" s="839"/>
      <c r="K3" s="838" t="s">
        <v>768</v>
      </c>
      <c r="L3" s="848"/>
      <c r="M3" s="838" t="s">
        <v>769</v>
      </c>
      <c r="N3" s="839"/>
      <c r="O3" s="838" t="s">
        <v>774</v>
      </c>
      <c r="P3" s="839"/>
      <c r="Q3" s="840" t="s">
        <v>740</v>
      </c>
      <c r="R3" s="841"/>
      <c r="S3" s="841"/>
      <c r="T3" s="842"/>
      <c r="U3" s="835" t="s">
        <v>780</v>
      </c>
      <c r="V3" s="39"/>
    </row>
    <row r="4" spans="1:22" s="29" customFormat="1" ht="30" customHeight="1">
      <c r="A4" s="850"/>
      <c r="B4" s="40"/>
      <c r="C4" s="852" t="s">
        <v>719</v>
      </c>
      <c r="D4" s="844"/>
      <c r="E4" s="843" t="s">
        <v>726</v>
      </c>
      <c r="F4" s="844"/>
      <c r="G4" s="831" t="s">
        <v>727</v>
      </c>
      <c r="H4" s="832"/>
      <c r="I4" s="831" t="s">
        <v>728</v>
      </c>
      <c r="J4" s="832"/>
      <c r="K4" s="831" t="s">
        <v>770</v>
      </c>
      <c r="L4" s="845"/>
      <c r="M4" s="831" t="s">
        <v>771</v>
      </c>
      <c r="N4" s="832"/>
      <c r="O4" s="831" t="s">
        <v>775</v>
      </c>
      <c r="P4" s="832"/>
      <c r="Q4" s="833" t="s">
        <v>741</v>
      </c>
      <c r="R4" s="834"/>
      <c r="S4" s="833" t="s">
        <v>742</v>
      </c>
      <c r="T4" s="834"/>
      <c r="U4" s="836"/>
      <c r="V4" s="39"/>
    </row>
    <row r="5" spans="1:22" s="29" customFormat="1" ht="30" customHeight="1">
      <c r="A5" s="850"/>
      <c r="B5" s="40"/>
      <c r="C5" s="44" t="s">
        <v>729</v>
      </c>
      <c r="D5" s="44" t="s">
        <v>730</v>
      </c>
      <c r="E5" s="44" t="s">
        <v>729</v>
      </c>
      <c r="F5" s="44" t="s">
        <v>730</v>
      </c>
      <c r="G5" s="44" t="s">
        <v>766</v>
      </c>
      <c r="H5" s="44" t="s">
        <v>772</v>
      </c>
      <c r="I5" s="44" t="s">
        <v>766</v>
      </c>
      <c r="J5" s="44" t="s">
        <v>772</v>
      </c>
      <c r="K5" s="44" t="s">
        <v>766</v>
      </c>
      <c r="L5" s="34" t="s">
        <v>772</v>
      </c>
      <c r="M5" s="44" t="s">
        <v>766</v>
      </c>
      <c r="N5" s="44" t="s">
        <v>735</v>
      </c>
      <c r="O5" s="44" t="s">
        <v>736</v>
      </c>
      <c r="P5" s="44" t="s">
        <v>737</v>
      </c>
      <c r="Q5" s="44" t="s">
        <v>738</v>
      </c>
      <c r="R5" s="44" t="s">
        <v>776</v>
      </c>
      <c r="S5" s="44" t="s">
        <v>738</v>
      </c>
      <c r="T5" s="44" t="s">
        <v>776</v>
      </c>
      <c r="U5" s="836"/>
      <c r="V5" s="39"/>
    </row>
    <row r="6" spans="1:22" s="29" customFormat="1" ht="30" customHeight="1">
      <c r="A6" s="851"/>
      <c r="B6" s="41" t="s">
        <v>764</v>
      </c>
      <c r="C6" s="46" t="s">
        <v>731</v>
      </c>
      <c r="D6" s="46" t="s">
        <v>732</v>
      </c>
      <c r="E6" s="41" t="s">
        <v>733</v>
      </c>
      <c r="F6" s="41" t="s">
        <v>734</v>
      </c>
      <c r="G6" s="33" t="s">
        <v>765</v>
      </c>
      <c r="H6" s="41" t="s">
        <v>773</v>
      </c>
      <c r="I6" s="33" t="s">
        <v>765</v>
      </c>
      <c r="J6" s="41" t="s">
        <v>773</v>
      </c>
      <c r="K6" s="33" t="s">
        <v>765</v>
      </c>
      <c r="L6" s="33" t="s">
        <v>773</v>
      </c>
      <c r="M6" s="33" t="s">
        <v>765</v>
      </c>
      <c r="N6" s="41" t="s">
        <v>773</v>
      </c>
      <c r="O6" s="46" t="s">
        <v>731</v>
      </c>
      <c r="P6" s="46" t="s">
        <v>739</v>
      </c>
      <c r="Q6" s="41" t="s">
        <v>717</v>
      </c>
      <c r="R6" s="41" t="s">
        <v>777</v>
      </c>
      <c r="S6" s="41" t="s">
        <v>717</v>
      </c>
      <c r="T6" s="41" t="s">
        <v>777</v>
      </c>
      <c r="U6" s="837"/>
      <c r="V6" s="39"/>
    </row>
    <row r="7" spans="1:22" s="5" customFormat="1" ht="30" customHeight="1">
      <c r="A7" s="36" t="s">
        <v>752</v>
      </c>
      <c r="B7" s="18">
        <v>6</v>
      </c>
      <c r="C7" s="18">
        <v>62</v>
      </c>
      <c r="D7" s="18">
        <v>25</v>
      </c>
      <c r="E7" s="18">
        <v>514</v>
      </c>
      <c r="F7" s="18">
        <v>55</v>
      </c>
      <c r="G7" s="18">
        <v>1235</v>
      </c>
      <c r="H7" s="18">
        <v>375</v>
      </c>
      <c r="I7" s="18">
        <v>152</v>
      </c>
      <c r="J7" s="18">
        <v>21</v>
      </c>
      <c r="K7" s="18">
        <v>3</v>
      </c>
      <c r="L7" s="15" t="s">
        <v>751</v>
      </c>
      <c r="M7" s="15" t="s">
        <v>753</v>
      </c>
      <c r="N7" s="15" t="s">
        <v>753</v>
      </c>
      <c r="O7" s="18">
        <v>282</v>
      </c>
      <c r="P7" s="18">
        <v>17</v>
      </c>
      <c r="Q7" s="18">
        <v>639</v>
      </c>
      <c r="R7" s="18">
        <v>465</v>
      </c>
      <c r="S7" s="18">
        <v>86</v>
      </c>
      <c r="T7" s="18">
        <v>54</v>
      </c>
      <c r="U7" s="42" t="s">
        <v>752</v>
      </c>
      <c r="V7" s="37"/>
    </row>
    <row r="8" spans="1:22" s="38" customFormat="1" ht="30" customHeight="1">
      <c r="A8" s="36" t="s">
        <v>757</v>
      </c>
      <c r="B8" s="18">
        <v>7</v>
      </c>
      <c r="C8" s="18">
        <v>74</v>
      </c>
      <c r="D8" s="18">
        <v>25</v>
      </c>
      <c r="E8" s="18">
        <v>635</v>
      </c>
      <c r="F8" s="18">
        <v>64</v>
      </c>
      <c r="G8" s="18">
        <v>1385</v>
      </c>
      <c r="H8" s="18">
        <v>487</v>
      </c>
      <c r="I8" s="18">
        <v>145</v>
      </c>
      <c r="J8" s="18">
        <v>25</v>
      </c>
      <c r="K8" s="18">
        <v>36</v>
      </c>
      <c r="L8" s="18">
        <v>4</v>
      </c>
      <c r="M8" s="18">
        <v>1</v>
      </c>
      <c r="N8" s="18" t="s">
        <v>753</v>
      </c>
      <c r="O8" s="18">
        <v>121</v>
      </c>
      <c r="P8" s="18">
        <v>10</v>
      </c>
      <c r="Q8" s="18">
        <v>742</v>
      </c>
      <c r="R8" s="18">
        <v>602</v>
      </c>
      <c r="S8" s="18">
        <v>79</v>
      </c>
      <c r="T8" s="18">
        <v>60</v>
      </c>
      <c r="U8" s="42" t="s">
        <v>757</v>
      </c>
      <c r="V8" s="37"/>
    </row>
    <row r="9" spans="1:22" s="38" customFormat="1" ht="30" customHeight="1">
      <c r="A9" s="36" t="s">
        <v>760</v>
      </c>
      <c r="B9" s="18">
        <v>7</v>
      </c>
      <c r="C9" s="18">
        <v>80</v>
      </c>
      <c r="D9" s="18">
        <v>32</v>
      </c>
      <c r="E9" s="18">
        <v>615</v>
      </c>
      <c r="F9" s="18">
        <v>77</v>
      </c>
      <c r="G9" s="18">
        <v>1477</v>
      </c>
      <c r="H9" s="18">
        <v>554</v>
      </c>
      <c r="I9" s="18">
        <v>156</v>
      </c>
      <c r="J9" s="18">
        <v>36</v>
      </c>
      <c r="K9" s="18">
        <v>11</v>
      </c>
      <c r="L9" s="18">
        <v>2</v>
      </c>
      <c r="M9" s="18">
        <v>5</v>
      </c>
      <c r="N9" s="18">
        <v>1</v>
      </c>
      <c r="O9" s="18">
        <v>141</v>
      </c>
      <c r="P9" s="18">
        <v>7</v>
      </c>
      <c r="Q9" s="18">
        <v>664</v>
      </c>
      <c r="R9" s="18">
        <v>535</v>
      </c>
      <c r="S9" s="18">
        <v>99</v>
      </c>
      <c r="T9" s="18">
        <v>65</v>
      </c>
      <c r="U9" s="42" t="s">
        <v>760</v>
      </c>
      <c r="V9" s="37"/>
    </row>
    <row r="10" spans="1:22" s="38" customFormat="1" ht="30" customHeight="1">
      <c r="A10" s="36" t="s">
        <v>783</v>
      </c>
      <c r="B10" s="18">
        <v>7</v>
      </c>
      <c r="C10" s="18">
        <v>84</v>
      </c>
      <c r="D10" s="18">
        <v>37</v>
      </c>
      <c r="E10" s="18">
        <v>622</v>
      </c>
      <c r="F10" s="18">
        <v>79</v>
      </c>
      <c r="G10" s="18">
        <v>1481</v>
      </c>
      <c r="H10" s="18">
        <v>580</v>
      </c>
      <c r="I10" s="18">
        <v>177</v>
      </c>
      <c r="J10" s="18">
        <v>52</v>
      </c>
      <c r="K10" s="18">
        <v>11</v>
      </c>
      <c r="L10" s="18">
        <v>2</v>
      </c>
      <c r="M10" s="18">
        <v>1</v>
      </c>
      <c r="N10" s="18">
        <v>0</v>
      </c>
      <c r="O10" s="18">
        <v>168</v>
      </c>
      <c r="P10" s="18">
        <v>15</v>
      </c>
      <c r="Q10" s="18">
        <v>642</v>
      </c>
      <c r="R10" s="18">
        <v>493</v>
      </c>
      <c r="S10" s="18">
        <v>132</v>
      </c>
      <c r="T10" s="18">
        <v>72</v>
      </c>
      <c r="U10" s="42" t="s">
        <v>783</v>
      </c>
      <c r="V10" s="37"/>
    </row>
    <row r="11" spans="1:22" s="38" customFormat="1" ht="30" customHeight="1">
      <c r="A11" s="36" t="s">
        <v>793</v>
      </c>
      <c r="B11" s="18">
        <v>7</v>
      </c>
      <c r="C11" s="18">
        <v>86</v>
      </c>
      <c r="D11" s="18">
        <v>41</v>
      </c>
      <c r="E11" s="18">
        <v>620</v>
      </c>
      <c r="F11" s="18">
        <v>91</v>
      </c>
      <c r="G11" s="18">
        <v>1528</v>
      </c>
      <c r="H11" s="18">
        <v>666</v>
      </c>
      <c r="I11" s="18">
        <v>213</v>
      </c>
      <c r="J11" s="18">
        <v>66</v>
      </c>
      <c r="K11" s="18">
        <v>10</v>
      </c>
      <c r="L11" s="18">
        <v>2</v>
      </c>
      <c r="M11" s="18">
        <v>1</v>
      </c>
      <c r="N11" s="18">
        <v>0</v>
      </c>
      <c r="O11" s="18">
        <v>223</v>
      </c>
      <c r="P11" s="18">
        <v>20</v>
      </c>
      <c r="Q11" s="18">
        <v>735</v>
      </c>
      <c r="R11" s="18">
        <v>561</v>
      </c>
      <c r="S11" s="18">
        <v>188</v>
      </c>
      <c r="T11" s="18">
        <v>98</v>
      </c>
      <c r="U11" s="42" t="s">
        <v>793</v>
      </c>
      <c r="V11" s="37"/>
    </row>
    <row r="12" spans="1:22" s="109" customFormat="1" ht="30" customHeight="1">
      <c r="A12" s="97" t="s">
        <v>794</v>
      </c>
      <c r="B12" s="95">
        <v>7</v>
      </c>
      <c r="C12" s="95">
        <v>89</v>
      </c>
      <c r="D12" s="95">
        <v>41</v>
      </c>
      <c r="E12" s="95">
        <v>610</v>
      </c>
      <c r="F12" s="95">
        <v>91</v>
      </c>
      <c r="G12" s="95">
        <v>1709</v>
      </c>
      <c r="H12" s="95">
        <v>726</v>
      </c>
      <c r="I12" s="95">
        <v>251</v>
      </c>
      <c r="J12" s="95">
        <v>72</v>
      </c>
      <c r="K12" s="95">
        <v>13</v>
      </c>
      <c r="L12" s="95">
        <v>3</v>
      </c>
      <c r="M12" s="95">
        <v>1</v>
      </c>
      <c r="N12" s="95">
        <f>SUM(N14:N20)</f>
        <v>3</v>
      </c>
      <c r="O12" s="95">
        <v>398</v>
      </c>
      <c r="P12" s="95">
        <v>22</v>
      </c>
      <c r="Q12" s="95">
        <v>791</v>
      </c>
      <c r="R12" s="95">
        <v>572</v>
      </c>
      <c r="S12" s="95">
        <v>129</v>
      </c>
      <c r="T12" s="95">
        <v>84</v>
      </c>
      <c r="U12" s="102" t="s">
        <v>794</v>
      </c>
      <c r="V12" s="99"/>
    </row>
    <row r="13" spans="1:22" s="52" customFormat="1" ht="30" customHeight="1">
      <c r="A13" s="23" t="s">
        <v>800</v>
      </c>
      <c r="B13" s="24">
        <f>SUM(B14:B20)</f>
        <v>7</v>
      </c>
      <c r="C13" s="24">
        <f aca="true" t="shared" si="0" ref="C13:T13">SUM(C14:C20)</f>
        <v>91</v>
      </c>
      <c r="D13" s="24">
        <f t="shared" si="0"/>
        <v>45</v>
      </c>
      <c r="E13" s="24">
        <f t="shared" si="0"/>
        <v>590</v>
      </c>
      <c r="F13" s="24">
        <f t="shared" si="0"/>
        <v>101</v>
      </c>
      <c r="G13" s="24">
        <f t="shared" si="0"/>
        <v>1349</v>
      </c>
      <c r="H13" s="24">
        <f t="shared" si="0"/>
        <v>633</v>
      </c>
      <c r="I13" s="24">
        <f t="shared" si="0"/>
        <v>203</v>
      </c>
      <c r="J13" s="24">
        <f t="shared" si="0"/>
        <v>52</v>
      </c>
      <c r="K13" s="24">
        <f t="shared" si="0"/>
        <v>13</v>
      </c>
      <c r="L13" s="24">
        <f t="shared" si="0"/>
        <v>3</v>
      </c>
      <c r="M13" s="24">
        <f t="shared" si="0"/>
        <v>6</v>
      </c>
      <c r="N13" s="24">
        <f t="shared" si="0"/>
        <v>3</v>
      </c>
      <c r="O13" s="24">
        <f t="shared" si="0"/>
        <v>179</v>
      </c>
      <c r="P13" s="24">
        <f t="shared" si="0"/>
        <v>27</v>
      </c>
      <c r="Q13" s="24">
        <f t="shared" si="0"/>
        <v>778</v>
      </c>
      <c r="R13" s="24">
        <f t="shared" si="0"/>
        <v>550</v>
      </c>
      <c r="S13" s="24">
        <f t="shared" si="0"/>
        <v>159</v>
      </c>
      <c r="T13" s="24">
        <f t="shared" si="0"/>
        <v>99</v>
      </c>
      <c r="U13" s="26" t="s">
        <v>803</v>
      </c>
      <c r="V13" s="25"/>
    </row>
    <row r="14" spans="1:21" s="74" customFormat="1" ht="37.5" customHeight="1">
      <c r="A14" s="45" t="s">
        <v>785</v>
      </c>
      <c r="B14" s="161">
        <v>1</v>
      </c>
      <c r="C14" s="160">
        <v>57</v>
      </c>
      <c r="D14" s="160">
        <v>45</v>
      </c>
      <c r="E14" s="160">
        <v>201</v>
      </c>
      <c r="F14" s="160">
        <v>101</v>
      </c>
      <c r="G14" s="160">
        <v>409</v>
      </c>
      <c r="H14" s="160">
        <v>160</v>
      </c>
      <c r="I14" s="160">
        <v>203</v>
      </c>
      <c r="J14" s="160">
        <v>52</v>
      </c>
      <c r="K14" s="160">
        <v>0</v>
      </c>
      <c r="L14" s="160">
        <v>0</v>
      </c>
      <c r="M14" s="159">
        <v>3</v>
      </c>
      <c r="N14" s="159">
        <v>1</v>
      </c>
      <c r="O14" s="159">
        <v>96</v>
      </c>
      <c r="P14" s="159">
        <v>27</v>
      </c>
      <c r="Q14" s="159">
        <v>318</v>
      </c>
      <c r="R14" s="159">
        <v>206</v>
      </c>
      <c r="S14" s="159">
        <v>159</v>
      </c>
      <c r="T14" s="162">
        <v>99</v>
      </c>
      <c r="U14" s="191" t="s">
        <v>827</v>
      </c>
    </row>
    <row r="15" spans="1:21" s="74" customFormat="1" ht="37.5" customHeight="1">
      <c r="A15" s="45" t="s">
        <v>786</v>
      </c>
      <c r="B15" s="161">
        <v>1</v>
      </c>
      <c r="C15" s="160">
        <v>1</v>
      </c>
      <c r="D15" s="160">
        <v>0</v>
      </c>
      <c r="E15" s="160">
        <v>149</v>
      </c>
      <c r="F15" s="160">
        <v>0</v>
      </c>
      <c r="G15" s="160">
        <v>388</v>
      </c>
      <c r="H15" s="160">
        <v>278</v>
      </c>
      <c r="I15" s="160">
        <v>0</v>
      </c>
      <c r="J15" s="160">
        <v>0</v>
      </c>
      <c r="K15" s="160">
        <v>6</v>
      </c>
      <c r="L15" s="160">
        <v>0</v>
      </c>
      <c r="M15" s="159">
        <v>0</v>
      </c>
      <c r="N15" s="159">
        <v>0</v>
      </c>
      <c r="O15" s="159">
        <v>9</v>
      </c>
      <c r="P15" s="159">
        <v>0</v>
      </c>
      <c r="Q15" s="159">
        <v>221</v>
      </c>
      <c r="R15" s="159">
        <v>141</v>
      </c>
      <c r="S15" s="159">
        <v>0</v>
      </c>
      <c r="T15" s="162">
        <v>0</v>
      </c>
      <c r="U15" s="191" t="s">
        <v>824</v>
      </c>
    </row>
    <row r="16" spans="1:21" s="74" customFormat="1" ht="37.5" customHeight="1">
      <c r="A16" s="45" t="s">
        <v>787</v>
      </c>
      <c r="B16" s="161">
        <v>1</v>
      </c>
      <c r="C16" s="160">
        <v>7</v>
      </c>
      <c r="D16" s="160">
        <v>0</v>
      </c>
      <c r="E16" s="160">
        <v>60</v>
      </c>
      <c r="F16" s="160">
        <v>0</v>
      </c>
      <c r="G16" s="160">
        <v>144</v>
      </c>
      <c r="H16" s="160">
        <v>27</v>
      </c>
      <c r="I16" s="160">
        <v>0</v>
      </c>
      <c r="J16" s="160">
        <v>0</v>
      </c>
      <c r="K16" s="160">
        <v>0</v>
      </c>
      <c r="L16" s="160">
        <v>0</v>
      </c>
      <c r="M16" s="159">
        <v>0</v>
      </c>
      <c r="N16" s="159">
        <v>0</v>
      </c>
      <c r="O16" s="159">
        <v>14</v>
      </c>
      <c r="P16" s="159">
        <v>0</v>
      </c>
      <c r="Q16" s="159">
        <v>67</v>
      </c>
      <c r="R16" s="159">
        <v>55</v>
      </c>
      <c r="S16" s="159">
        <v>0</v>
      </c>
      <c r="T16" s="162">
        <v>0</v>
      </c>
      <c r="U16" s="191" t="s">
        <v>828</v>
      </c>
    </row>
    <row r="17" spans="1:21" s="74" customFormat="1" ht="37.5" customHeight="1">
      <c r="A17" s="45" t="s">
        <v>788</v>
      </c>
      <c r="B17" s="161">
        <v>1</v>
      </c>
      <c r="C17" s="160">
        <v>1</v>
      </c>
      <c r="D17" s="160">
        <v>0</v>
      </c>
      <c r="E17" s="160">
        <v>40</v>
      </c>
      <c r="F17" s="160">
        <v>0</v>
      </c>
      <c r="G17" s="160">
        <v>107</v>
      </c>
      <c r="H17" s="160">
        <v>21</v>
      </c>
      <c r="I17" s="160">
        <v>0</v>
      </c>
      <c r="J17" s="160">
        <v>0</v>
      </c>
      <c r="K17" s="160">
        <v>1</v>
      </c>
      <c r="L17" s="160">
        <v>0</v>
      </c>
      <c r="M17" s="159">
        <v>0</v>
      </c>
      <c r="N17" s="159">
        <v>0</v>
      </c>
      <c r="O17" s="159">
        <v>7</v>
      </c>
      <c r="P17" s="159">
        <v>0</v>
      </c>
      <c r="Q17" s="159">
        <v>46</v>
      </c>
      <c r="R17" s="159">
        <v>36</v>
      </c>
      <c r="S17" s="159">
        <v>0</v>
      </c>
      <c r="T17" s="162">
        <v>0</v>
      </c>
      <c r="U17" s="191" t="s">
        <v>829</v>
      </c>
    </row>
    <row r="18" spans="1:21" s="74" customFormat="1" ht="37.5" customHeight="1">
      <c r="A18" s="45" t="s">
        <v>789</v>
      </c>
      <c r="B18" s="161">
        <v>1</v>
      </c>
      <c r="C18" s="160">
        <v>9</v>
      </c>
      <c r="D18" s="160">
        <v>0</v>
      </c>
      <c r="E18" s="160">
        <v>60</v>
      </c>
      <c r="F18" s="160">
        <v>0</v>
      </c>
      <c r="G18" s="160">
        <v>109</v>
      </c>
      <c r="H18" s="160">
        <v>23</v>
      </c>
      <c r="I18" s="160">
        <v>0</v>
      </c>
      <c r="J18" s="160">
        <v>0</v>
      </c>
      <c r="K18" s="160">
        <v>0</v>
      </c>
      <c r="L18" s="160">
        <v>0</v>
      </c>
      <c r="M18" s="159">
        <v>1</v>
      </c>
      <c r="N18" s="159">
        <v>0</v>
      </c>
      <c r="O18" s="159">
        <v>10</v>
      </c>
      <c r="P18" s="159">
        <v>0</v>
      </c>
      <c r="Q18" s="159">
        <v>53</v>
      </c>
      <c r="R18" s="159">
        <v>44</v>
      </c>
      <c r="S18" s="159">
        <v>0</v>
      </c>
      <c r="T18" s="162">
        <v>0</v>
      </c>
      <c r="U18" s="191" t="s">
        <v>830</v>
      </c>
    </row>
    <row r="19" spans="1:21" s="74" customFormat="1" ht="37.5" customHeight="1">
      <c r="A19" s="45" t="s">
        <v>790</v>
      </c>
      <c r="B19" s="161">
        <v>1</v>
      </c>
      <c r="C19" s="160">
        <v>4</v>
      </c>
      <c r="D19" s="160">
        <v>0</v>
      </c>
      <c r="E19" s="160">
        <v>20</v>
      </c>
      <c r="F19" s="160">
        <v>0</v>
      </c>
      <c r="G19" s="160">
        <v>37</v>
      </c>
      <c r="H19" s="160">
        <v>29</v>
      </c>
      <c r="I19" s="160">
        <v>0</v>
      </c>
      <c r="J19" s="160">
        <v>0</v>
      </c>
      <c r="K19" s="160">
        <v>6</v>
      </c>
      <c r="L19" s="160">
        <v>3</v>
      </c>
      <c r="M19" s="159">
        <v>1</v>
      </c>
      <c r="N19" s="159">
        <v>1</v>
      </c>
      <c r="O19" s="159">
        <v>3</v>
      </c>
      <c r="P19" s="159">
        <v>0</v>
      </c>
      <c r="Q19" s="159">
        <v>20</v>
      </c>
      <c r="R19" s="159">
        <v>16</v>
      </c>
      <c r="S19" s="159">
        <v>0</v>
      </c>
      <c r="T19" s="162">
        <v>0</v>
      </c>
      <c r="U19" s="191" t="s">
        <v>825</v>
      </c>
    </row>
    <row r="20" spans="1:21" s="74" customFormat="1" ht="37.5" customHeight="1" thickBot="1">
      <c r="A20" s="75" t="s">
        <v>791</v>
      </c>
      <c r="B20" s="163">
        <v>1</v>
      </c>
      <c r="C20" s="164">
        <v>12</v>
      </c>
      <c r="D20" s="164">
        <v>0</v>
      </c>
      <c r="E20" s="164">
        <v>60</v>
      </c>
      <c r="F20" s="164">
        <v>0</v>
      </c>
      <c r="G20" s="164">
        <v>155</v>
      </c>
      <c r="H20" s="164">
        <v>95</v>
      </c>
      <c r="I20" s="164">
        <v>0</v>
      </c>
      <c r="J20" s="164">
        <v>0</v>
      </c>
      <c r="K20" s="164">
        <v>0</v>
      </c>
      <c r="L20" s="164">
        <v>0</v>
      </c>
      <c r="M20" s="164">
        <v>1</v>
      </c>
      <c r="N20" s="164">
        <v>1</v>
      </c>
      <c r="O20" s="164">
        <v>40</v>
      </c>
      <c r="P20" s="164">
        <v>0</v>
      </c>
      <c r="Q20" s="164">
        <v>53</v>
      </c>
      <c r="R20" s="164">
        <v>52</v>
      </c>
      <c r="S20" s="164">
        <v>0</v>
      </c>
      <c r="T20" s="165">
        <v>0</v>
      </c>
      <c r="U20" s="192" t="s">
        <v>826</v>
      </c>
    </row>
    <row r="21" spans="1:22" s="2" customFormat="1" ht="13.5">
      <c r="A21" s="2" t="s">
        <v>758</v>
      </c>
      <c r="G21" s="82"/>
      <c r="H21" s="82"/>
      <c r="M21" s="846" t="s">
        <v>759</v>
      </c>
      <c r="N21" s="846"/>
      <c r="O21" s="846"/>
      <c r="P21" s="846"/>
      <c r="Q21" s="846"/>
      <c r="R21" s="846"/>
      <c r="S21" s="846"/>
      <c r="T21" s="846"/>
      <c r="U21" s="846"/>
      <c r="V21" s="8"/>
    </row>
    <row r="22" s="29" customFormat="1" ht="18.75" customHeight="1">
      <c r="A22" s="30" t="s">
        <v>782</v>
      </c>
    </row>
    <row r="23" s="2" customFormat="1" ht="13.5">
      <c r="V23" s="8"/>
    </row>
    <row r="24" s="2" customFormat="1" ht="13.5">
      <c r="V24" s="8"/>
    </row>
    <row r="25" ht="13.5">
      <c r="V25" s="49"/>
    </row>
    <row r="26" ht="13.5">
      <c r="V26" s="49"/>
    </row>
    <row r="27" ht="13.5">
      <c r="V27" s="49"/>
    </row>
    <row r="28" ht="13.5">
      <c r="V28" s="49"/>
    </row>
    <row r="29" ht="13.5">
      <c r="V29" s="49"/>
    </row>
    <row r="30" ht="13.5">
      <c r="V30" s="49"/>
    </row>
    <row r="31" ht="13.5">
      <c r="V31" s="49"/>
    </row>
    <row r="32" ht="13.5">
      <c r="V32" s="49"/>
    </row>
    <row r="33" ht="13.5">
      <c r="V33" s="49"/>
    </row>
    <row r="34" ht="13.5">
      <c r="V34" s="49"/>
    </row>
    <row r="35" ht="13.5">
      <c r="V35" s="49"/>
    </row>
    <row r="36" ht="13.5">
      <c r="V36" s="49"/>
    </row>
    <row r="37" ht="13.5">
      <c r="V37" s="49"/>
    </row>
    <row r="38" ht="13.5">
      <c r="V38" s="49"/>
    </row>
    <row r="39" ht="13.5">
      <c r="V39" s="49"/>
    </row>
    <row r="40" ht="13.5">
      <c r="V40" s="49"/>
    </row>
    <row r="41" ht="13.5">
      <c r="V41" s="49"/>
    </row>
    <row r="42" ht="13.5">
      <c r="V42" s="49"/>
    </row>
    <row r="43" ht="13.5">
      <c r="V43" s="49"/>
    </row>
    <row r="44" ht="13.5">
      <c r="V44" s="49"/>
    </row>
    <row r="45" ht="13.5">
      <c r="V45" s="49"/>
    </row>
    <row r="46" ht="13.5">
      <c r="V46" s="49"/>
    </row>
    <row r="47" ht="13.5">
      <c r="V47" s="49"/>
    </row>
    <row r="48" ht="13.5">
      <c r="V48" s="49"/>
    </row>
    <row r="49" ht="13.5">
      <c r="V49" s="49"/>
    </row>
    <row r="50" ht="13.5">
      <c r="V50" s="49"/>
    </row>
    <row r="51" ht="13.5">
      <c r="V51" s="49"/>
    </row>
    <row r="52" ht="13.5">
      <c r="V52" s="49"/>
    </row>
    <row r="53" ht="13.5">
      <c r="V53" s="49"/>
    </row>
    <row r="54" ht="13.5">
      <c r="V54" s="49"/>
    </row>
    <row r="55" ht="13.5">
      <c r="V55" s="49"/>
    </row>
    <row r="56" ht="13.5">
      <c r="V56" s="49"/>
    </row>
    <row r="57" ht="13.5">
      <c r="V57" s="49"/>
    </row>
    <row r="58" ht="13.5">
      <c r="V58" s="49"/>
    </row>
    <row r="59" ht="13.5">
      <c r="V59" s="49"/>
    </row>
    <row r="60" ht="13.5">
      <c r="V60" s="49"/>
    </row>
    <row r="61" ht="13.5">
      <c r="V61" s="49"/>
    </row>
    <row r="62" ht="13.5">
      <c r="V62" s="49"/>
    </row>
    <row r="63" ht="13.5">
      <c r="V63" s="49"/>
    </row>
    <row r="64" ht="13.5">
      <c r="V64" s="49"/>
    </row>
    <row r="65" ht="13.5">
      <c r="V65" s="49"/>
    </row>
    <row r="66" ht="13.5">
      <c r="V66" s="49"/>
    </row>
    <row r="67" ht="13.5">
      <c r="V67" s="49"/>
    </row>
    <row r="68" ht="13.5">
      <c r="V68" s="49"/>
    </row>
    <row r="69" ht="13.5">
      <c r="V69" s="49"/>
    </row>
    <row r="70" ht="13.5">
      <c r="V70" s="49"/>
    </row>
    <row r="71" ht="13.5">
      <c r="V71" s="49"/>
    </row>
    <row r="72" ht="13.5">
      <c r="V72" s="49"/>
    </row>
    <row r="73" ht="13.5">
      <c r="V73" s="49"/>
    </row>
    <row r="74" ht="13.5">
      <c r="V74" s="49"/>
    </row>
    <row r="75" ht="13.5">
      <c r="V75" s="49"/>
    </row>
    <row r="76" ht="13.5">
      <c r="V76" s="49"/>
    </row>
    <row r="77" ht="13.5">
      <c r="V77" s="49"/>
    </row>
    <row r="78" ht="13.5">
      <c r="V78" s="49"/>
    </row>
    <row r="79" ht="13.5">
      <c r="V79" s="49"/>
    </row>
    <row r="80" ht="13.5">
      <c r="V80" s="49"/>
    </row>
    <row r="81" ht="13.5">
      <c r="V81" s="49"/>
    </row>
    <row r="82" ht="13.5">
      <c r="V82" s="49"/>
    </row>
    <row r="83" ht="13.5">
      <c r="V83" s="49"/>
    </row>
    <row r="84" ht="13.5">
      <c r="V84" s="49"/>
    </row>
    <row r="85" ht="13.5">
      <c r="V85" s="49"/>
    </row>
    <row r="86" ht="13.5">
      <c r="V86" s="49"/>
    </row>
    <row r="87" ht="13.5">
      <c r="V87" s="49"/>
    </row>
    <row r="88" ht="13.5">
      <c r="V88" s="49"/>
    </row>
    <row r="89" ht="13.5">
      <c r="V89" s="49"/>
    </row>
    <row r="90" ht="13.5">
      <c r="V90" s="49"/>
    </row>
    <row r="91" ht="13.5">
      <c r="V91" s="49"/>
    </row>
    <row r="92" ht="13.5">
      <c r="V92" s="49"/>
    </row>
    <row r="93" ht="13.5">
      <c r="V93" s="49"/>
    </row>
    <row r="94" ht="13.5">
      <c r="V94" s="49"/>
    </row>
    <row r="95" ht="13.5">
      <c r="V95" s="49"/>
    </row>
    <row r="96" ht="13.5">
      <c r="V96" s="49"/>
    </row>
    <row r="97" ht="13.5">
      <c r="V97" s="49"/>
    </row>
    <row r="98" ht="13.5">
      <c r="V98" s="49"/>
    </row>
    <row r="99" ht="13.5">
      <c r="V99" s="49"/>
    </row>
    <row r="100" ht="13.5">
      <c r="V100" s="49"/>
    </row>
    <row r="101" ht="13.5">
      <c r="V101" s="49"/>
    </row>
    <row r="102" ht="13.5">
      <c r="V102" s="49"/>
    </row>
    <row r="103" ht="13.5">
      <c r="V103" s="49"/>
    </row>
    <row r="104" ht="13.5">
      <c r="V104" s="49"/>
    </row>
    <row r="105" ht="13.5">
      <c r="V105" s="49"/>
    </row>
    <row r="106" ht="13.5">
      <c r="V106" s="49"/>
    </row>
    <row r="107" ht="13.5">
      <c r="V107" s="49"/>
    </row>
    <row r="108" ht="13.5">
      <c r="V108" s="49"/>
    </row>
    <row r="109" ht="13.5">
      <c r="V109" s="49"/>
    </row>
    <row r="110" ht="13.5">
      <c r="V110" s="49"/>
    </row>
    <row r="111" ht="13.5">
      <c r="V111" s="49"/>
    </row>
    <row r="112" ht="13.5">
      <c r="V112" s="49"/>
    </row>
    <row r="113" ht="13.5">
      <c r="V113" s="49"/>
    </row>
    <row r="114" ht="13.5">
      <c r="V114" s="49"/>
    </row>
    <row r="115" ht="13.5">
      <c r="V115" s="49"/>
    </row>
    <row r="116" ht="13.5">
      <c r="V116" s="49"/>
    </row>
    <row r="117" ht="13.5">
      <c r="V117" s="49"/>
    </row>
    <row r="118" ht="13.5">
      <c r="V118" s="49"/>
    </row>
    <row r="119" ht="13.5">
      <c r="V119" s="49"/>
    </row>
    <row r="120" ht="13.5">
      <c r="V120" s="49"/>
    </row>
    <row r="121" ht="13.5">
      <c r="V121" s="49"/>
    </row>
    <row r="122" ht="13.5">
      <c r="V122" s="49"/>
    </row>
    <row r="123" ht="13.5">
      <c r="V123" s="49"/>
    </row>
    <row r="124" ht="13.5">
      <c r="V124" s="49"/>
    </row>
    <row r="125" ht="13.5">
      <c r="V125" s="49"/>
    </row>
    <row r="126" ht="13.5">
      <c r="V126" s="49"/>
    </row>
    <row r="127" ht="13.5">
      <c r="V127" s="49"/>
    </row>
    <row r="128" ht="13.5">
      <c r="V128" s="49"/>
    </row>
    <row r="129" ht="13.5">
      <c r="V129" s="49"/>
    </row>
    <row r="130" ht="13.5">
      <c r="V130" s="49"/>
    </row>
    <row r="131" ht="13.5">
      <c r="V131" s="49"/>
    </row>
    <row r="132" ht="13.5">
      <c r="V132" s="49"/>
    </row>
    <row r="133" ht="13.5">
      <c r="V133" s="49"/>
    </row>
    <row r="134" ht="13.5">
      <c r="V134" s="49"/>
    </row>
    <row r="135" ht="13.5">
      <c r="V135" s="49"/>
    </row>
    <row r="136" ht="13.5">
      <c r="V136" s="49"/>
    </row>
    <row r="137" ht="13.5">
      <c r="V137" s="49"/>
    </row>
    <row r="138" ht="13.5">
      <c r="V138" s="49"/>
    </row>
    <row r="139" ht="13.5">
      <c r="V139" s="49"/>
    </row>
    <row r="140" ht="13.5">
      <c r="V140" s="49"/>
    </row>
    <row r="141" ht="13.5">
      <c r="V141" s="49"/>
    </row>
    <row r="142" ht="13.5">
      <c r="V142" s="49"/>
    </row>
    <row r="143" ht="13.5">
      <c r="V143" s="49"/>
    </row>
    <row r="144" ht="13.5">
      <c r="V144" s="49"/>
    </row>
    <row r="145" ht="13.5">
      <c r="V145" s="49"/>
    </row>
    <row r="146" ht="13.5">
      <c r="V146" s="49"/>
    </row>
    <row r="147" ht="13.5">
      <c r="V147" s="49"/>
    </row>
    <row r="148" ht="13.5">
      <c r="V148" s="49"/>
    </row>
    <row r="149" ht="13.5">
      <c r="V149" s="49"/>
    </row>
    <row r="150" ht="13.5">
      <c r="V150" s="49"/>
    </row>
    <row r="151" ht="13.5">
      <c r="V151" s="49"/>
    </row>
    <row r="152" ht="13.5">
      <c r="V152" s="49"/>
    </row>
    <row r="153" ht="13.5">
      <c r="V153" s="49"/>
    </row>
    <row r="154" ht="13.5">
      <c r="V154" s="49"/>
    </row>
    <row r="155" ht="13.5">
      <c r="V155" s="49"/>
    </row>
    <row r="156" ht="13.5">
      <c r="V156" s="49"/>
    </row>
    <row r="157" ht="13.5">
      <c r="V157" s="49"/>
    </row>
    <row r="158" ht="13.5">
      <c r="V158" s="49"/>
    </row>
    <row r="159" ht="13.5">
      <c r="V159" s="49"/>
    </row>
    <row r="160" ht="13.5">
      <c r="V160" s="49"/>
    </row>
    <row r="161" ht="13.5">
      <c r="V161" s="49"/>
    </row>
    <row r="162" ht="13.5">
      <c r="V162" s="49"/>
    </row>
    <row r="163" ht="13.5">
      <c r="V163" s="49"/>
    </row>
    <row r="164" ht="13.5">
      <c r="V164" s="49"/>
    </row>
    <row r="165" ht="13.5">
      <c r="V165" s="49"/>
    </row>
    <row r="166" ht="13.5">
      <c r="V166" s="49"/>
    </row>
    <row r="167" ht="13.5">
      <c r="V167" s="49"/>
    </row>
    <row r="168" ht="13.5">
      <c r="V168" s="49"/>
    </row>
    <row r="169" ht="13.5">
      <c r="V169" s="49"/>
    </row>
    <row r="170" ht="13.5">
      <c r="V170" s="49"/>
    </row>
    <row r="171" ht="13.5">
      <c r="V171" s="49"/>
    </row>
    <row r="172" ht="13.5">
      <c r="V172" s="49"/>
    </row>
    <row r="173" ht="13.5">
      <c r="V173" s="49"/>
    </row>
    <row r="174" ht="13.5">
      <c r="V174" s="49"/>
    </row>
    <row r="175" ht="13.5">
      <c r="V175" s="49"/>
    </row>
    <row r="176" ht="13.5">
      <c r="V176" s="49"/>
    </row>
    <row r="177" ht="13.5">
      <c r="V177" s="49"/>
    </row>
    <row r="178" ht="13.5">
      <c r="V178" s="49"/>
    </row>
    <row r="179" ht="13.5">
      <c r="V179" s="49"/>
    </row>
    <row r="180" ht="13.5">
      <c r="V180" s="49"/>
    </row>
    <row r="181" ht="13.5">
      <c r="V181" s="49"/>
    </row>
    <row r="182" ht="13.5">
      <c r="V182" s="49"/>
    </row>
    <row r="183" ht="13.5">
      <c r="V183" s="49"/>
    </row>
    <row r="184" ht="13.5">
      <c r="V184" s="49"/>
    </row>
    <row r="185" ht="13.5">
      <c r="V185" s="49"/>
    </row>
    <row r="186" ht="13.5">
      <c r="V186" s="49"/>
    </row>
    <row r="187" ht="13.5">
      <c r="V187" s="49"/>
    </row>
    <row r="188" ht="13.5">
      <c r="V188" s="49"/>
    </row>
    <row r="189" ht="13.5">
      <c r="V189" s="49"/>
    </row>
    <row r="190" ht="13.5">
      <c r="V190" s="49"/>
    </row>
    <row r="191" ht="13.5">
      <c r="V191" s="49"/>
    </row>
    <row r="192" ht="13.5">
      <c r="V192" s="49"/>
    </row>
    <row r="193" ht="13.5">
      <c r="V193" s="49"/>
    </row>
    <row r="194" ht="13.5">
      <c r="V194" s="49"/>
    </row>
    <row r="195" ht="13.5">
      <c r="V195" s="49"/>
    </row>
    <row r="196" ht="13.5">
      <c r="V196" s="49"/>
    </row>
    <row r="197" ht="13.5">
      <c r="V197" s="49"/>
    </row>
    <row r="198" ht="13.5">
      <c r="V198" s="49"/>
    </row>
    <row r="199" ht="13.5">
      <c r="V199" s="49"/>
    </row>
    <row r="200" ht="13.5">
      <c r="V200" s="49"/>
    </row>
    <row r="201" ht="13.5">
      <c r="V201" s="49"/>
    </row>
    <row r="202" ht="13.5">
      <c r="V202" s="49"/>
    </row>
    <row r="203" ht="13.5">
      <c r="V203" s="49"/>
    </row>
    <row r="204" ht="13.5">
      <c r="V204" s="49"/>
    </row>
    <row r="205" ht="13.5">
      <c r="V205" s="49"/>
    </row>
    <row r="206" ht="13.5">
      <c r="V206" s="49"/>
    </row>
    <row r="207" ht="13.5">
      <c r="V207" s="49"/>
    </row>
    <row r="208" ht="13.5">
      <c r="V208" s="49"/>
    </row>
    <row r="209" ht="13.5">
      <c r="V209" s="49"/>
    </row>
    <row r="210" ht="13.5">
      <c r="V210" s="49"/>
    </row>
    <row r="211" ht="13.5">
      <c r="V211" s="49"/>
    </row>
    <row r="212" ht="13.5">
      <c r="V212" s="49"/>
    </row>
    <row r="213" ht="13.5">
      <c r="V213" s="49"/>
    </row>
    <row r="214" ht="13.5">
      <c r="V214" s="49"/>
    </row>
    <row r="215" ht="13.5">
      <c r="V215" s="49"/>
    </row>
    <row r="216" ht="13.5">
      <c r="V216" s="49"/>
    </row>
    <row r="217" ht="13.5">
      <c r="V217" s="49"/>
    </row>
    <row r="218" ht="13.5">
      <c r="V218" s="49"/>
    </row>
    <row r="219" ht="13.5">
      <c r="V219" s="49"/>
    </row>
    <row r="220" ht="13.5">
      <c r="V220" s="49"/>
    </row>
    <row r="221" ht="13.5">
      <c r="V221" s="49"/>
    </row>
    <row r="222" ht="13.5">
      <c r="V222" s="49"/>
    </row>
    <row r="223" ht="13.5">
      <c r="V223" s="49"/>
    </row>
    <row r="224" ht="13.5">
      <c r="V224" s="49"/>
    </row>
    <row r="225" ht="13.5">
      <c r="V225" s="49"/>
    </row>
    <row r="226" ht="13.5">
      <c r="V226" s="49"/>
    </row>
    <row r="227" ht="13.5">
      <c r="V227" s="49"/>
    </row>
    <row r="228" ht="13.5">
      <c r="V228" s="49"/>
    </row>
    <row r="229" ht="13.5">
      <c r="V229" s="49"/>
    </row>
    <row r="230" ht="13.5">
      <c r="V230" s="49"/>
    </row>
    <row r="231" ht="13.5">
      <c r="V231" s="49"/>
    </row>
    <row r="232" ht="13.5">
      <c r="V232" s="49"/>
    </row>
    <row r="233" ht="13.5">
      <c r="V233" s="49"/>
    </row>
    <row r="234" ht="13.5">
      <c r="V234" s="49"/>
    </row>
    <row r="235" ht="13.5">
      <c r="V235" s="49"/>
    </row>
    <row r="236" ht="13.5">
      <c r="V236" s="49"/>
    </row>
    <row r="237" ht="13.5">
      <c r="V237" s="49"/>
    </row>
    <row r="238" ht="13.5">
      <c r="V238" s="49"/>
    </row>
    <row r="239" ht="13.5">
      <c r="V239" s="49"/>
    </row>
    <row r="240" ht="13.5">
      <c r="V240" s="49"/>
    </row>
    <row r="241" ht="13.5">
      <c r="V241" s="49"/>
    </row>
    <row r="242" ht="13.5">
      <c r="V242" s="49"/>
    </row>
    <row r="243" ht="13.5">
      <c r="V243" s="49"/>
    </row>
    <row r="244" ht="13.5">
      <c r="V244" s="49"/>
    </row>
    <row r="245" ht="13.5">
      <c r="V245" s="49"/>
    </row>
    <row r="246" ht="13.5">
      <c r="V246" s="49"/>
    </row>
    <row r="247" ht="13.5">
      <c r="V247" s="49"/>
    </row>
    <row r="248" ht="13.5">
      <c r="V248" s="49"/>
    </row>
    <row r="249" ht="13.5">
      <c r="V249" s="49"/>
    </row>
    <row r="250" ht="13.5">
      <c r="V250" s="49"/>
    </row>
    <row r="251" ht="13.5">
      <c r="V251" s="49"/>
    </row>
    <row r="252" ht="13.5">
      <c r="V252" s="49"/>
    </row>
    <row r="253" ht="13.5">
      <c r="V253" s="49"/>
    </row>
    <row r="254" ht="13.5">
      <c r="V254" s="49"/>
    </row>
    <row r="255" ht="13.5">
      <c r="V255" s="49"/>
    </row>
    <row r="256" ht="13.5">
      <c r="V256" s="49"/>
    </row>
    <row r="257" ht="13.5">
      <c r="V257" s="49"/>
    </row>
    <row r="258" ht="13.5">
      <c r="V258" s="49"/>
    </row>
    <row r="259" ht="13.5">
      <c r="V259" s="49"/>
    </row>
    <row r="260" ht="13.5">
      <c r="V260" s="49"/>
    </row>
    <row r="261" ht="13.5">
      <c r="V261" s="49"/>
    </row>
    <row r="262" ht="13.5">
      <c r="V262" s="49"/>
    </row>
    <row r="263" ht="13.5">
      <c r="V263" s="49"/>
    </row>
    <row r="264" ht="13.5">
      <c r="V264" s="49"/>
    </row>
    <row r="265" ht="13.5">
      <c r="V265" s="49"/>
    </row>
    <row r="266" ht="13.5">
      <c r="V266" s="49"/>
    </row>
    <row r="267" ht="13.5">
      <c r="V267" s="49"/>
    </row>
    <row r="268" ht="13.5">
      <c r="V268" s="49"/>
    </row>
    <row r="269" ht="13.5">
      <c r="V269" s="49"/>
    </row>
    <row r="270" ht="13.5">
      <c r="V270" s="49"/>
    </row>
    <row r="271" ht="13.5">
      <c r="V271" s="49"/>
    </row>
    <row r="272" ht="13.5">
      <c r="V272" s="49"/>
    </row>
    <row r="273" ht="13.5">
      <c r="V273" s="49"/>
    </row>
    <row r="274" ht="13.5">
      <c r="V274" s="49"/>
    </row>
    <row r="275" ht="13.5">
      <c r="V275" s="49"/>
    </row>
    <row r="276" ht="13.5">
      <c r="V276" s="49"/>
    </row>
    <row r="277" ht="13.5">
      <c r="V277" s="49"/>
    </row>
    <row r="278" ht="13.5">
      <c r="V278" s="49"/>
    </row>
    <row r="279" ht="13.5">
      <c r="V279" s="49"/>
    </row>
    <row r="280" ht="13.5">
      <c r="V280" s="49"/>
    </row>
    <row r="281" ht="13.5">
      <c r="V281" s="49"/>
    </row>
    <row r="282" ht="13.5">
      <c r="V282" s="49"/>
    </row>
    <row r="283" ht="13.5">
      <c r="V283" s="49"/>
    </row>
    <row r="284" ht="13.5">
      <c r="V284" s="49"/>
    </row>
    <row r="285" ht="13.5">
      <c r="V285" s="49"/>
    </row>
    <row r="286" ht="13.5">
      <c r="V286" s="49"/>
    </row>
    <row r="287" ht="13.5">
      <c r="V287" s="49"/>
    </row>
    <row r="288" ht="13.5">
      <c r="V288" s="49"/>
    </row>
    <row r="289" ht="13.5">
      <c r="V289" s="49"/>
    </row>
    <row r="290" ht="13.5">
      <c r="V290" s="49"/>
    </row>
    <row r="291" ht="13.5">
      <c r="V291" s="49"/>
    </row>
    <row r="292" ht="13.5">
      <c r="V292" s="49"/>
    </row>
    <row r="293" ht="13.5">
      <c r="V293" s="49"/>
    </row>
    <row r="294" ht="13.5">
      <c r="V294" s="49"/>
    </row>
    <row r="295" ht="13.5">
      <c r="V295" s="49"/>
    </row>
    <row r="296" ht="13.5">
      <c r="V296" s="49"/>
    </row>
    <row r="297" ht="13.5">
      <c r="V297" s="49"/>
    </row>
    <row r="298" ht="13.5">
      <c r="V298" s="49"/>
    </row>
    <row r="299" ht="13.5">
      <c r="V299" s="49"/>
    </row>
    <row r="300" ht="13.5">
      <c r="V300" s="49"/>
    </row>
    <row r="301" ht="13.5">
      <c r="V301" s="49"/>
    </row>
    <row r="302" ht="13.5">
      <c r="V302" s="49"/>
    </row>
    <row r="303" ht="13.5">
      <c r="V303" s="49"/>
    </row>
    <row r="304" ht="13.5">
      <c r="V304" s="49"/>
    </row>
    <row r="305" ht="13.5">
      <c r="V305" s="49"/>
    </row>
    <row r="306" ht="13.5">
      <c r="V306" s="49"/>
    </row>
    <row r="307" ht="13.5">
      <c r="V307" s="49"/>
    </row>
  </sheetData>
  <mergeCells count="21">
    <mergeCell ref="M21:U21"/>
    <mergeCell ref="A1:L1"/>
    <mergeCell ref="C3:D3"/>
    <mergeCell ref="E3:F3"/>
    <mergeCell ref="G3:H3"/>
    <mergeCell ref="I3:J3"/>
    <mergeCell ref="K3:L3"/>
    <mergeCell ref="A3:A6"/>
    <mergeCell ref="C4:D4"/>
    <mergeCell ref="G4:H4"/>
    <mergeCell ref="M3:N3"/>
    <mergeCell ref="I4:J4"/>
    <mergeCell ref="E4:F4"/>
    <mergeCell ref="K4:L4"/>
    <mergeCell ref="M4:N4"/>
    <mergeCell ref="O4:P4"/>
    <mergeCell ref="Q4:R4"/>
    <mergeCell ref="S4:T4"/>
    <mergeCell ref="U3:U6"/>
    <mergeCell ref="O3:P3"/>
    <mergeCell ref="Q3:T3"/>
  </mergeCells>
  <printOptions/>
  <pageMargins left="0.38" right="0.3" top="0.5905511811023623" bottom="0.5905511811023623" header="0.5118110236220472" footer="0.5118110236220472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zoomScaleSheetLayoutView="75" workbookViewId="0" topLeftCell="D10">
      <selection activeCell="R17" sqref="R17"/>
    </sheetView>
  </sheetViews>
  <sheetFormatPr defaultColWidth="8.88671875" defaultRowHeight="13.5"/>
  <cols>
    <col min="1" max="1" width="11.4453125" style="0" customWidth="1"/>
    <col min="2" max="12" width="6.88671875" style="0" customWidth="1"/>
    <col min="13" max="15" width="6.77734375" style="0" customWidth="1"/>
    <col min="16" max="16" width="7.99609375" style="0" customWidth="1"/>
    <col min="17" max="18" width="6.77734375" style="0" customWidth="1"/>
    <col min="19" max="19" width="12.99609375" style="0" customWidth="1"/>
    <col min="20" max="54" width="6.77734375" style="0" customWidth="1"/>
  </cols>
  <sheetData>
    <row r="1" spans="1:19" s="323" customFormat="1" ht="33.75" customHeight="1">
      <c r="A1" s="690" t="s">
        <v>364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</row>
    <row r="2" spans="1:21" s="6" customFormat="1" ht="17.25" customHeight="1" thickBot="1">
      <c r="A2" s="324" t="s">
        <v>22</v>
      </c>
      <c r="S2" s="325" t="s">
        <v>23</v>
      </c>
      <c r="T2" s="12"/>
      <c r="U2" s="12"/>
    </row>
    <row r="3" spans="1:21" s="6" customFormat="1" ht="30" customHeight="1">
      <c r="A3" s="858" t="s">
        <v>201</v>
      </c>
      <c r="B3" s="326" t="s">
        <v>24</v>
      </c>
      <c r="C3" s="326" t="s">
        <v>25</v>
      </c>
      <c r="D3" s="774" t="s">
        <v>26</v>
      </c>
      <c r="E3" s="853"/>
      <c r="F3" s="854"/>
      <c r="G3" s="855" t="s">
        <v>365</v>
      </c>
      <c r="H3" s="856"/>
      <c r="I3" s="857"/>
      <c r="J3" s="774" t="s">
        <v>28</v>
      </c>
      <c r="K3" s="853"/>
      <c r="L3" s="854"/>
      <c r="M3" s="327" t="s">
        <v>134</v>
      </c>
      <c r="N3" s="774" t="s">
        <v>30</v>
      </c>
      <c r="O3" s="854"/>
      <c r="P3" s="328" t="s">
        <v>31</v>
      </c>
      <c r="Q3" s="326" t="s">
        <v>32</v>
      </c>
      <c r="R3" s="326" t="s">
        <v>33</v>
      </c>
      <c r="S3" s="749" t="s">
        <v>366</v>
      </c>
      <c r="T3" s="83"/>
      <c r="U3" s="83"/>
    </row>
    <row r="4" spans="1:21" s="6" customFormat="1" ht="30" customHeight="1">
      <c r="A4" s="859"/>
      <c r="B4" s="329"/>
      <c r="C4" s="329"/>
      <c r="D4" s="776" t="s">
        <v>35</v>
      </c>
      <c r="E4" s="861"/>
      <c r="F4" s="862"/>
      <c r="G4" s="863" t="s">
        <v>36</v>
      </c>
      <c r="H4" s="864"/>
      <c r="I4" s="865"/>
      <c r="J4" s="776" t="s">
        <v>247</v>
      </c>
      <c r="K4" s="861"/>
      <c r="L4" s="862"/>
      <c r="M4" s="234"/>
      <c r="N4" s="863" t="s">
        <v>39</v>
      </c>
      <c r="O4" s="865"/>
      <c r="P4" s="246"/>
      <c r="Q4" s="329"/>
      <c r="R4" s="329"/>
      <c r="S4" s="719"/>
      <c r="T4" s="83"/>
      <c r="U4" s="83"/>
    </row>
    <row r="5" spans="1:21" s="6" customFormat="1" ht="30" customHeight="1">
      <c r="A5" s="859"/>
      <c r="B5" s="329"/>
      <c r="C5" s="329"/>
      <c r="D5" s="331" t="s">
        <v>41</v>
      </c>
      <c r="E5" s="331" t="s">
        <v>42</v>
      </c>
      <c r="F5" s="331" t="s">
        <v>43</v>
      </c>
      <c r="G5" s="331" t="s">
        <v>41</v>
      </c>
      <c r="H5" s="331" t="s">
        <v>42</v>
      </c>
      <c r="I5" s="331" t="s">
        <v>43</v>
      </c>
      <c r="J5" s="331" t="s">
        <v>41</v>
      </c>
      <c r="K5" s="331" t="s">
        <v>42</v>
      </c>
      <c r="L5" s="331" t="s">
        <v>43</v>
      </c>
      <c r="M5" s="329"/>
      <c r="N5" s="329" t="s">
        <v>46</v>
      </c>
      <c r="O5" s="329" t="s">
        <v>47</v>
      </c>
      <c r="P5" s="329" t="s">
        <v>48</v>
      </c>
      <c r="Q5" s="329"/>
      <c r="R5" s="329"/>
      <c r="S5" s="719"/>
      <c r="T5" s="83"/>
      <c r="U5" s="83"/>
    </row>
    <row r="6" spans="1:21" s="6" customFormat="1" ht="30" customHeight="1">
      <c r="A6" s="860"/>
      <c r="B6" s="332" t="s">
        <v>367</v>
      </c>
      <c r="C6" s="332" t="s">
        <v>190</v>
      </c>
      <c r="D6" s="330" t="s">
        <v>55</v>
      </c>
      <c r="E6" s="332" t="s">
        <v>56</v>
      </c>
      <c r="F6" s="332" t="s">
        <v>57</v>
      </c>
      <c r="G6" s="330" t="s">
        <v>55</v>
      </c>
      <c r="H6" s="332" t="s">
        <v>56</v>
      </c>
      <c r="I6" s="332" t="s">
        <v>57</v>
      </c>
      <c r="J6" s="330" t="s">
        <v>55</v>
      </c>
      <c r="K6" s="332" t="s">
        <v>56</v>
      </c>
      <c r="L6" s="332" t="s">
        <v>57</v>
      </c>
      <c r="M6" s="332" t="s">
        <v>58</v>
      </c>
      <c r="N6" s="332" t="s">
        <v>256</v>
      </c>
      <c r="O6" s="332" t="s">
        <v>61</v>
      </c>
      <c r="P6" s="332" t="s">
        <v>137</v>
      </c>
      <c r="Q6" s="332" t="s">
        <v>63</v>
      </c>
      <c r="R6" s="332" t="s">
        <v>34</v>
      </c>
      <c r="S6" s="720"/>
      <c r="T6" s="83"/>
      <c r="U6" s="83"/>
    </row>
    <row r="7" spans="1:19" s="103" customFormat="1" ht="21.75" customHeight="1">
      <c r="A7" s="300" t="s">
        <v>194</v>
      </c>
      <c r="B7" s="95">
        <v>1</v>
      </c>
      <c r="C7" s="95">
        <v>26</v>
      </c>
      <c r="D7" s="95">
        <v>146</v>
      </c>
      <c r="E7" s="95">
        <v>91</v>
      </c>
      <c r="F7" s="95">
        <v>55</v>
      </c>
      <c r="G7" s="95">
        <v>48</v>
      </c>
      <c r="H7" s="95">
        <f>G7-I7</f>
        <v>20</v>
      </c>
      <c r="I7" s="95">
        <v>28</v>
      </c>
      <c r="J7" s="95">
        <v>13</v>
      </c>
      <c r="K7" s="95">
        <f>J7-L7</f>
        <v>5</v>
      </c>
      <c r="L7" s="95">
        <v>8</v>
      </c>
      <c r="M7" s="95">
        <v>26</v>
      </c>
      <c r="N7" s="95">
        <v>36</v>
      </c>
      <c r="O7" s="95">
        <v>36</v>
      </c>
      <c r="P7" s="95">
        <v>11</v>
      </c>
      <c r="Q7" s="95">
        <v>5</v>
      </c>
      <c r="R7" s="95">
        <v>18</v>
      </c>
      <c r="S7" s="320" t="s">
        <v>194</v>
      </c>
    </row>
    <row r="8" spans="1:19" s="99" customFormat="1" ht="21.75" customHeight="1">
      <c r="A8" s="296" t="s">
        <v>66</v>
      </c>
      <c r="B8" s="100">
        <v>1</v>
      </c>
      <c r="C8" s="100">
        <v>26</v>
      </c>
      <c r="D8" s="100">
        <v>230</v>
      </c>
      <c r="E8" s="100">
        <v>153</v>
      </c>
      <c r="F8" s="100">
        <v>77</v>
      </c>
      <c r="G8" s="100">
        <v>41</v>
      </c>
      <c r="H8" s="95">
        <f aca="true" t="shared" si="0" ref="H8:H16">G8-I8</f>
        <v>15</v>
      </c>
      <c r="I8" s="100">
        <v>26</v>
      </c>
      <c r="J8" s="100">
        <v>9</v>
      </c>
      <c r="K8" s="95">
        <f aca="true" t="shared" si="1" ref="K8:K16">J8-L8</f>
        <v>5</v>
      </c>
      <c r="L8" s="100">
        <v>4</v>
      </c>
      <c r="M8" s="100">
        <v>65</v>
      </c>
      <c r="N8" s="100">
        <v>69</v>
      </c>
      <c r="O8" s="100">
        <v>69</v>
      </c>
      <c r="P8" s="130">
        <v>12.9</v>
      </c>
      <c r="Q8" s="130">
        <v>5.8</v>
      </c>
      <c r="R8" s="100">
        <v>26</v>
      </c>
      <c r="S8" s="345" t="s">
        <v>66</v>
      </c>
    </row>
    <row r="9" spans="1:19" s="103" customFormat="1" ht="21.75" customHeight="1">
      <c r="A9" s="302" t="s">
        <v>195</v>
      </c>
      <c r="B9" s="95">
        <v>1</v>
      </c>
      <c r="C9" s="95">
        <v>25</v>
      </c>
      <c r="D9" s="95">
        <v>138</v>
      </c>
      <c r="E9" s="95">
        <v>93</v>
      </c>
      <c r="F9" s="95">
        <v>45</v>
      </c>
      <c r="G9" s="95">
        <v>48</v>
      </c>
      <c r="H9" s="95">
        <f t="shared" si="0"/>
        <v>17</v>
      </c>
      <c r="I9" s="95">
        <v>31</v>
      </c>
      <c r="J9" s="95">
        <v>13</v>
      </c>
      <c r="K9" s="95">
        <f t="shared" si="1"/>
        <v>5</v>
      </c>
      <c r="L9" s="95">
        <v>8</v>
      </c>
      <c r="M9" s="95">
        <v>41</v>
      </c>
      <c r="N9" s="95">
        <v>26</v>
      </c>
      <c r="O9" s="95">
        <v>26</v>
      </c>
      <c r="P9" s="95">
        <v>10</v>
      </c>
      <c r="Q9" s="95">
        <v>5</v>
      </c>
      <c r="R9" s="95">
        <v>19</v>
      </c>
      <c r="S9" s="322" t="s">
        <v>195</v>
      </c>
    </row>
    <row r="10" spans="1:19" s="99" customFormat="1" ht="21.75" customHeight="1">
      <c r="A10" s="301" t="s">
        <v>70</v>
      </c>
      <c r="B10" s="100">
        <v>1</v>
      </c>
      <c r="C10" s="100">
        <v>26</v>
      </c>
      <c r="D10" s="100">
        <v>217</v>
      </c>
      <c r="E10" s="100">
        <v>140</v>
      </c>
      <c r="F10" s="100">
        <v>77</v>
      </c>
      <c r="G10" s="100">
        <v>41</v>
      </c>
      <c r="H10" s="95">
        <f t="shared" si="0"/>
        <v>15</v>
      </c>
      <c r="I10" s="100">
        <v>26</v>
      </c>
      <c r="J10" s="100">
        <v>11</v>
      </c>
      <c r="K10" s="95">
        <f t="shared" si="1"/>
        <v>7</v>
      </c>
      <c r="L10" s="100">
        <v>4</v>
      </c>
      <c r="M10" s="100">
        <v>58</v>
      </c>
      <c r="N10" s="100">
        <v>66</v>
      </c>
      <c r="O10" s="100">
        <v>66</v>
      </c>
      <c r="P10" s="130">
        <v>12.9</v>
      </c>
      <c r="Q10" s="130">
        <v>5.8</v>
      </c>
      <c r="R10" s="100">
        <v>26</v>
      </c>
      <c r="S10" s="321" t="s">
        <v>70</v>
      </c>
    </row>
    <row r="11" spans="1:19" s="103" customFormat="1" ht="21.75" customHeight="1">
      <c r="A11" s="302" t="s">
        <v>196</v>
      </c>
      <c r="B11" s="95">
        <v>1</v>
      </c>
      <c r="C11" s="95">
        <v>27</v>
      </c>
      <c r="D11" s="95">
        <v>137</v>
      </c>
      <c r="E11" s="95">
        <v>88</v>
      </c>
      <c r="F11" s="95">
        <v>49</v>
      </c>
      <c r="G11" s="95">
        <v>49</v>
      </c>
      <c r="H11" s="95">
        <f t="shared" si="0"/>
        <v>17</v>
      </c>
      <c r="I11" s="95">
        <v>32</v>
      </c>
      <c r="J11" s="95">
        <v>13</v>
      </c>
      <c r="K11" s="95">
        <f t="shared" si="1"/>
        <v>4</v>
      </c>
      <c r="L11" s="95">
        <v>9</v>
      </c>
      <c r="M11" s="95">
        <v>41</v>
      </c>
      <c r="N11" s="95">
        <v>39</v>
      </c>
      <c r="O11" s="95">
        <v>39</v>
      </c>
      <c r="P11" s="95">
        <v>10</v>
      </c>
      <c r="Q11" s="95">
        <v>7</v>
      </c>
      <c r="R11" s="95">
        <v>21</v>
      </c>
      <c r="S11" s="322" t="s">
        <v>196</v>
      </c>
    </row>
    <row r="12" spans="1:19" s="99" customFormat="1" ht="21.75" customHeight="1">
      <c r="A12" s="301" t="s">
        <v>74</v>
      </c>
      <c r="B12" s="100">
        <v>1</v>
      </c>
      <c r="C12" s="100">
        <v>26</v>
      </c>
      <c r="D12" s="100">
        <v>207</v>
      </c>
      <c r="E12" s="100">
        <v>135</v>
      </c>
      <c r="F12" s="100">
        <v>72</v>
      </c>
      <c r="G12" s="100">
        <v>43</v>
      </c>
      <c r="H12" s="95">
        <f t="shared" si="0"/>
        <v>16</v>
      </c>
      <c r="I12" s="100">
        <v>27</v>
      </c>
      <c r="J12" s="100">
        <v>11</v>
      </c>
      <c r="K12" s="95">
        <f t="shared" si="1"/>
        <v>7</v>
      </c>
      <c r="L12" s="100">
        <v>4</v>
      </c>
      <c r="M12" s="100">
        <v>63</v>
      </c>
      <c r="N12" s="100">
        <v>58</v>
      </c>
      <c r="O12" s="100">
        <v>58</v>
      </c>
      <c r="P12" s="130">
        <v>12.9</v>
      </c>
      <c r="Q12" s="130">
        <v>5.8</v>
      </c>
      <c r="R12" s="100">
        <v>26</v>
      </c>
      <c r="S12" s="321" t="s">
        <v>74</v>
      </c>
    </row>
    <row r="13" spans="1:19" s="103" customFormat="1" ht="21.75" customHeight="1">
      <c r="A13" s="302" t="s">
        <v>197</v>
      </c>
      <c r="B13" s="95">
        <v>1</v>
      </c>
      <c r="C13" s="95">
        <v>29</v>
      </c>
      <c r="D13" s="95">
        <v>149</v>
      </c>
      <c r="E13" s="95">
        <v>103</v>
      </c>
      <c r="F13" s="95">
        <v>46</v>
      </c>
      <c r="G13" s="95">
        <v>51</v>
      </c>
      <c r="H13" s="95">
        <f t="shared" si="0"/>
        <v>18</v>
      </c>
      <c r="I13" s="95">
        <v>33</v>
      </c>
      <c r="J13" s="95">
        <v>12</v>
      </c>
      <c r="K13" s="95">
        <f t="shared" si="1"/>
        <v>4</v>
      </c>
      <c r="L13" s="95">
        <v>8</v>
      </c>
      <c r="M13" s="95">
        <v>37</v>
      </c>
      <c r="N13" s="95">
        <v>37</v>
      </c>
      <c r="O13" s="95">
        <v>37</v>
      </c>
      <c r="P13" s="95">
        <v>10</v>
      </c>
      <c r="Q13" s="95">
        <v>7</v>
      </c>
      <c r="R13" s="95">
        <v>23</v>
      </c>
      <c r="S13" s="322" t="s">
        <v>197</v>
      </c>
    </row>
    <row r="14" spans="1:19" s="99" customFormat="1" ht="21.75" customHeight="1">
      <c r="A14" s="301" t="s">
        <v>78</v>
      </c>
      <c r="B14" s="100">
        <v>1</v>
      </c>
      <c r="C14" s="100">
        <v>26</v>
      </c>
      <c r="D14" s="100">
        <v>207</v>
      </c>
      <c r="E14" s="100">
        <v>135</v>
      </c>
      <c r="F14" s="100">
        <v>72</v>
      </c>
      <c r="G14" s="100">
        <v>43</v>
      </c>
      <c r="H14" s="95">
        <f t="shared" si="0"/>
        <v>16</v>
      </c>
      <c r="I14" s="100">
        <v>27</v>
      </c>
      <c r="J14" s="100">
        <v>11</v>
      </c>
      <c r="K14" s="95">
        <f t="shared" si="1"/>
        <v>7</v>
      </c>
      <c r="L14" s="100">
        <v>4</v>
      </c>
      <c r="M14" s="100">
        <v>62</v>
      </c>
      <c r="N14" s="100">
        <v>63</v>
      </c>
      <c r="O14" s="100">
        <v>63</v>
      </c>
      <c r="P14" s="130">
        <v>10.1</v>
      </c>
      <c r="Q14" s="130">
        <v>6.6</v>
      </c>
      <c r="R14" s="100">
        <v>26</v>
      </c>
      <c r="S14" s="321" t="s">
        <v>78</v>
      </c>
    </row>
    <row r="15" spans="1:19" s="103" customFormat="1" ht="21.75" customHeight="1">
      <c r="A15" s="302" t="s">
        <v>148</v>
      </c>
      <c r="B15" s="95">
        <v>1</v>
      </c>
      <c r="C15" s="95">
        <v>32</v>
      </c>
      <c r="D15" s="95">
        <v>152</v>
      </c>
      <c r="E15" s="95">
        <v>105</v>
      </c>
      <c r="F15" s="95">
        <v>47</v>
      </c>
      <c r="G15" s="95">
        <v>53</v>
      </c>
      <c r="H15" s="95">
        <f t="shared" si="0"/>
        <v>17</v>
      </c>
      <c r="I15" s="95">
        <v>36</v>
      </c>
      <c r="J15" s="95">
        <v>13</v>
      </c>
      <c r="K15" s="95">
        <f t="shared" si="1"/>
        <v>5</v>
      </c>
      <c r="L15" s="95">
        <v>8</v>
      </c>
      <c r="M15" s="95">
        <v>24</v>
      </c>
      <c r="N15" s="95">
        <v>28</v>
      </c>
      <c r="O15" s="95">
        <v>28</v>
      </c>
      <c r="P15" s="95">
        <v>10</v>
      </c>
      <c r="Q15" s="95">
        <v>7</v>
      </c>
      <c r="R15" s="95">
        <v>25</v>
      </c>
      <c r="S15" s="322" t="s">
        <v>148</v>
      </c>
    </row>
    <row r="16" spans="1:19" s="103" customFormat="1" ht="21.75" customHeight="1">
      <c r="A16" s="301" t="s">
        <v>82</v>
      </c>
      <c r="B16" s="95">
        <v>1</v>
      </c>
      <c r="C16" s="95">
        <v>26</v>
      </c>
      <c r="D16" s="95">
        <v>214</v>
      </c>
      <c r="E16" s="95">
        <v>137</v>
      </c>
      <c r="F16" s="95">
        <v>77</v>
      </c>
      <c r="G16" s="95">
        <v>44</v>
      </c>
      <c r="H16" s="95">
        <f t="shared" si="0"/>
        <v>16</v>
      </c>
      <c r="I16" s="95">
        <v>28</v>
      </c>
      <c r="J16" s="95">
        <v>11</v>
      </c>
      <c r="K16" s="95">
        <f t="shared" si="1"/>
        <v>7</v>
      </c>
      <c r="L16" s="95">
        <v>4</v>
      </c>
      <c r="M16" s="95">
        <v>64</v>
      </c>
      <c r="N16" s="95">
        <v>69</v>
      </c>
      <c r="O16" s="95">
        <v>69</v>
      </c>
      <c r="P16" s="95">
        <v>11</v>
      </c>
      <c r="Q16" s="95">
        <v>7</v>
      </c>
      <c r="R16" s="95">
        <v>26</v>
      </c>
      <c r="S16" s="321" t="s">
        <v>82</v>
      </c>
    </row>
    <row r="17" spans="1:19" s="5" customFormat="1" ht="21.75" customHeight="1">
      <c r="A17" s="132" t="s">
        <v>803</v>
      </c>
      <c r="B17" s="24">
        <f>SUM(B18:B20)</f>
        <v>3</v>
      </c>
      <c r="C17" s="24">
        <f aca="true" t="shared" si="2" ref="C17:R17">SUM(C18:C20)</f>
        <v>69</v>
      </c>
      <c r="D17" s="24">
        <f t="shared" si="2"/>
        <v>772</v>
      </c>
      <c r="E17" s="24">
        <f t="shared" si="2"/>
        <v>408</v>
      </c>
      <c r="F17" s="24">
        <f t="shared" si="2"/>
        <v>364</v>
      </c>
      <c r="G17" s="24">
        <f t="shared" si="2"/>
        <v>95</v>
      </c>
      <c r="H17" s="24">
        <f t="shared" si="2"/>
        <v>33</v>
      </c>
      <c r="I17" s="24">
        <f t="shared" si="2"/>
        <v>62</v>
      </c>
      <c r="J17" s="24">
        <f t="shared" si="2"/>
        <v>24</v>
      </c>
      <c r="K17" s="24">
        <f t="shared" si="2"/>
        <v>12</v>
      </c>
      <c r="L17" s="24">
        <f t="shared" si="2"/>
        <v>12</v>
      </c>
      <c r="M17" s="24">
        <f t="shared" si="2"/>
        <v>236</v>
      </c>
      <c r="N17" s="24">
        <f t="shared" si="2"/>
        <v>211</v>
      </c>
      <c r="O17" s="24">
        <f t="shared" si="2"/>
        <v>211</v>
      </c>
      <c r="P17" s="24">
        <f t="shared" si="2"/>
        <v>21</v>
      </c>
      <c r="Q17" s="24">
        <f t="shared" si="2"/>
        <v>14</v>
      </c>
      <c r="R17" s="24">
        <f t="shared" si="2"/>
        <v>48</v>
      </c>
      <c r="S17" s="26" t="s">
        <v>803</v>
      </c>
    </row>
    <row r="18" spans="1:21" s="109" customFormat="1" ht="34.5" customHeight="1">
      <c r="A18" s="97" t="s">
        <v>368</v>
      </c>
      <c r="B18" s="333">
        <v>1</v>
      </c>
      <c r="C18" s="334">
        <v>32</v>
      </c>
      <c r="D18" s="334">
        <f>SUM(E18:F18)</f>
        <v>138</v>
      </c>
      <c r="E18" s="334">
        <v>93</v>
      </c>
      <c r="F18" s="334">
        <v>45</v>
      </c>
      <c r="G18" s="334">
        <f>SUM(H18:I18)</f>
        <v>53</v>
      </c>
      <c r="H18" s="334">
        <v>16</v>
      </c>
      <c r="I18" s="334">
        <v>37</v>
      </c>
      <c r="J18" s="334">
        <f>SUM(K18:L18)</f>
        <v>13</v>
      </c>
      <c r="K18" s="334">
        <v>5</v>
      </c>
      <c r="L18" s="334">
        <v>8</v>
      </c>
      <c r="M18" s="334">
        <v>43</v>
      </c>
      <c r="N18" s="334">
        <v>34</v>
      </c>
      <c r="O18" s="334">
        <v>34</v>
      </c>
      <c r="P18" s="334">
        <v>10</v>
      </c>
      <c r="Q18" s="334">
        <v>7</v>
      </c>
      <c r="R18" s="335">
        <v>24</v>
      </c>
      <c r="S18" s="346" t="s">
        <v>369</v>
      </c>
      <c r="T18" s="336"/>
      <c r="U18" s="336"/>
    </row>
    <row r="19" spans="1:22" s="198" customFormat="1" ht="34.5" customHeight="1">
      <c r="A19" s="97" t="s">
        <v>370</v>
      </c>
      <c r="B19" s="333">
        <v>1</v>
      </c>
      <c r="C19" s="334">
        <v>24</v>
      </c>
      <c r="D19" s="334">
        <f>SUM(E19:F19)</f>
        <v>187</v>
      </c>
      <c r="E19" s="334">
        <v>125</v>
      </c>
      <c r="F19" s="334">
        <v>62</v>
      </c>
      <c r="G19" s="334">
        <f>SUM(H19:I19)</f>
        <v>42</v>
      </c>
      <c r="H19" s="334">
        <v>17</v>
      </c>
      <c r="I19" s="334">
        <v>25</v>
      </c>
      <c r="J19" s="334">
        <f>SUM(K19:L19)</f>
        <v>11</v>
      </c>
      <c r="K19" s="334">
        <v>7</v>
      </c>
      <c r="L19" s="334">
        <v>4</v>
      </c>
      <c r="M19" s="334">
        <v>62</v>
      </c>
      <c r="N19" s="334">
        <v>51</v>
      </c>
      <c r="O19" s="334">
        <v>51</v>
      </c>
      <c r="P19" s="334">
        <v>11</v>
      </c>
      <c r="Q19" s="334">
        <v>7</v>
      </c>
      <c r="R19" s="335">
        <v>24</v>
      </c>
      <c r="S19" s="346" t="s">
        <v>371</v>
      </c>
      <c r="T19" s="336"/>
      <c r="U19" s="336"/>
      <c r="V19" s="337"/>
    </row>
    <row r="20" spans="1:22" s="198" customFormat="1" ht="34.5" customHeight="1" thickBot="1">
      <c r="A20" s="338" t="s">
        <v>372</v>
      </c>
      <c r="B20" s="339">
        <v>1</v>
      </c>
      <c r="C20" s="340">
        <v>13</v>
      </c>
      <c r="D20" s="340">
        <f>SUM(E20:F20)</f>
        <v>447</v>
      </c>
      <c r="E20" s="340">
        <v>190</v>
      </c>
      <c r="F20" s="340">
        <v>257</v>
      </c>
      <c r="G20" s="340">
        <f>SUM(H20:I20)</f>
        <v>0</v>
      </c>
      <c r="H20" s="340">
        <v>0</v>
      </c>
      <c r="I20" s="340">
        <v>0</v>
      </c>
      <c r="J20" s="340">
        <f>SUM(K20:L20)</f>
        <v>0</v>
      </c>
      <c r="K20" s="340">
        <v>0</v>
      </c>
      <c r="L20" s="340">
        <v>0</v>
      </c>
      <c r="M20" s="340">
        <v>131</v>
      </c>
      <c r="N20" s="340">
        <v>126</v>
      </c>
      <c r="O20" s="340">
        <v>126</v>
      </c>
      <c r="P20" s="340">
        <v>0</v>
      </c>
      <c r="Q20" s="340">
        <v>0</v>
      </c>
      <c r="R20" s="341">
        <v>0</v>
      </c>
      <c r="S20" s="347" t="s">
        <v>373</v>
      </c>
      <c r="T20" s="342"/>
      <c r="U20" s="342"/>
      <c r="V20" s="337"/>
    </row>
    <row r="21" spans="1:19" s="6" customFormat="1" ht="27" customHeight="1">
      <c r="A21" s="343" t="s">
        <v>374</v>
      </c>
      <c r="B21" s="343"/>
      <c r="C21" s="343"/>
      <c r="D21" s="343"/>
      <c r="E21" s="343"/>
      <c r="F21" s="428"/>
      <c r="G21" s="428"/>
      <c r="H21" s="428"/>
      <c r="I21" s="428"/>
      <c r="J21" s="428"/>
      <c r="K21" s="428"/>
      <c r="L21" s="428"/>
      <c r="M21" s="428"/>
      <c r="N21" s="726" t="s">
        <v>113</v>
      </c>
      <c r="O21" s="726"/>
      <c r="P21" s="726"/>
      <c r="Q21" s="726"/>
      <c r="R21" s="726"/>
      <c r="S21" s="726"/>
    </row>
    <row r="22" s="38" customFormat="1" ht="12.75" customHeight="1">
      <c r="A22" s="324" t="s">
        <v>174</v>
      </c>
    </row>
    <row r="23" s="38" customFormat="1" ht="12.75" customHeight="1">
      <c r="A23" s="6" t="s">
        <v>375</v>
      </c>
    </row>
    <row r="24" s="38" customFormat="1" ht="12.75" customHeight="1">
      <c r="A24" s="6" t="s">
        <v>176</v>
      </c>
    </row>
    <row r="25" s="38" customFormat="1" ht="13.5">
      <c r="A25" s="6" t="s">
        <v>376</v>
      </c>
    </row>
    <row r="26" s="38" customFormat="1" ht="12.75" customHeight="1">
      <c r="A26" s="6"/>
    </row>
    <row r="27" s="38" customFormat="1" ht="13.5">
      <c r="A27" s="6"/>
    </row>
    <row r="28" s="38" customFormat="1" ht="13.5"/>
    <row r="29" s="38" customFormat="1" ht="13.5"/>
    <row r="30" s="38" customFormat="1" ht="13.5"/>
    <row r="31" s="344" customFormat="1" ht="13.5"/>
    <row r="32" s="344" customFormat="1" ht="13.5"/>
    <row r="33" s="344" customFormat="1" ht="13.5"/>
    <row r="34" s="344" customFormat="1" ht="13.5"/>
    <row r="35" s="344" customFormat="1" ht="13.5"/>
    <row r="36" s="344" customFormat="1" ht="13.5"/>
    <row r="37" s="344" customFormat="1" ht="13.5"/>
    <row r="38" s="344" customFormat="1" ht="13.5"/>
    <row r="39" s="344" customFormat="1" ht="13.5"/>
    <row r="40" s="344" customFormat="1" ht="13.5"/>
    <row r="41" s="344" customFormat="1" ht="13.5"/>
    <row r="42" s="344" customFormat="1" ht="13.5"/>
    <row r="43" s="344" customFormat="1" ht="13.5"/>
    <row r="44" s="344" customFormat="1" ht="13.5"/>
    <row r="45" s="344" customFormat="1" ht="13.5"/>
    <row r="46" s="344" customFormat="1" ht="13.5"/>
    <row r="47" s="344" customFormat="1" ht="13.5"/>
    <row r="48" s="344" customFormat="1" ht="13.5"/>
    <row r="49" s="344" customFormat="1" ht="13.5"/>
    <row r="50" s="344" customFormat="1" ht="13.5"/>
    <row r="51" s="344" customFormat="1" ht="13.5"/>
    <row r="52" s="344" customFormat="1" ht="13.5"/>
    <row r="53" s="344" customFormat="1" ht="13.5"/>
    <row r="54" s="344" customFormat="1" ht="13.5"/>
    <row r="55" s="344" customFormat="1" ht="13.5"/>
  </sheetData>
  <mergeCells count="12">
    <mergeCell ref="A1:S1"/>
    <mergeCell ref="A3:A6"/>
    <mergeCell ref="S3:S6"/>
    <mergeCell ref="D4:F4"/>
    <mergeCell ref="G4:I4"/>
    <mergeCell ref="J4:L4"/>
    <mergeCell ref="N3:O3"/>
    <mergeCell ref="N4:O4"/>
    <mergeCell ref="D3:F3"/>
    <mergeCell ref="G3:I3"/>
    <mergeCell ref="N21:S21"/>
    <mergeCell ref="J3:L3"/>
  </mergeCells>
  <printOptions/>
  <pageMargins left="0.36" right="0.4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SheetLayoutView="100" workbookViewId="0" topLeftCell="A7">
      <selection activeCell="K18" sqref="K18"/>
    </sheetView>
  </sheetViews>
  <sheetFormatPr defaultColWidth="8.88671875" defaultRowHeight="13.5"/>
  <cols>
    <col min="1" max="1" width="13.6640625" style="28" customWidth="1"/>
    <col min="2" max="2" width="10.77734375" style="28" customWidth="1"/>
    <col min="3" max="3" width="11.3359375" style="28" customWidth="1"/>
    <col min="4" max="4" width="11.77734375" style="28" customWidth="1"/>
    <col min="5" max="8" width="10.77734375" style="28" customWidth="1"/>
    <col min="9" max="9" width="9.77734375" style="28" customWidth="1"/>
    <col min="10" max="10" width="11.3359375" style="28" customWidth="1"/>
    <col min="11" max="11" width="13.6640625" style="28" customWidth="1"/>
    <col min="12" max="12" width="11.3359375" style="28" customWidth="1"/>
    <col min="13" max="16384" width="7.77734375" style="28" customWidth="1"/>
  </cols>
  <sheetData>
    <row r="1" spans="1:12" s="382" customFormat="1" ht="39" customHeight="1">
      <c r="A1" s="752" t="s">
        <v>377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608"/>
    </row>
    <row r="2" spans="1:12" s="591" customFormat="1" ht="18" customHeight="1" thickBot="1">
      <c r="A2" s="588" t="s">
        <v>378</v>
      </c>
      <c r="B2" s="588"/>
      <c r="C2" s="589"/>
      <c r="D2" s="589"/>
      <c r="E2" s="589"/>
      <c r="F2" s="589"/>
      <c r="G2" s="589"/>
      <c r="H2" s="589"/>
      <c r="I2" s="589"/>
      <c r="J2" s="589"/>
      <c r="K2" s="590" t="s">
        <v>379</v>
      </c>
      <c r="L2" s="588"/>
    </row>
    <row r="3" spans="1:12" s="591" customFormat="1" ht="31.5" customHeight="1">
      <c r="A3" s="873" t="s">
        <v>380</v>
      </c>
      <c r="B3" s="866" t="s">
        <v>381</v>
      </c>
      <c r="C3" s="867"/>
      <c r="D3" s="867"/>
      <c r="E3" s="592"/>
      <c r="F3" s="867" t="s">
        <v>382</v>
      </c>
      <c r="G3" s="867"/>
      <c r="H3" s="867"/>
      <c r="I3" s="868"/>
      <c r="J3" s="593" t="s">
        <v>383</v>
      </c>
      <c r="K3" s="866" t="s">
        <v>384</v>
      </c>
      <c r="L3" s="588"/>
    </row>
    <row r="4" spans="1:12" s="591" customFormat="1" ht="31.5" customHeight="1">
      <c r="A4" s="874"/>
      <c r="B4" s="869" t="s">
        <v>385</v>
      </c>
      <c r="C4" s="870"/>
      <c r="D4" s="870"/>
      <c r="E4" s="595"/>
      <c r="F4" s="871" t="s">
        <v>386</v>
      </c>
      <c r="G4" s="870"/>
      <c r="H4" s="870"/>
      <c r="I4" s="872"/>
      <c r="J4" s="596"/>
      <c r="K4" s="876"/>
      <c r="L4" s="588"/>
    </row>
    <row r="5" spans="1:12" s="591" customFormat="1" ht="31.5" customHeight="1">
      <c r="A5" s="874"/>
      <c r="B5" s="598" t="s">
        <v>41</v>
      </c>
      <c r="C5" s="598" t="s">
        <v>387</v>
      </c>
      <c r="D5" s="598" t="s">
        <v>388</v>
      </c>
      <c r="E5" s="596" t="s">
        <v>389</v>
      </c>
      <c r="F5" s="598" t="s">
        <v>41</v>
      </c>
      <c r="G5" s="598" t="s">
        <v>390</v>
      </c>
      <c r="H5" s="598" t="s">
        <v>391</v>
      </c>
      <c r="I5" s="598" t="s">
        <v>392</v>
      </c>
      <c r="J5" s="596" t="s">
        <v>393</v>
      </c>
      <c r="K5" s="876"/>
      <c r="L5" s="588"/>
    </row>
    <row r="6" spans="1:12" s="591" customFormat="1" ht="31.5" customHeight="1">
      <c r="A6" s="874"/>
      <c r="B6" s="597"/>
      <c r="C6" s="599" t="s">
        <v>394</v>
      </c>
      <c r="D6" s="597"/>
      <c r="E6" s="596"/>
      <c r="F6" s="594"/>
      <c r="G6" s="596"/>
      <c r="H6" s="596"/>
      <c r="I6" s="596"/>
      <c r="J6" s="596" t="s">
        <v>49</v>
      </c>
      <c r="K6" s="876"/>
      <c r="L6" s="588"/>
    </row>
    <row r="7" spans="1:12" s="591" customFormat="1" ht="31.5" customHeight="1">
      <c r="A7" s="875"/>
      <c r="B7" s="600" t="s">
        <v>55</v>
      </c>
      <c r="C7" s="601" t="s">
        <v>395</v>
      </c>
      <c r="D7" s="601" t="s">
        <v>396</v>
      </c>
      <c r="E7" s="600"/>
      <c r="F7" s="600" t="s">
        <v>55</v>
      </c>
      <c r="G7" s="601" t="s">
        <v>397</v>
      </c>
      <c r="H7" s="601" t="s">
        <v>398</v>
      </c>
      <c r="I7" s="601" t="s">
        <v>399</v>
      </c>
      <c r="J7" s="601" t="s">
        <v>400</v>
      </c>
      <c r="K7" s="877"/>
      <c r="L7" s="588"/>
    </row>
    <row r="8" spans="1:12" s="107" customFormat="1" ht="27.75" customHeight="1">
      <c r="A8" s="299" t="s">
        <v>701</v>
      </c>
      <c r="B8" s="602">
        <f>SUM(C8:D8)</f>
        <v>5243</v>
      </c>
      <c r="C8" s="603">
        <v>5079</v>
      </c>
      <c r="D8" s="603">
        <v>164</v>
      </c>
      <c r="E8" s="603" t="s">
        <v>198</v>
      </c>
      <c r="F8" s="603">
        <v>5141</v>
      </c>
      <c r="G8" s="603">
        <v>114</v>
      </c>
      <c r="H8" s="603">
        <v>5027</v>
      </c>
      <c r="I8" s="603" t="s">
        <v>198</v>
      </c>
      <c r="J8" s="604">
        <f>F8/B8*100</f>
        <v>98.05454892237269</v>
      </c>
      <c r="K8" s="286" t="s">
        <v>701</v>
      </c>
      <c r="L8" s="604"/>
    </row>
    <row r="9" spans="1:11" s="107" customFormat="1" ht="27.75" customHeight="1">
      <c r="A9" s="272" t="s">
        <v>329</v>
      </c>
      <c r="B9" s="128">
        <v>1291</v>
      </c>
      <c r="C9" s="128">
        <v>1274</v>
      </c>
      <c r="D9" s="128">
        <v>17</v>
      </c>
      <c r="E9" s="603" t="s">
        <v>198</v>
      </c>
      <c r="F9" s="117">
        <v>1276</v>
      </c>
      <c r="G9" s="117" t="s">
        <v>401</v>
      </c>
      <c r="H9" s="128">
        <v>1276</v>
      </c>
      <c r="I9" s="117" t="s">
        <v>401</v>
      </c>
      <c r="J9" s="604">
        <v>99.6</v>
      </c>
      <c r="K9" s="287" t="s">
        <v>329</v>
      </c>
    </row>
    <row r="10" spans="1:12" s="107" customFormat="1" ht="27.75" customHeight="1">
      <c r="A10" s="269" t="s">
        <v>703</v>
      </c>
      <c r="B10" s="602">
        <f>SUM(C10:D10)</f>
        <v>5417</v>
      </c>
      <c r="C10" s="603">
        <v>5234</v>
      </c>
      <c r="D10" s="603">
        <v>183</v>
      </c>
      <c r="E10" s="603" t="s">
        <v>198</v>
      </c>
      <c r="F10" s="603">
        <v>5261</v>
      </c>
      <c r="G10" s="603">
        <v>102</v>
      </c>
      <c r="H10" s="603">
        <v>5159</v>
      </c>
      <c r="I10" s="603" t="s">
        <v>402</v>
      </c>
      <c r="J10" s="604">
        <f>F10/B10*100</f>
        <v>97.1201772198634</v>
      </c>
      <c r="K10" s="268" t="s">
        <v>703</v>
      </c>
      <c r="L10" s="604"/>
    </row>
    <row r="11" spans="1:11" s="107" customFormat="1" ht="27.75" customHeight="1">
      <c r="A11" s="272" t="s">
        <v>330</v>
      </c>
      <c r="B11" s="128">
        <v>1258</v>
      </c>
      <c r="C11" s="128">
        <v>1239</v>
      </c>
      <c r="D11" s="128">
        <v>19</v>
      </c>
      <c r="E11" s="603" t="s">
        <v>198</v>
      </c>
      <c r="F11" s="117">
        <v>1244</v>
      </c>
      <c r="G11" s="117" t="s">
        <v>401</v>
      </c>
      <c r="H11" s="128">
        <v>1244</v>
      </c>
      <c r="I11" s="117" t="s">
        <v>401</v>
      </c>
      <c r="J11" s="604">
        <v>98.9</v>
      </c>
      <c r="K11" s="287" t="s">
        <v>330</v>
      </c>
    </row>
    <row r="12" spans="1:12" s="107" customFormat="1" ht="27.75" customHeight="1">
      <c r="A12" s="269" t="s">
        <v>705</v>
      </c>
      <c r="B12" s="602">
        <f>SUM(C12:D12)</f>
        <v>5462</v>
      </c>
      <c r="C12" s="603">
        <v>5196</v>
      </c>
      <c r="D12" s="603">
        <v>266</v>
      </c>
      <c r="E12" s="603" t="s">
        <v>198</v>
      </c>
      <c r="F12" s="603">
        <f>G12+H12</f>
        <v>5222</v>
      </c>
      <c r="G12" s="603">
        <v>90</v>
      </c>
      <c r="H12" s="603">
        <v>5132</v>
      </c>
      <c r="I12" s="603" t="s">
        <v>198</v>
      </c>
      <c r="J12" s="604">
        <v>95.6</v>
      </c>
      <c r="K12" s="268" t="s">
        <v>705</v>
      </c>
      <c r="L12" s="604"/>
    </row>
    <row r="13" spans="1:11" s="107" customFormat="1" ht="27.75" customHeight="1">
      <c r="A13" s="272" t="s">
        <v>331</v>
      </c>
      <c r="B13" s="128">
        <v>1288</v>
      </c>
      <c r="C13" s="128">
        <v>1266</v>
      </c>
      <c r="D13" s="128">
        <v>22</v>
      </c>
      <c r="E13" s="603" t="s">
        <v>198</v>
      </c>
      <c r="F13" s="117">
        <v>1194</v>
      </c>
      <c r="G13" s="117" t="s">
        <v>756</v>
      </c>
      <c r="H13" s="128">
        <v>1194</v>
      </c>
      <c r="I13" s="117" t="s">
        <v>756</v>
      </c>
      <c r="J13" s="604">
        <v>92.7</v>
      </c>
      <c r="K13" s="287" t="s">
        <v>331</v>
      </c>
    </row>
    <row r="14" spans="1:12" s="107" customFormat="1" ht="27.75" customHeight="1">
      <c r="A14" s="269" t="s">
        <v>707</v>
      </c>
      <c r="B14" s="602">
        <v>5439</v>
      </c>
      <c r="C14" s="603">
        <v>5114</v>
      </c>
      <c r="D14" s="603">
        <v>325</v>
      </c>
      <c r="E14" s="603" t="s">
        <v>198</v>
      </c>
      <c r="F14" s="603">
        <v>5233</v>
      </c>
      <c r="G14" s="603">
        <v>90</v>
      </c>
      <c r="H14" s="603">
        <v>5143</v>
      </c>
      <c r="I14" s="117" t="s">
        <v>756</v>
      </c>
      <c r="J14" s="604">
        <v>96.21253906968192</v>
      </c>
      <c r="K14" s="268" t="s">
        <v>707</v>
      </c>
      <c r="L14" s="604"/>
    </row>
    <row r="15" spans="1:11" s="107" customFormat="1" ht="27.75" customHeight="1">
      <c r="A15" s="272" t="s">
        <v>332</v>
      </c>
      <c r="B15" s="128">
        <v>1213</v>
      </c>
      <c r="C15" s="128">
        <v>1168</v>
      </c>
      <c r="D15" s="128">
        <v>45</v>
      </c>
      <c r="E15" s="603" t="s">
        <v>198</v>
      </c>
      <c r="F15" s="117">
        <v>1176</v>
      </c>
      <c r="G15" s="117" t="s">
        <v>756</v>
      </c>
      <c r="H15" s="128">
        <v>1176</v>
      </c>
      <c r="I15" s="117" t="s">
        <v>756</v>
      </c>
      <c r="J15" s="604">
        <v>97.9142857142857</v>
      </c>
      <c r="K15" s="287" t="s">
        <v>332</v>
      </c>
    </row>
    <row r="16" spans="1:12" s="109" customFormat="1" ht="27.75" customHeight="1">
      <c r="A16" s="269" t="s">
        <v>333</v>
      </c>
      <c r="B16" s="134">
        <f>SUM(C16:E16)</f>
        <v>5485</v>
      </c>
      <c r="C16" s="135">
        <v>5124</v>
      </c>
      <c r="D16" s="135">
        <v>351</v>
      </c>
      <c r="E16" s="135">
        <v>10</v>
      </c>
      <c r="F16" s="135">
        <f>SUM(G16:I16)</f>
        <v>5101</v>
      </c>
      <c r="G16" s="135">
        <v>90</v>
      </c>
      <c r="H16" s="135">
        <v>5011</v>
      </c>
      <c r="I16" s="135">
        <v>0</v>
      </c>
      <c r="J16" s="290">
        <f>F16/B16*100</f>
        <v>92.99908842297174</v>
      </c>
      <c r="K16" s="268" t="s">
        <v>333</v>
      </c>
      <c r="L16" s="133"/>
    </row>
    <row r="17" spans="1:11" s="107" customFormat="1" ht="27.75" customHeight="1">
      <c r="A17" s="272" t="s">
        <v>334</v>
      </c>
      <c r="B17" s="128">
        <v>1166</v>
      </c>
      <c r="C17" s="128">
        <v>1094</v>
      </c>
      <c r="D17" s="128">
        <v>65</v>
      </c>
      <c r="E17" s="128">
        <v>7</v>
      </c>
      <c r="F17" s="117">
        <v>1073</v>
      </c>
      <c r="G17" s="117" t="s">
        <v>401</v>
      </c>
      <c r="H17" s="128">
        <v>1073</v>
      </c>
      <c r="I17" s="117" t="s">
        <v>401</v>
      </c>
      <c r="J17" s="136">
        <v>92.67</v>
      </c>
      <c r="K17" s="287" t="s">
        <v>334</v>
      </c>
    </row>
    <row r="18" spans="1:12" s="52" customFormat="1" ht="27.75" customHeight="1" thickBot="1">
      <c r="A18" s="27" t="s">
        <v>803</v>
      </c>
      <c r="B18" s="621">
        <f>SUM(C18:E18)</f>
        <v>6701</v>
      </c>
      <c r="C18" s="622">
        <v>6219</v>
      </c>
      <c r="D18" s="622">
        <v>464</v>
      </c>
      <c r="E18" s="622">
        <v>18</v>
      </c>
      <c r="F18" s="622">
        <f>SUM(G18:I18)</f>
        <v>6045</v>
      </c>
      <c r="G18" s="622">
        <v>90</v>
      </c>
      <c r="H18" s="622">
        <v>5955</v>
      </c>
      <c r="I18" s="622">
        <v>0</v>
      </c>
      <c r="J18" s="736">
        <f>F18/B18*100</f>
        <v>90.21041635576779</v>
      </c>
      <c r="K18" s="50" t="s">
        <v>803</v>
      </c>
      <c r="L18" s="51"/>
    </row>
    <row r="19" spans="1:11" s="230" customFormat="1" ht="19.5" customHeight="1">
      <c r="A19" s="606" t="s">
        <v>374</v>
      </c>
      <c r="B19" s="606"/>
      <c r="C19" s="606"/>
      <c r="D19" s="606"/>
      <c r="E19" s="606"/>
      <c r="F19" s="606"/>
      <c r="K19" s="586" t="s">
        <v>231</v>
      </c>
    </row>
    <row r="20" s="230" customFormat="1" ht="19.5" customHeight="1">
      <c r="L20" s="69"/>
    </row>
    <row r="21" s="394" customFormat="1" ht="19.5" customHeight="1">
      <c r="L21" s="607"/>
    </row>
    <row r="22" ht="19.5" customHeight="1"/>
    <row r="23" ht="19.5" customHeight="1"/>
  </sheetData>
  <mergeCells count="7">
    <mergeCell ref="A1:K1"/>
    <mergeCell ref="B3:D3"/>
    <mergeCell ref="F3:I3"/>
    <mergeCell ref="B4:D4"/>
    <mergeCell ref="F4:I4"/>
    <mergeCell ref="A3:A7"/>
    <mergeCell ref="K3:K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6"/>
  <sheetViews>
    <sheetView zoomScale="75" zoomScaleNormal="75" zoomScaleSheetLayoutView="75" workbookViewId="0" topLeftCell="B10">
      <selection activeCell="V13" sqref="V13"/>
    </sheetView>
  </sheetViews>
  <sheetFormatPr defaultColWidth="8.88671875" defaultRowHeight="13.5"/>
  <cols>
    <col min="1" max="1" width="10.5546875" style="28" customWidth="1"/>
    <col min="2" max="2" width="5.6640625" style="74" customWidth="1"/>
    <col min="3" max="5" width="6.77734375" style="74" customWidth="1"/>
    <col min="6" max="6" width="6.5546875" style="74" customWidth="1"/>
    <col min="7" max="7" width="6.10546875" style="74" customWidth="1"/>
    <col min="8" max="9" width="6.5546875" style="74" customWidth="1"/>
    <col min="10" max="10" width="5.6640625" style="28" customWidth="1"/>
    <col min="11" max="11" width="6.3359375" style="28" customWidth="1"/>
    <col min="12" max="12" width="5.77734375" style="28" customWidth="1"/>
    <col min="13" max="13" width="6.3359375" style="28" customWidth="1"/>
    <col min="14" max="14" width="5.6640625" style="28" customWidth="1"/>
    <col min="15" max="15" width="6.21484375" style="28" customWidth="1"/>
    <col min="16" max="16" width="5.77734375" style="28" customWidth="1"/>
    <col min="17" max="17" width="6.3359375" style="28" customWidth="1"/>
    <col min="18" max="18" width="6.77734375" style="28" customWidth="1"/>
    <col min="19" max="19" width="7.4453125" style="28" customWidth="1"/>
    <col min="20" max="21" width="6.77734375" style="28" customWidth="1"/>
    <col min="22" max="22" width="9.77734375" style="28" customWidth="1"/>
    <col min="23" max="16384" width="7.77734375" style="28" customWidth="1"/>
  </cols>
  <sheetData>
    <row r="1" spans="1:22" s="382" customFormat="1" ht="33.75" customHeight="1">
      <c r="A1" s="752" t="s">
        <v>403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</row>
    <row r="2" spans="1:22" s="6" customFormat="1" ht="18" customHeight="1" thickBot="1">
      <c r="A2" s="459" t="s">
        <v>177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V2" s="480" t="s">
        <v>178</v>
      </c>
    </row>
    <row r="3" spans="1:22" s="38" customFormat="1" ht="34.5" customHeight="1">
      <c r="A3" s="854" t="s">
        <v>404</v>
      </c>
      <c r="B3" s="816" t="s">
        <v>405</v>
      </c>
      <c r="C3" s="814"/>
      <c r="D3" s="814"/>
      <c r="E3" s="814"/>
      <c r="F3" s="814"/>
      <c r="G3" s="814"/>
      <c r="H3" s="815"/>
      <c r="I3" s="514" t="s">
        <v>406</v>
      </c>
      <c r="J3" s="816" t="s">
        <v>407</v>
      </c>
      <c r="K3" s="814"/>
      <c r="L3" s="816" t="s">
        <v>408</v>
      </c>
      <c r="M3" s="815"/>
      <c r="N3" s="814" t="s">
        <v>409</v>
      </c>
      <c r="O3" s="814"/>
      <c r="P3" s="816" t="s">
        <v>410</v>
      </c>
      <c r="Q3" s="815"/>
      <c r="R3" s="433" t="s">
        <v>411</v>
      </c>
      <c r="S3" s="514" t="s">
        <v>412</v>
      </c>
      <c r="T3" s="432" t="s">
        <v>413</v>
      </c>
      <c r="U3" s="513" t="s">
        <v>414</v>
      </c>
      <c r="V3" s="774" t="s">
        <v>384</v>
      </c>
    </row>
    <row r="4" spans="1:22" s="38" customFormat="1" ht="34.5" customHeight="1">
      <c r="A4" s="878"/>
      <c r="B4" s="819" t="s">
        <v>415</v>
      </c>
      <c r="C4" s="817"/>
      <c r="D4" s="817"/>
      <c r="E4" s="817"/>
      <c r="F4" s="817"/>
      <c r="G4" s="817"/>
      <c r="H4" s="818"/>
      <c r="I4" s="429"/>
      <c r="J4" s="819" t="s">
        <v>416</v>
      </c>
      <c r="K4" s="818"/>
      <c r="L4" s="819" t="s">
        <v>417</v>
      </c>
      <c r="M4" s="818"/>
      <c r="N4" s="819" t="s">
        <v>418</v>
      </c>
      <c r="O4" s="818"/>
      <c r="P4" s="819" t="s">
        <v>37</v>
      </c>
      <c r="Q4" s="818"/>
      <c r="R4" s="399"/>
      <c r="S4" s="399"/>
      <c r="T4" s="399" t="s">
        <v>419</v>
      </c>
      <c r="U4" s="42"/>
      <c r="V4" s="775"/>
    </row>
    <row r="5" spans="1:22" s="38" customFormat="1" ht="34.5" customHeight="1">
      <c r="A5" s="878"/>
      <c r="B5" s="400" t="s">
        <v>41</v>
      </c>
      <c r="C5" s="400" t="s">
        <v>420</v>
      </c>
      <c r="D5" s="400" t="s">
        <v>421</v>
      </c>
      <c r="E5" s="400" t="s">
        <v>422</v>
      </c>
      <c r="F5" s="400" t="s">
        <v>423</v>
      </c>
      <c r="G5" s="609" t="s">
        <v>424</v>
      </c>
      <c r="H5" s="565" t="s">
        <v>425</v>
      </c>
      <c r="I5" s="565"/>
      <c r="J5" s="400" t="s">
        <v>41</v>
      </c>
      <c r="K5" s="400" t="s">
        <v>43</v>
      </c>
      <c r="L5" s="400" t="s">
        <v>41</v>
      </c>
      <c r="M5" s="400" t="s">
        <v>43</v>
      </c>
      <c r="N5" s="400" t="s">
        <v>41</v>
      </c>
      <c r="O5" s="400" t="s">
        <v>43</v>
      </c>
      <c r="P5" s="400" t="s">
        <v>41</v>
      </c>
      <c r="Q5" s="400" t="s">
        <v>43</v>
      </c>
      <c r="R5" s="566"/>
      <c r="S5" s="566"/>
      <c r="T5" s="566"/>
      <c r="U5" s="610"/>
      <c r="V5" s="775"/>
    </row>
    <row r="6" spans="1:22" s="38" customFormat="1" ht="34.5" customHeight="1">
      <c r="A6" s="878"/>
      <c r="B6" s="399"/>
      <c r="C6" s="399"/>
      <c r="D6" s="399"/>
      <c r="E6" s="399"/>
      <c r="F6" s="399"/>
      <c r="G6" s="430"/>
      <c r="H6" s="224" t="s">
        <v>426</v>
      </c>
      <c r="I6" s="224"/>
      <c r="J6" s="399"/>
      <c r="K6" s="399"/>
      <c r="L6" s="224"/>
      <c r="M6" s="399"/>
      <c r="N6" s="224"/>
      <c r="O6" s="399"/>
      <c r="P6" s="224"/>
      <c r="Q6" s="399"/>
      <c r="R6" s="399"/>
      <c r="S6" s="399" t="s">
        <v>427</v>
      </c>
      <c r="T6" s="399"/>
      <c r="U6" s="42"/>
      <c r="V6" s="775"/>
    </row>
    <row r="7" spans="1:22" s="38" customFormat="1" ht="34.5" customHeight="1">
      <c r="A7" s="878"/>
      <c r="B7" s="399"/>
      <c r="C7" s="399"/>
      <c r="D7" s="399"/>
      <c r="E7" s="399"/>
      <c r="F7" s="399" t="s">
        <v>428</v>
      </c>
      <c r="G7" s="430" t="s">
        <v>429</v>
      </c>
      <c r="H7" s="224"/>
      <c r="I7" s="224" t="s">
        <v>430</v>
      </c>
      <c r="J7" s="399"/>
      <c r="K7" s="566"/>
      <c r="L7" s="566"/>
      <c r="M7" s="566"/>
      <c r="N7" s="566"/>
      <c r="O7" s="566"/>
      <c r="P7" s="566"/>
      <c r="Q7" s="566"/>
      <c r="R7" s="399" t="s">
        <v>431</v>
      </c>
      <c r="S7" s="399" t="s">
        <v>432</v>
      </c>
      <c r="T7" s="399" t="s">
        <v>433</v>
      </c>
      <c r="U7" s="42"/>
      <c r="V7" s="775"/>
    </row>
    <row r="8" spans="1:22" s="38" customFormat="1" ht="34.5" customHeight="1">
      <c r="A8" s="862"/>
      <c r="B8" s="401" t="s">
        <v>55</v>
      </c>
      <c r="C8" s="401"/>
      <c r="D8" s="401"/>
      <c r="E8" s="401"/>
      <c r="F8" s="401" t="s">
        <v>434</v>
      </c>
      <c r="G8" s="434" t="s">
        <v>434</v>
      </c>
      <c r="H8" s="401"/>
      <c r="I8" s="401" t="s">
        <v>435</v>
      </c>
      <c r="J8" s="401" t="s">
        <v>55</v>
      </c>
      <c r="K8" s="401" t="s">
        <v>57</v>
      </c>
      <c r="L8" s="435" t="s">
        <v>55</v>
      </c>
      <c r="M8" s="401" t="s">
        <v>57</v>
      </c>
      <c r="N8" s="435" t="s">
        <v>55</v>
      </c>
      <c r="O8" s="401" t="s">
        <v>57</v>
      </c>
      <c r="P8" s="435" t="s">
        <v>55</v>
      </c>
      <c r="Q8" s="401" t="s">
        <v>57</v>
      </c>
      <c r="R8" s="401" t="s">
        <v>436</v>
      </c>
      <c r="S8" s="401" t="s">
        <v>186</v>
      </c>
      <c r="T8" s="401" t="s">
        <v>437</v>
      </c>
      <c r="U8" s="424" t="s">
        <v>438</v>
      </c>
      <c r="V8" s="776"/>
    </row>
    <row r="9" spans="1:22" s="20" customFormat="1" ht="63.75" customHeight="1">
      <c r="A9" s="349" t="s">
        <v>439</v>
      </c>
      <c r="B9" s="611">
        <v>521</v>
      </c>
      <c r="C9" s="76">
        <v>33</v>
      </c>
      <c r="D9" s="76">
        <v>54</v>
      </c>
      <c r="E9" s="76">
        <v>8</v>
      </c>
      <c r="F9" s="76">
        <v>11</v>
      </c>
      <c r="G9" s="76">
        <v>264</v>
      </c>
      <c r="H9" s="76">
        <v>151</v>
      </c>
      <c r="I9" s="169">
        <v>0</v>
      </c>
      <c r="J9" s="348">
        <v>26028</v>
      </c>
      <c r="K9" s="348">
        <v>14572</v>
      </c>
      <c r="L9" s="348">
        <v>96782</v>
      </c>
      <c r="M9" s="348">
        <v>51042</v>
      </c>
      <c r="N9" s="348">
        <v>1370</v>
      </c>
      <c r="O9" s="348">
        <v>1092</v>
      </c>
      <c r="P9" s="348">
        <v>962</v>
      </c>
      <c r="Q9" s="348">
        <v>421</v>
      </c>
      <c r="R9" s="348">
        <v>816</v>
      </c>
      <c r="S9" s="612">
        <v>33899</v>
      </c>
      <c r="T9" s="348">
        <v>1343</v>
      </c>
      <c r="U9" s="613">
        <v>545</v>
      </c>
      <c r="V9" s="614" t="s">
        <v>439</v>
      </c>
    </row>
    <row r="10" spans="1:22" s="20" customFormat="1" ht="63.75" customHeight="1">
      <c r="A10" s="349" t="s">
        <v>332</v>
      </c>
      <c r="B10" s="615">
        <f>SUM(C10:H10)</f>
        <v>78</v>
      </c>
      <c r="C10" s="616">
        <v>7</v>
      </c>
      <c r="D10" s="616">
        <v>7</v>
      </c>
      <c r="E10" s="616">
        <v>1</v>
      </c>
      <c r="F10" s="616">
        <v>3</v>
      </c>
      <c r="G10" s="616">
        <v>33</v>
      </c>
      <c r="H10" s="616">
        <v>27</v>
      </c>
      <c r="I10" s="169">
        <v>0</v>
      </c>
      <c r="J10" s="616">
        <v>3701</v>
      </c>
      <c r="K10" s="616">
        <v>1921</v>
      </c>
      <c r="L10" s="616">
        <v>15635</v>
      </c>
      <c r="M10" s="616">
        <v>8147</v>
      </c>
      <c r="N10" s="616">
        <v>164</v>
      </c>
      <c r="O10" s="616">
        <v>134</v>
      </c>
      <c r="P10" s="616">
        <v>59</v>
      </c>
      <c r="Q10" s="616">
        <v>30</v>
      </c>
      <c r="R10" s="616">
        <v>272</v>
      </c>
      <c r="S10" s="616">
        <v>2064</v>
      </c>
      <c r="T10" s="616">
        <v>136</v>
      </c>
      <c r="U10" s="617">
        <v>52</v>
      </c>
      <c r="V10" s="614" t="s">
        <v>332</v>
      </c>
    </row>
    <row r="11" spans="1:22" s="109" customFormat="1" ht="63.75" customHeight="1">
      <c r="A11" s="269" t="s">
        <v>440</v>
      </c>
      <c r="B11" s="618">
        <f>SUM(C11:H11)</f>
        <v>591</v>
      </c>
      <c r="C11" s="619">
        <v>35</v>
      </c>
      <c r="D11" s="619">
        <v>67</v>
      </c>
      <c r="E11" s="619">
        <v>9</v>
      </c>
      <c r="F11" s="619">
        <v>13</v>
      </c>
      <c r="G11" s="619">
        <v>266</v>
      </c>
      <c r="H11" s="619">
        <v>201</v>
      </c>
      <c r="I11" s="169">
        <v>0</v>
      </c>
      <c r="J11" s="619">
        <v>30847</v>
      </c>
      <c r="K11" s="619">
        <v>16335</v>
      </c>
      <c r="L11" s="619">
        <v>75347</v>
      </c>
      <c r="M11" s="619">
        <v>40076</v>
      </c>
      <c r="N11" s="619">
        <v>1576</v>
      </c>
      <c r="O11" s="619">
        <v>1125</v>
      </c>
      <c r="P11" s="619">
        <v>1129</v>
      </c>
      <c r="Q11" s="619">
        <v>405</v>
      </c>
      <c r="R11" s="619">
        <v>1506</v>
      </c>
      <c r="S11" s="619">
        <v>33899</v>
      </c>
      <c r="T11" s="619">
        <v>1382</v>
      </c>
      <c r="U11" s="620">
        <v>562</v>
      </c>
      <c r="V11" s="267" t="s">
        <v>440</v>
      </c>
    </row>
    <row r="12" spans="1:22" s="109" customFormat="1" ht="63.75" customHeight="1">
      <c r="A12" s="269" t="s">
        <v>334</v>
      </c>
      <c r="B12" s="619">
        <v>76</v>
      </c>
      <c r="C12" s="619">
        <v>3</v>
      </c>
      <c r="D12" s="619">
        <v>7</v>
      </c>
      <c r="E12" s="169">
        <v>0</v>
      </c>
      <c r="F12" s="619">
        <v>1</v>
      </c>
      <c r="G12" s="619">
        <v>33</v>
      </c>
      <c r="H12" s="619">
        <v>32</v>
      </c>
      <c r="I12" s="169">
        <v>0</v>
      </c>
      <c r="J12" s="619">
        <v>3885</v>
      </c>
      <c r="K12" s="619">
        <v>2027</v>
      </c>
      <c r="L12" s="619">
        <v>16427</v>
      </c>
      <c r="M12" s="619">
        <v>8764</v>
      </c>
      <c r="N12" s="619">
        <v>203</v>
      </c>
      <c r="O12" s="619">
        <v>166</v>
      </c>
      <c r="P12" s="619">
        <v>49</v>
      </c>
      <c r="Q12" s="619">
        <v>27</v>
      </c>
      <c r="R12" s="619">
        <v>213</v>
      </c>
      <c r="S12" s="619">
        <v>3630</v>
      </c>
      <c r="T12" s="619">
        <v>204</v>
      </c>
      <c r="U12" s="620">
        <v>54</v>
      </c>
      <c r="V12" s="267" t="s">
        <v>334</v>
      </c>
    </row>
    <row r="13" spans="1:22" s="52" customFormat="1" ht="63.75" customHeight="1" thickBot="1">
      <c r="A13" s="27" t="s">
        <v>803</v>
      </c>
      <c r="B13" s="621">
        <f>SUM(C13:H13)</f>
        <v>720</v>
      </c>
      <c r="C13" s="622">
        <v>37</v>
      </c>
      <c r="D13" s="622">
        <v>86</v>
      </c>
      <c r="E13" s="622">
        <v>9</v>
      </c>
      <c r="F13" s="622">
        <v>15</v>
      </c>
      <c r="G13" s="622">
        <v>299</v>
      </c>
      <c r="H13" s="622">
        <v>274</v>
      </c>
      <c r="I13" s="622">
        <v>45</v>
      </c>
      <c r="J13" s="622">
        <v>46453</v>
      </c>
      <c r="K13" s="622">
        <v>19540</v>
      </c>
      <c r="L13" s="622">
        <v>94094</v>
      </c>
      <c r="M13" s="622">
        <v>50749</v>
      </c>
      <c r="N13" s="622">
        <v>2134</v>
      </c>
      <c r="O13" s="622">
        <v>1456</v>
      </c>
      <c r="P13" s="622">
        <v>1236</v>
      </c>
      <c r="Q13" s="622">
        <v>461</v>
      </c>
      <c r="R13" s="622">
        <v>1878</v>
      </c>
      <c r="S13" s="622">
        <v>46988</v>
      </c>
      <c r="T13" s="622">
        <v>1625</v>
      </c>
      <c r="U13" s="623">
        <v>719</v>
      </c>
      <c r="V13" s="624" t="s">
        <v>803</v>
      </c>
    </row>
    <row r="14" spans="1:22" s="6" customFormat="1" ht="18" customHeight="1">
      <c r="A14" s="413" t="s">
        <v>374</v>
      </c>
      <c r="B14" s="413"/>
      <c r="C14" s="413"/>
      <c r="D14" s="413"/>
      <c r="E14" s="413"/>
      <c r="F14" s="413"/>
      <c r="G14" s="413"/>
      <c r="V14" s="351" t="s">
        <v>231</v>
      </c>
    </row>
    <row r="15" s="6" customFormat="1" ht="17.25" customHeight="1">
      <c r="A15" s="6" t="s">
        <v>441</v>
      </c>
    </row>
    <row r="16" spans="2:9" s="625" customFormat="1" ht="13.5">
      <c r="B16" s="6"/>
      <c r="C16" s="6"/>
      <c r="D16" s="6"/>
      <c r="E16" s="6"/>
      <c r="F16" s="6"/>
      <c r="G16" s="6"/>
      <c r="H16" s="6"/>
      <c r="I16" s="6"/>
    </row>
  </sheetData>
  <mergeCells count="13">
    <mergeCell ref="J4:K4"/>
    <mergeCell ref="L4:M4"/>
    <mergeCell ref="N4:O4"/>
    <mergeCell ref="B3:H3"/>
    <mergeCell ref="B4:H4"/>
    <mergeCell ref="A1:V1"/>
    <mergeCell ref="J3:K3"/>
    <mergeCell ref="L3:M3"/>
    <mergeCell ref="N3:O3"/>
    <mergeCell ref="P3:Q3"/>
    <mergeCell ref="A3:A8"/>
    <mergeCell ref="V3:V8"/>
    <mergeCell ref="P4:Q4"/>
  </mergeCells>
  <printOptions/>
  <pageMargins left="0.34" right="0.4" top="0.5905511811023623" bottom="0.5905511811023623" header="0.5118110236220472" footer="0.5118110236220472"/>
  <pageSetup horizontalDpi="600" verticalDpi="600" orientation="landscape" paperSize="9" scale="82" r:id="rId1"/>
  <colBreaks count="1" manualBreakCount="1">
    <brk id="22" max="1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C4">
      <selection activeCell="K16" sqref="K16"/>
    </sheetView>
  </sheetViews>
  <sheetFormatPr defaultColWidth="8.88671875" defaultRowHeight="13.5"/>
  <cols>
    <col min="1" max="1" width="13.77734375" style="28" customWidth="1"/>
    <col min="2" max="4" width="8.77734375" style="28" customWidth="1"/>
    <col min="5" max="5" width="10.21484375" style="28" customWidth="1"/>
    <col min="6" max="6" width="10.4453125" style="28" customWidth="1"/>
    <col min="7" max="7" width="9.77734375" style="28" customWidth="1"/>
    <col min="8" max="8" width="13.10546875" style="28" bestFit="1" customWidth="1"/>
    <col min="9" max="9" width="13.99609375" style="28" bestFit="1" customWidth="1"/>
    <col min="10" max="10" width="12.5546875" style="28" customWidth="1"/>
    <col min="11" max="11" width="16.3359375" style="28" customWidth="1"/>
    <col min="12" max="12" width="14.6640625" style="28" customWidth="1"/>
    <col min="13" max="16384" width="9.77734375" style="28" customWidth="1"/>
  </cols>
  <sheetData>
    <row r="1" spans="1:12" s="382" customFormat="1" ht="25.5" customHeight="1">
      <c r="A1" s="752" t="s">
        <v>464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</row>
    <row r="2" spans="1:12" s="6" customFormat="1" ht="18" customHeight="1" thickBot="1">
      <c r="A2" s="459" t="s">
        <v>442</v>
      </c>
      <c r="B2" s="350"/>
      <c r="C2" s="350"/>
      <c r="D2" s="350"/>
      <c r="E2" s="350"/>
      <c r="F2" s="350"/>
      <c r="G2" s="350"/>
      <c r="H2" s="350"/>
      <c r="I2" s="350"/>
      <c r="J2" s="350"/>
      <c r="K2" s="351" t="s">
        <v>443</v>
      </c>
      <c r="L2" s="351"/>
    </row>
    <row r="3" spans="1:11" s="6" customFormat="1" ht="22.5" customHeight="1">
      <c r="A3" s="756" t="s">
        <v>444</v>
      </c>
      <c r="B3" s="326" t="s">
        <v>445</v>
      </c>
      <c r="C3" s="326" t="s">
        <v>446</v>
      </c>
      <c r="D3" s="326" t="s">
        <v>447</v>
      </c>
      <c r="E3" s="774" t="s">
        <v>448</v>
      </c>
      <c r="F3" s="853"/>
      <c r="G3" s="854"/>
      <c r="H3" s="326" t="s">
        <v>449</v>
      </c>
      <c r="I3" s="326" t="s">
        <v>449</v>
      </c>
      <c r="J3" s="326" t="s">
        <v>450</v>
      </c>
      <c r="K3" s="753" t="s">
        <v>451</v>
      </c>
    </row>
    <row r="4" spans="1:11" s="6" customFormat="1" ht="22.5" customHeight="1">
      <c r="A4" s="757"/>
      <c r="B4" s="329"/>
      <c r="C4" s="329" t="s">
        <v>778</v>
      </c>
      <c r="D4" s="329"/>
      <c r="E4" s="329"/>
      <c r="F4" s="626" t="s">
        <v>452</v>
      </c>
      <c r="G4" s="331" t="s">
        <v>453</v>
      </c>
      <c r="H4" s="329" t="s">
        <v>454</v>
      </c>
      <c r="I4" s="329" t="s">
        <v>455</v>
      </c>
      <c r="J4" s="329"/>
      <c r="K4" s="754"/>
    </row>
    <row r="5" spans="1:12" s="6" customFormat="1" ht="22.5" customHeight="1">
      <c r="A5" s="758"/>
      <c r="B5" s="332" t="s">
        <v>744</v>
      </c>
      <c r="C5" s="332" t="s">
        <v>456</v>
      </c>
      <c r="D5" s="332" t="s">
        <v>457</v>
      </c>
      <c r="E5" s="332" t="s">
        <v>457</v>
      </c>
      <c r="F5" s="330" t="s">
        <v>458</v>
      </c>
      <c r="G5" s="332" t="s">
        <v>459</v>
      </c>
      <c r="H5" s="332" t="s">
        <v>460</v>
      </c>
      <c r="I5" s="332" t="s">
        <v>461</v>
      </c>
      <c r="J5" s="332" t="s">
        <v>462</v>
      </c>
      <c r="K5" s="755"/>
      <c r="L5" s="12"/>
    </row>
    <row r="6" spans="1:12" s="109" customFormat="1" ht="18" customHeight="1">
      <c r="A6" s="270" t="s">
        <v>864</v>
      </c>
      <c r="B6" s="138">
        <v>60</v>
      </c>
      <c r="C6" s="139">
        <v>3</v>
      </c>
      <c r="D6" s="143">
        <v>2329</v>
      </c>
      <c r="E6" s="143">
        <v>285947</v>
      </c>
      <c r="F6" s="143">
        <v>285947</v>
      </c>
      <c r="G6" s="143" t="s">
        <v>804</v>
      </c>
      <c r="H6" s="143">
        <v>757225</v>
      </c>
      <c r="I6" s="143">
        <v>553517</v>
      </c>
      <c r="J6" s="276">
        <v>1455143</v>
      </c>
      <c r="K6" s="292" t="s">
        <v>864</v>
      </c>
      <c r="L6" s="99"/>
    </row>
    <row r="7" spans="1:11" s="627" customFormat="1" ht="18" customHeight="1">
      <c r="A7" s="270" t="s">
        <v>709</v>
      </c>
      <c r="B7" s="140">
        <v>14</v>
      </c>
      <c r="C7" s="140">
        <v>4</v>
      </c>
      <c r="D7" s="144">
        <v>820</v>
      </c>
      <c r="E7" s="144">
        <v>80946</v>
      </c>
      <c r="F7" s="144">
        <v>80916</v>
      </c>
      <c r="G7" s="144">
        <v>5</v>
      </c>
      <c r="H7" s="144">
        <v>150274</v>
      </c>
      <c r="I7" s="144">
        <v>63401</v>
      </c>
      <c r="J7" s="277">
        <v>586000</v>
      </c>
      <c r="K7" s="291" t="s">
        <v>709</v>
      </c>
    </row>
    <row r="8" spans="1:12" s="109" customFormat="1" ht="18" customHeight="1">
      <c r="A8" s="270" t="s">
        <v>847</v>
      </c>
      <c r="B8" s="138">
        <v>54</v>
      </c>
      <c r="C8" s="139">
        <v>3</v>
      </c>
      <c r="D8" s="143">
        <v>2329</v>
      </c>
      <c r="E8" s="143">
        <v>292223</v>
      </c>
      <c r="F8" s="143">
        <v>292223</v>
      </c>
      <c r="G8" s="143" t="s">
        <v>804</v>
      </c>
      <c r="H8" s="143">
        <v>767664</v>
      </c>
      <c r="I8" s="143">
        <v>552617</v>
      </c>
      <c r="J8" s="278">
        <v>883525</v>
      </c>
      <c r="K8" s="291" t="s">
        <v>847</v>
      </c>
      <c r="L8" s="99"/>
    </row>
    <row r="9" spans="1:11" s="627" customFormat="1" ht="18" customHeight="1">
      <c r="A9" s="270" t="s">
        <v>710</v>
      </c>
      <c r="B9" s="140">
        <v>16</v>
      </c>
      <c r="C9" s="140">
        <v>4</v>
      </c>
      <c r="D9" s="144">
        <v>817</v>
      </c>
      <c r="E9" s="144">
        <v>99407</v>
      </c>
      <c r="F9" s="144">
        <v>99382</v>
      </c>
      <c r="G9" s="144" t="s">
        <v>802</v>
      </c>
      <c r="H9" s="144">
        <v>156946</v>
      </c>
      <c r="I9" s="144">
        <v>118503</v>
      </c>
      <c r="J9" s="277">
        <v>529256</v>
      </c>
      <c r="K9" s="291" t="s">
        <v>710</v>
      </c>
    </row>
    <row r="10" spans="1:12" s="109" customFormat="1" ht="18" customHeight="1">
      <c r="A10" s="270" t="s">
        <v>848</v>
      </c>
      <c r="B10" s="138">
        <v>57</v>
      </c>
      <c r="C10" s="139">
        <v>3</v>
      </c>
      <c r="D10" s="143">
        <v>2329</v>
      </c>
      <c r="E10" s="143">
        <v>329844</v>
      </c>
      <c r="F10" s="143">
        <v>329844</v>
      </c>
      <c r="G10" s="143" t="s">
        <v>804</v>
      </c>
      <c r="H10" s="143">
        <v>807171</v>
      </c>
      <c r="I10" s="143">
        <v>596480</v>
      </c>
      <c r="J10" s="278">
        <v>1169504</v>
      </c>
      <c r="K10" s="291" t="s">
        <v>848</v>
      </c>
      <c r="L10" s="99"/>
    </row>
    <row r="11" spans="1:11" s="627" customFormat="1" ht="18" customHeight="1">
      <c r="A11" s="270" t="s">
        <v>711</v>
      </c>
      <c r="B11" s="140">
        <v>18</v>
      </c>
      <c r="C11" s="140">
        <v>5</v>
      </c>
      <c r="D11" s="144">
        <v>1430</v>
      </c>
      <c r="E11" s="144">
        <v>125977</v>
      </c>
      <c r="F11" s="144">
        <v>125927</v>
      </c>
      <c r="G11" s="144">
        <v>10</v>
      </c>
      <c r="H11" s="144">
        <v>111446</v>
      </c>
      <c r="I11" s="144">
        <v>121734</v>
      </c>
      <c r="J11" s="277">
        <v>441278</v>
      </c>
      <c r="K11" s="291" t="s">
        <v>711</v>
      </c>
    </row>
    <row r="12" spans="1:12" s="109" customFormat="1" ht="18" customHeight="1">
      <c r="A12" s="270" t="s">
        <v>849</v>
      </c>
      <c r="B12" s="138">
        <v>65</v>
      </c>
      <c r="C12" s="139">
        <v>3</v>
      </c>
      <c r="D12" s="143">
        <v>2563</v>
      </c>
      <c r="E12" s="143">
        <v>384257</v>
      </c>
      <c r="F12" s="143">
        <v>364878</v>
      </c>
      <c r="G12" s="143">
        <v>19379</v>
      </c>
      <c r="H12" s="143">
        <v>863820</v>
      </c>
      <c r="I12" s="143">
        <v>891638</v>
      </c>
      <c r="J12" s="278">
        <v>1525526</v>
      </c>
      <c r="K12" s="291" t="s">
        <v>849</v>
      </c>
      <c r="L12" s="99"/>
    </row>
    <row r="13" spans="1:11" s="627" customFormat="1" ht="18" customHeight="1">
      <c r="A13" s="270" t="s">
        <v>712</v>
      </c>
      <c r="B13" s="140">
        <v>17</v>
      </c>
      <c r="C13" s="140">
        <v>5</v>
      </c>
      <c r="D13" s="144">
        <v>1428</v>
      </c>
      <c r="E13" s="144">
        <v>157140</v>
      </c>
      <c r="F13" s="144">
        <v>153268</v>
      </c>
      <c r="G13" s="144">
        <v>3872</v>
      </c>
      <c r="H13" s="144">
        <v>164978</v>
      </c>
      <c r="I13" s="144">
        <v>169833</v>
      </c>
      <c r="J13" s="277">
        <v>828412</v>
      </c>
      <c r="K13" s="291" t="s">
        <v>712</v>
      </c>
    </row>
    <row r="14" spans="1:12" s="109" customFormat="1" ht="18" customHeight="1">
      <c r="A14" s="270" t="s">
        <v>850</v>
      </c>
      <c r="B14" s="141">
        <v>54</v>
      </c>
      <c r="C14" s="142">
        <v>4</v>
      </c>
      <c r="D14" s="145">
        <v>2600</v>
      </c>
      <c r="E14" s="145">
        <v>453969</v>
      </c>
      <c r="F14" s="145">
        <v>427507</v>
      </c>
      <c r="G14" s="145">
        <v>26462</v>
      </c>
      <c r="H14" s="145">
        <v>1000545</v>
      </c>
      <c r="I14" s="145">
        <v>1096455</v>
      </c>
      <c r="J14" s="279">
        <v>2594072</v>
      </c>
      <c r="K14" s="291" t="s">
        <v>850</v>
      </c>
      <c r="L14" s="99"/>
    </row>
    <row r="15" spans="1:12" s="109" customFormat="1" ht="18" customHeight="1">
      <c r="A15" s="270" t="s">
        <v>713</v>
      </c>
      <c r="B15" s="142">
        <v>19</v>
      </c>
      <c r="C15" s="142">
        <v>5</v>
      </c>
      <c r="D15" s="145">
        <v>1428</v>
      </c>
      <c r="E15" s="145">
        <v>188642</v>
      </c>
      <c r="F15" s="145">
        <v>179980</v>
      </c>
      <c r="G15" s="145">
        <v>6662</v>
      </c>
      <c r="H15" s="145">
        <v>187461</v>
      </c>
      <c r="I15" s="145">
        <v>252679</v>
      </c>
      <c r="J15" s="279">
        <v>963345</v>
      </c>
      <c r="K15" s="291" t="s">
        <v>713</v>
      </c>
      <c r="L15" s="99"/>
    </row>
    <row r="16" spans="1:12" s="52" customFormat="1" ht="18" customHeight="1">
      <c r="A16" s="254" t="s">
        <v>794</v>
      </c>
      <c r="B16" s="73">
        <f>SUM(B17:B25)</f>
        <v>69</v>
      </c>
      <c r="C16" s="73">
        <f aca="true" t="shared" si="0" ref="C16:J16">SUM(C17:C25)</f>
        <v>9</v>
      </c>
      <c r="D16" s="73">
        <f t="shared" si="0"/>
        <v>3660</v>
      </c>
      <c r="E16" s="73">
        <f t="shared" si="0"/>
        <v>729487</v>
      </c>
      <c r="F16" s="73">
        <f t="shared" si="0"/>
        <v>678500</v>
      </c>
      <c r="G16" s="73">
        <f t="shared" si="0"/>
        <v>50987</v>
      </c>
      <c r="H16" s="73">
        <f t="shared" si="0"/>
        <v>1369123</v>
      </c>
      <c r="I16" s="73">
        <f t="shared" si="0"/>
        <v>1511080</v>
      </c>
      <c r="J16" s="73">
        <f t="shared" si="0"/>
        <v>3596297</v>
      </c>
      <c r="K16" s="26" t="s">
        <v>794</v>
      </c>
      <c r="L16" s="25"/>
    </row>
    <row r="17" spans="1:12" s="109" customFormat="1" ht="18" customHeight="1">
      <c r="A17" s="262" t="s">
        <v>806</v>
      </c>
      <c r="B17" s="779">
        <v>4</v>
      </c>
      <c r="C17" s="780">
        <v>1</v>
      </c>
      <c r="D17" s="780">
        <v>303</v>
      </c>
      <c r="E17" s="780">
        <f aca="true" t="shared" si="1" ref="E17:E25">SUM(F17:G17)</f>
        <v>73109</v>
      </c>
      <c r="F17" s="780">
        <v>72814</v>
      </c>
      <c r="G17" s="780">
        <v>295</v>
      </c>
      <c r="H17" s="780">
        <v>41669</v>
      </c>
      <c r="I17" s="780">
        <v>89878</v>
      </c>
      <c r="J17" s="781">
        <v>301706</v>
      </c>
      <c r="K17" s="782" t="s">
        <v>811</v>
      </c>
      <c r="L17" s="99"/>
    </row>
    <row r="18" spans="1:12" s="109" customFormat="1" ht="18" customHeight="1">
      <c r="A18" s="262" t="s">
        <v>807</v>
      </c>
      <c r="B18" s="779">
        <v>4</v>
      </c>
      <c r="C18" s="780">
        <v>1</v>
      </c>
      <c r="D18" s="780">
        <v>132</v>
      </c>
      <c r="E18" s="780">
        <f t="shared" si="1"/>
        <v>47930</v>
      </c>
      <c r="F18" s="780">
        <v>46316</v>
      </c>
      <c r="G18" s="780">
        <v>1614</v>
      </c>
      <c r="H18" s="780">
        <v>47063</v>
      </c>
      <c r="I18" s="780">
        <v>70109</v>
      </c>
      <c r="J18" s="781">
        <v>252889</v>
      </c>
      <c r="K18" s="782" t="s">
        <v>812</v>
      </c>
      <c r="L18" s="99"/>
    </row>
    <row r="19" spans="1:12" s="109" customFormat="1" ht="18" customHeight="1">
      <c r="A19" s="262" t="s">
        <v>808</v>
      </c>
      <c r="B19" s="779">
        <v>4</v>
      </c>
      <c r="C19" s="780">
        <v>1</v>
      </c>
      <c r="D19" s="780">
        <v>289</v>
      </c>
      <c r="E19" s="780">
        <f t="shared" si="1"/>
        <v>35230</v>
      </c>
      <c r="F19" s="780">
        <v>31978</v>
      </c>
      <c r="G19" s="780">
        <v>3252</v>
      </c>
      <c r="H19" s="780">
        <v>45296</v>
      </c>
      <c r="I19" s="780">
        <v>50397</v>
      </c>
      <c r="J19" s="781">
        <v>119095</v>
      </c>
      <c r="K19" s="783" t="s">
        <v>813</v>
      </c>
      <c r="L19" s="99"/>
    </row>
    <row r="20" spans="1:12" s="109" customFormat="1" ht="18" customHeight="1">
      <c r="A20" s="262" t="s">
        <v>809</v>
      </c>
      <c r="B20" s="779">
        <v>4</v>
      </c>
      <c r="C20" s="780">
        <v>1</v>
      </c>
      <c r="D20" s="780">
        <v>177</v>
      </c>
      <c r="E20" s="780">
        <f t="shared" si="1"/>
        <v>29567</v>
      </c>
      <c r="F20" s="780">
        <v>28269</v>
      </c>
      <c r="G20" s="780">
        <v>1298</v>
      </c>
      <c r="H20" s="780">
        <v>58897</v>
      </c>
      <c r="I20" s="780">
        <v>62020</v>
      </c>
      <c r="J20" s="781">
        <v>119095</v>
      </c>
      <c r="K20" s="783" t="s">
        <v>814</v>
      </c>
      <c r="L20" s="99"/>
    </row>
    <row r="21" spans="1:12" s="109" customFormat="1" ht="18" customHeight="1">
      <c r="A21" s="262" t="s">
        <v>810</v>
      </c>
      <c r="B21" s="779">
        <v>4</v>
      </c>
      <c r="C21" s="780">
        <v>1</v>
      </c>
      <c r="D21" s="780">
        <v>159</v>
      </c>
      <c r="E21" s="780">
        <f t="shared" si="1"/>
        <v>21697</v>
      </c>
      <c r="F21" s="780">
        <v>20624</v>
      </c>
      <c r="G21" s="780">
        <v>1073</v>
      </c>
      <c r="H21" s="780">
        <v>30498</v>
      </c>
      <c r="I21" s="780">
        <v>29944</v>
      </c>
      <c r="J21" s="781">
        <v>119095</v>
      </c>
      <c r="K21" s="784" t="s">
        <v>815</v>
      </c>
      <c r="L21" s="99"/>
    </row>
    <row r="22" spans="1:12" s="109" customFormat="1" ht="18" customHeight="1">
      <c r="A22" s="262" t="s">
        <v>822</v>
      </c>
      <c r="B22" s="779">
        <v>14</v>
      </c>
      <c r="C22" s="780">
        <v>1</v>
      </c>
      <c r="D22" s="780">
        <v>543</v>
      </c>
      <c r="E22" s="780">
        <f t="shared" si="1"/>
        <v>173232</v>
      </c>
      <c r="F22" s="780">
        <v>160856</v>
      </c>
      <c r="G22" s="780">
        <v>12376</v>
      </c>
      <c r="H22" s="780">
        <v>249755</v>
      </c>
      <c r="I22" s="780">
        <v>211891</v>
      </c>
      <c r="J22" s="781">
        <v>820205</v>
      </c>
      <c r="K22" s="785" t="s">
        <v>816</v>
      </c>
      <c r="L22" s="170"/>
    </row>
    <row r="23" spans="1:12" s="109" customFormat="1" ht="18" customHeight="1">
      <c r="A23" s="262" t="s">
        <v>817</v>
      </c>
      <c r="B23" s="779">
        <v>20</v>
      </c>
      <c r="C23" s="780">
        <v>1</v>
      </c>
      <c r="D23" s="780">
        <v>1044</v>
      </c>
      <c r="E23" s="780">
        <f t="shared" si="1"/>
        <v>187817</v>
      </c>
      <c r="F23" s="780">
        <v>172222</v>
      </c>
      <c r="G23" s="780">
        <v>15595</v>
      </c>
      <c r="H23" s="780">
        <v>351094</v>
      </c>
      <c r="I23" s="780">
        <v>368173</v>
      </c>
      <c r="J23" s="781">
        <v>872923</v>
      </c>
      <c r="K23" s="785" t="s">
        <v>818</v>
      </c>
      <c r="L23" s="170"/>
    </row>
    <row r="24" spans="1:12" s="109" customFormat="1" ht="18" customHeight="1">
      <c r="A24" s="262" t="s">
        <v>819</v>
      </c>
      <c r="B24" s="779">
        <v>12</v>
      </c>
      <c r="C24" s="780">
        <v>1</v>
      </c>
      <c r="D24" s="780">
        <v>863</v>
      </c>
      <c r="E24" s="780">
        <f t="shared" si="1"/>
        <v>138648</v>
      </c>
      <c r="F24" s="780">
        <v>124020</v>
      </c>
      <c r="G24" s="780">
        <v>14628</v>
      </c>
      <c r="H24" s="780">
        <v>397354</v>
      </c>
      <c r="I24" s="780">
        <v>258340</v>
      </c>
      <c r="J24" s="781">
        <v>766849</v>
      </c>
      <c r="K24" s="785" t="s">
        <v>820</v>
      </c>
      <c r="L24" s="170"/>
    </row>
    <row r="25" spans="1:12" s="109" customFormat="1" ht="18" customHeight="1" thickBot="1">
      <c r="A25" s="171" t="s">
        <v>821</v>
      </c>
      <c r="B25" s="786">
        <v>3</v>
      </c>
      <c r="C25" s="787">
        <v>1</v>
      </c>
      <c r="D25" s="787">
        <v>150</v>
      </c>
      <c r="E25" s="787">
        <f t="shared" si="1"/>
        <v>22257</v>
      </c>
      <c r="F25" s="787">
        <v>21401</v>
      </c>
      <c r="G25" s="787">
        <v>856</v>
      </c>
      <c r="H25" s="787">
        <v>147497</v>
      </c>
      <c r="I25" s="787">
        <v>370328</v>
      </c>
      <c r="J25" s="788">
        <v>224440</v>
      </c>
      <c r="K25" s="789" t="s">
        <v>797</v>
      </c>
      <c r="L25" s="170"/>
    </row>
    <row r="26" spans="1:11" s="450" customFormat="1" ht="32.25" customHeight="1">
      <c r="A26" s="450" t="s">
        <v>463</v>
      </c>
      <c r="B26" s="628"/>
      <c r="C26" s="628"/>
      <c r="D26" s="628"/>
      <c r="E26" s="628"/>
      <c r="F26" s="628"/>
      <c r="G26" s="628"/>
      <c r="H26" s="879" t="s">
        <v>903</v>
      </c>
      <c r="I26" s="879"/>
      <c r="J26" s="879"/>
      <c r="K26" s="879"/>
    </row>
    <row r="27" s="2" customFormat="1" ht="13.5">
      <c r="M27" s="8"/>
    </row>
  </sheetData>
  <mergeCells count="5">
    <mergeCell ref="H26:K26"/>
    <mergeCell ref="A1:L1"/>
    <mergeCell ref="A3:A5"/>
    <mergeCell ref="K3:K5"/>
    <mergeCell ref="E3:G3"/>
  </mergeCells>
  <printOptions/>
  <pageMargins left="0.34" right="0.39" top="0.5905511811023623" bottom="0.5905511811023623" header="0.5118110236220472" footer="0.5118110236220472"/>
  <pageSetup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zoomScale="75" zoomScaleNormal="75" zoomScaleSheetLayoutView="75" workbookViewId="0" topLeftCell="A4">
      <selection activeCell="O10" sqref="O10"/>
    </sheetView>
  </sheetViews>
  <sheetFormatPr defaultColWidth="8.88671875" defaultRowHeight="13.5"/>
  <cols>
    <col min="1" max="1" width="13.99609375" style="0" customWidth="1"/>
    <col min="2" max="2" width="9.77734375" style="0" customWidth="1"/>
    <col min="3" max="3" width="9.88671875" style="0" customWidth="1"/>
    <col min="4" max="9" width="8.6640625" style="0" customWidth="1"/>
    <col min="10" max="10" width="9.99609375" style="0" customWidth="1"/>
    <col min="11" max="11" width="8.6640625" style="0" customWidth="1"/>
    <col min="12" max="12" width="7.88671875" style="0" customWidth="1"/>
    <col min="13" max="13" width="7.77734375" style="0" customWidth="1"/>
    <col min="14" max="14" width="8.6640625" style="0" customWidth="1"/>
    <col min="15" max="15" width="14.10546875" style="0" customWidth="1"/>
  </cols>
  <sheetData>
    <row r="1" spans="1:15" s="382" customFormat="1" ht="38.25" customHeight="1">
      <c r="A1" s="752" t="s">
        <v>505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spans="1:15" s="38" customFormat="1" ht="17.25" customHeight="1" thickBot="1">
      <c r="A2" s="231" t="s">
        <v>465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 t="s">
        <v>466</v>
      </c>
    </row>
    <row r="3" spans="1:15" s="38" customFormat="1" ht="49.5" customHeight="1">
      <c r="A3" s="756" t="s">
        <v>467</v>
      </c>
      <c r="B3" s="400" t="s">
        <v>468</v>
      </c>
      <c r="C3" s="400" t="s">
        <v>41</v>
      </c>
      <c r="D3" s="400" t="s">
        <v>469</v>
      </c>
      <c r="E3" s="400" t="s">
        <v>470</v>
      </c>
      <c r="F3" s="400" t="s">
        <v>471</v>
      </c>
      <c r="G3" s="400" t="s">
        <v>472</v>
      </c>
      <c r="H3" s="400" t="s">
        <v>473</v>
      </c>
      <c r="I3" s="400" t="s">
        <v>474</v>
      </c>
      <c r="J3" s="400" t="s">
        <v>475</v>
      </c>
      <c r="K3" s="400" t="s">
        <v>476</v>
      </c>
      <c r="L3" s="400" t="s">
        <v>477</v>
      </c>
      <c r="M3" s="400" t="s">
        <v>478</v>
      </c>
      <c r="N3" s="400" t="s">
        <v>479</v>
      </c>
      <c r="O3" s="753" t="s">
        <v>480</v>
      </c>
    </row>
    <row r="4" spans="1:15" s="38" customFormat="1" ht="78" customHeight="1">
      <c r="A4" s="758"/>
      <c r="B4" s="567" t="s">
        <v>61</v>
      </c>
      <c r="C4" s="401" t="s">
        <v>55</v>
      </c>
      <c r="D4" s="401" t="s">
        <v>481</v>
      </c>
      <c r="E4" s="401" t="s">
        <v>482</v>
      </c>
      <c r="F4" s="401" t="s">
        <v>483</v>
      </c>
      <c r="G4" s="401" t="s">
        <v>484</v>
      </c>
      <c r="H4" s="632" t="s">
        <v>485</v>
      </c>
      <c r="I4" s="632" t="s">
        <v>486</v>
      </c>
      <c r="J4" s="632" t="s">
        <v>487</v>
      </c>
      <c r="K4" s="401" t="s">
        <v>488</v>
      </c>
      <c r="L4" s="401" t="s">
        <v>489</v>
      </c>
      <c r="M4" s="401" t="s">
        <v>490</v>
      </c>
      <c r="N4" s="567" t="s">
        <v>491</v>
      </c>
      <c r="O4" s="755"/>
    </row>
    <row r="5" spans="1:15" s="38" customFormat="1" ht="39.75" customHeight="1">
      <c r="A5" s="36" t="s">
        <v>492</v>
      </c>
      <c r="B5" s="17">
        <v>985332</v>
      </c>
      <c r="C5" s="17">
        <f>SUM(D5:N5)</f>
        <v>33836</v>
      </c>
      <c r="D5" s="17">
        <v>1757</v>
      </c>
      <c r="E5" s="17">
        <v>644</v>
      </c>
      <c r="F5" s="17">
        <v>3490</v>
      </c>
      <c r="G5" s="17">
        <v>145</v>
      </c>
      <c r="H5" s="17">
        <v>2753</v>
      </c>
      <c r="I5" s="17">
        <v>1477</v>
      </c>
      <c r="J5" s="17">
        <v>1635</v>
      </c>
      <c r="K5" s="17">
        <v>1036</v>
      </c>
      <c r="L5" s="17">
        <v>19</v>
      </c>
      <c r="M5" s="17">
        <v>763</v>
      </c>
      <c r="N5" s="17">
        <v>20117</v>
      </c>
      <c r="O5" s="42" t="s">
        <v>492</v>
      </c>
    </row>
    <row r="6" spans="1:15" s="38" customFormat="1" ht="39.75" customHeight="1">
      <c r="A6" s="36" t="s">
        <v>493</v>
      </c>
      <c r="B6" s="17">
        <v>961424</v>
      </c>
      <c r="C6" s="17">
        <f>SUM(D6:N6)</f>
        <v>56729</v>
      </c>
      <c r="D6" s="17">
        <v>3220</v>
      </c>
      <c r="E6" s="17">
        <v>676</v>
      </c>
      <c r="F6" s="17">
        <v>6390</v>
      </c>
      <c r="G6" s="17">
        <v>201</v>
      </c>
      <c r="H6" s="17">
        <v>6103</v>
      </c>
      <c r="I6" s="17">
        <v>1720</v>
      </c>
      <c r="J6" s="17">
        <v>1916</v>
      </c>
      <c r="K6" s="17">
        <v>1076</v>
      </c>
      <c r="L6" s="17">
        <v>56</v>
      </c>
      <c r="M6" s="17">
        <v>1053</v>
      </c>
      <c r="N6" s="17">
        <v>34318</v>
      </c>
      <c r="O6" s="42" t="s">
        <v>493</v>
      </c>
    </row>
    <row r="7" spans="1:15" s="38" customFormat="1" ht="39.75" customHeight="1">
      <c r="A7" s="36" t="s">
        <v>761</v>
      </c>
      <c r="B7" s="17">
        <v>999173</v>
      </c>
      <c r="C7" s="17">
        <f>SUM(D7:N7)</f>
        <v>44412</v>
      </c>
      <c r="D7" s="17">
        <v>2453</v>
      </c>
      <c r="E7" s="17">
        <v>973</v>
      </c>
      <c r="F7" s="17">
        <v>5519</v>
      </c>
      <c r="G7" s="17">
        <v>236</v>
      </c>
      <c r="H7" s="17">
        <v>3315</v>
      </c>
      <c r="I7" s="17">
        <v>1515</v>
      </c>
      <c r="J7" s="17">
        <v>1819</v>
      </c>
      <c r="K7" s="17">
        <v>1050</v>
      </c>
      <c r="L7" s="17">
        <v>19</v>
      </c>
      <c r="M7" s="17">
        <v>770</v>
      </c>
      <c r="N7" s="17">
        <v>26743</v>
      </c>
      <c r="O7" s="42" t="s">
        <v>761</v>
      </c>
    </row>
    <row r="8" spans="1:15" s="38" customFormat="1" ht="39.75" customHeight="1">
      <c r="A8" s="36" t="s">
        <v>783</v>
      </c>
      <c r="B8" s="17">
        <v>1131515</v>
      </c>
      <c r="C8" s="17">
        <v>45168</v>
      </c>
      <c r="D8" s="17">
        <v>2207</v>
      </c>
      <c r="E8" s="17">
        <v>1513</v>
      </c>
      <c r="F8" s="17">
        <v>5324</v>
      </c>
      <c r="G8" s="17">
        <v>250</v>
      </c>
      <c r="H8" s="17">
        <v>3398</v>
      </c>
      <c r="I8" s="17">
        <v>1338</v>
      </c>
      <c r="J8" s="17">
        <v>2611</v>
      </c>
      <c r="K8" s="17">
        <v>202</v>
      </c>
      <c r="L8" s="17">
        <v>17</v>
      </c>
      <c r="M8" s="17">
        <v>1049</v>
      </c>
      <c r="N8" s="17">
        <v>27259</v>
      </c>
      <c r="O8" s="42" t="s">
        <v>783</v>
      </c>
    </row>
    <row r="9" spans="1:15" s="109" customFormat="1" ht="39.75" customHeight="1">
      <c r="A9" s="97" t="s">
        <v>494</v>
      </c>
      <c r="B9" s="118">
        <v>1148920</v>
      </c>
      <c r="C9" s="118">
        <v>42225</v>
      </c>
      <c r="D9" s="118">
        <v>717</v>
      </c>
      <c r="E9" s="118">
        <v>633</v>
      </c>
      <c r="F9" s="118">
        <v>2892</v>
      </c>
      <c r="G9" s="118">
        <v>95</v>
      </c>
      <c r="H9" s="118">
        <v>1403</v>
      </c>
      <c r="I9" s="118">
        <v>592</v>
      </c>
      <c r="J9" s="118">
        <v>2828</v>
      </c>
      <c r="K9" s="118">
        <v>859</v>
      </c>
      <c r="L9" s="118">
        <v>0</v>
      </c>
      <c r="M9" s="118">
        <v>1067</v>
      </c>
      <c r="N9" s="118">
        <v>31139</v>
      </c>
      <c r="O9" s="102" t="s">
        <v>494</v>
      </c>
    </row>
    <row r="10" spans="1:15" s="52" customFormat="1" ht="39.75" customHeight="1">
      <c r="A10" s="23" t="s">
        <v>359</v>
      </c>
      <c r="B10" s="733">
        <f>SUM(B11:B13)</f>
        <v>1140062</v>
      </c>
      <c r="C10" s="734">
        <f aca="true" t="shared" si="0" ref="C10:N10">SUM(C11:C13)</f>
        <v>48105</v>
      </c>
      <c r="D10" s="734">
        <f t="shared" si="0"/>
        <v>864</v>
      </c>
      <c r="E10" s="734">
        <f t="shared" si="0"/>
        <v>803</v>
      </c>
      <c r="F10" s="734">
        <f t="shared" si="0"/>
        <v>4579</v>
      </c>
      <c r="G10" s="734">
        <f t="shared" si="0"/>
        <v>214</v>
      </c>
      <c r="H10" s="734">
        <f t="shared" si="0"/>
        <v>1671</v>
      </c>
      <c r="I10" s="734">
        <f t="shared" si="0"/>
        <v>3393</v>
      </c>
      <c r="J10" s="734">
        <f t="shared" si="0"/>
        <v>2902</v>
      </c>
      <c r="K10" s="734">
        <f t="shared" si="0"/>
        <v>859</v>
      </c>
      <c r="L10" s="734">
        <f t="shared" si="0"/>
        <v>0</v>
      </c>
      <c r="M10" s="734">
        <f t="shared" si="0"/>
        <v>1071</v>
      </c>
      <c r="N10" s="737">
        <f t="shared" si="0"/>
        <v>31749</v>
      </c>
      <c r="O10" s="25" t="s">
        <v>359</v>
      </c>
    </row>
    <row r="11" spans="1:15" s="220" customFormat="1" ht="39.75" customHeight="1">
      <c r="A11" s="246" t="s">
        <v>495</v>
      </c>
      <c r="B11" s="556">
        <v>302113</v>
      </c>
      <c r="C11" s="557">
        <f>SUM(D11:N11)</f>
        <v>8152</v>
      </c>
      <c r="D11" s="557">
        <v>266</v>
      </c>
      <c r="E11" s="557">
        <v>574</v>
      </c>
      <c r="F11" s="557">
        <v>2659</v>
      </c>
      <c r="G11" s="557">
        <v>214</v>
      </c>
      <c r="H11" s="557">
        <v>807</v>
      </c>
      <c r="I11" s="557">
        <v>3393</v>
      </c>
      <c r="J11" s="557">
        <v>169</v>
      </c>
      <c r="K11" s="557">
        <v>0</v>
      </c>
      <c r="L11" s="557">
        <v>0</v>
      </c>
      <c r="M11" s="557">
        <v>0</v>
      </c>
      <c r="N11" s="558">
        <v>70</v>
      </c>
      <c r="O11" s="633" t="s">
        <v>496</v>
      </c>
    </row>
    <row r="12" spans="1:15" s="38" customFormat="1" ht="39.75" customHeight="1">
      <c r="A12" s="13" t="s">
        <v>497</v>
      </c>
      <c r="B12" s="556">
        <v>837649</v>
      </c>
      <c r="C12" s="557">
        <f>SUM(D12:N12)</f>
        <v>34619</v>
      </c>
      <c r="D12" s="557">
        <v>0</v>
      </c>
      <c r="E12" s="557">
        <v>0</v>
      </c>
      <c r="F12" s="557">
        <v>0</v>
      </c>
      <c r="G12" s="557">
        <v>0</v>
      </c>
      <c r="H12" s="557">
        <v>0</v>
      </c>
      <c r="I12" s="557">
        <v>0</v>
      </c>
      <c r="J12" s="557">
        <v>1925</v>
      </c>
      <c r="K12" s="557">
        <v>0</v>
      </c>
      <c r="L12" s="557">
        <v>0</v>
      </c>
      <c r="M12" s="557">
        <v>1071</v>
      </c>
      <c r="N12" s="558">
        <v>31623</v>
      </c>
      <c r="O12" s="21" t="s">
        <v>498</v>
      </c>
    </row>
    <row r="13" spans="1:15" s="20" customFormat="1" ht="39.75" customHeight="1" thickBot="1">
      <c r="A13" s="14" t="s">
        <v>499</v>
      </c>
      <c r="B13" s="538">
        <v>300</v>
      </c>
      <c r="C13" s="539">
        <f>SUM(D13:N13)</f>
        <v>5334</v>
      </c>
      <c r="D13" s="539">
        <v>598</v>
      </c>
      <c r="E13" s="539">
        <v>229</v>
      </c>
      <c r="F13" s="539">
        <v>1920</v>
      </c>
      <c r="G13" s="539">
        <v>0</v>
      </c>
      <c r="H13" s="539">
        <v>864</v>
      </c>
      <c r="I13" s="539">
        <v>0</v>
      </c>
      <c r="J13" s="539">
        <v>808</v>
      </c>
      <c r="K13" s="539">
        <v>859</v>
      </c>
      <c r="L13" s="539">
        <v>0</v>
      </c>
      <c r="M13" s="539">
        <v>0</v>
      </c>
      <c r="N13" s="559">
        <v>56</v>
      </c>
      <c r="O13" s="172" t="s">
        <v>500</v>
      </c>
    </row>
    <row r="14" spans="1:15" s="38" customFormat="1" ht="19.5" customHeight="1">
      <c r="A14" s="634" t="s">
        <v>501</v>
      </c>
      <c r="B14" s="20"/>
      <c r="C14" s="20"/>
      <c r="D14" s="20"/>
      <c r="E14" s="635"/>
      <c r="F14" s="635"/>
      <c r="G14" s="635"/>
      <c r="H14" s="635"/>
      <c r="I14" s="635"/>
      <c r="J14" s="635"/>
      <c r="L14" s="20"/>
      <c r="M14" s="20"/>
      <c r="N14" s="20"/>
      <c r="O14" s="636" t="s">
        <v>502</v>
      </c>
    </row>
    <row r="15" spans="1:11" s="38" customFormat="1" ht="19.5" customHeight="1">
      <c r="A15" s="38" t="s">
        <v>503</v>
      </c>
      <c r="B15" s="635"/>
      <c r="C15" s="635"/>
      <c r="D15" s="635"/>
      <c r="E15" s="635"/>
      <c r="F15" s="635"/>
      <c r="G15" s="635"/>
      <c r="H15" s="635"/>
      <c r="I15" s="635"/>
      <c r="J15" s="635"/>
      <c r="K15" s="38" t="s">
        <v>504</v>
      </c>
    </row>
  </sheetData>
  <mergeCells count="3">
    <mergeCell ref="A1:O1"/>
    <mergeCell ref="A3:A4"/>
    <mergeCell ref="O3:O4"/>
  </mergeCells>
  <printOptions/>
  <pageMargins left="0.35" right="0.28" top="0.5905511811023623" bottom="0.5905511811023623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zoomScaleSheetLayoutView="100" workbookViewId="0" topLeftCell="A1">
      <pane xSplit="1" ySplit="6" topLeftCell="B7" activePane="bottomRight" state="frozen"/>
      <selection pane="topLeft" activeCell="D3" sqref="D4:E6"/>
      <selection pane="topRight" activeCell="D3" sqref="D4:E6"/>
      <selection pane="bottomLeft" activeCell="D3" sqref="D4:E6"/>
      <selection pane="bottomRight" activeCell="F17" sqref="F17"/>
    </sheetView>
  </sheetViews>
  <sheetFormatPr defaultColWidth="8.88671875" defaultRowHeight="13.5"/>
  <cols>
    <col min="1" max="1" width="16.3359375" style="0" customWidth="1"/>
    <col min="2" max="2" width="9.88671875" style="0" customWidth="1"/>
    <col min="3" max="3" width="10.21484375" style="0" customWidth="1"/>
    <col min="4" max="5" width="10.3359375" style="0" customWidth="1"/>
    <col min="6" max="6" width="10.88671875" style="0" customWidth="1"/>
    <col min="7" max="7" width="9.99609375" style="0" customWidth="1"/>
    <col min="8" max="8" width="8.21484375" style="0" customWidth="1"/>
    <col min="9" max="10" width="8.3359375" style="0" customWidth="1"/>
    <col min="11" max="11" width="8.10546875" style="0" customWidth="1"/>
    <col min="12" max="12" width="7.3359375" style="0" customWidth="1"/>
    <col min="13" max="13" width="5.3359375" style="0" customWidth="1"/>
    <col min="14" max="14" width="6.99609375" style="0" customWidth="1"/>
    <col min="15" max="15" width="10.88671875" style="0" customWidth="1"/>
    <col min="16" max="16" width="18.21484375" style="0" customWidth="1"/>
  </cols>
  <sheetData>
    <row r="1" spans="1:17" s="6" customFormat="1" ht="24" customHeight="1">
      <c r="A1" s="491" t="s">
        <v>199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2"/>
    </row>
    <row r="2" spans="1:17" s="6" customFormat="1" ht="21" customHeight="1">
      <c r="A2" s="493" t="s">
        <v>200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19"/>
    </row>
    <row r="3" spans="1:17" s="6" customFormat="1" ht="18" customHeight="1" thickBot="1">
      <c r="A3" s="459" t="s">
        <v>177</v>
      </c>
      <c r="P3" s="325" t="s">
        <v>178</v>
      </c>
      <c r="Q3" s="5"/>
    </row>
    <row r="4" spans="1:17" s="6" customFormat="1" ht="33.75" customHeight="1">
      <c r="A4" s="769" t="s">
        <v>952</v>
      </c>
      <c r="B4" s="791" t="s">
        <v>953</v>
      </c>
      <c r="C4" s="791" t="s">
        <v>954</v>
      </c>
      <c r="D4" s="791" t="s">
        <v>955</v>
      </c>
      <c r="E4" s="494" t="s">
        <v>956</v>
      </c>
      <c r="F4" s="495"/>
      <c r="G4" s="496"/>
      <c r="H4" s="494" t="s">
        <v>957</v>
      </c>
      <c r="I4" s="495"/>
      <c r="J4" s="495"/>
      <c r="K4" s="495"/>
      <c r="L4" s="495"/>
      <c r="M4" s="495"/>
      <c r="N4" s="496"/>
      <c r="O4" s="791" t="s">
        <v>958</v>
      </c>
      <c r="P4" s="774" t="s">
        <v>781</v>
      </c>
      <c r="Q4" s="778"/>
    </row>
    <row r="5" spans="1:17" s="477" customFormat="1" ht="21.75" customHeight="1">
      <c r="A5" s="770"/>
      <c r="B5" s="792"/>
      <c r="C5" s="772"/>
      <c r="D5" s="772"/>
      <c r="E5" s="792" t="s">
        <v>959</v>
      </c>
      <c r="F5" s="792" t="s">
        <v>960</v>
      </c>
      <c r="G5" s="792" t="s">
        <v>961</v>
      </c>
      <c r="H5" s="792" t="s">
        <v>959</v>
      </c>
      <c r="I5" s="497" t="s">
        <v>962</v>
      </c>
      <c r="J5" s="498"/>
      <c r="K5" s="498"/>
      <c r="L5" s="497" t="s">
        <v>963</v>
      </c>
      <c r="M5" s="498"/>
      <c r="N5" s="499"/>
      <c r="O5" s="772"/>
      <c r="P5" s="775"/>
      <c r="Q5" s="778"/>
    </row>
    <row r="6" spans="1:17" s="477" customFormat="1" ht="30" customHeight="1">
      <c r="A6" s="771"/>
      <c r="B6" s="768"/>
      <c r="C6" s="773"/>
      <c r="D6" s="773"/>
      <c r="E6" s="773"/>
      <c r="F6" s="768"/>
      <c r="G6" s="768"/>
      <c r="H6" s="773"/>
      <c r="I6" s="9" t="s">
        <v>964</v>
      </c>
      <c r="J6" s="500" t="s">
        <v>960</v>
      </c>
      <c r="K6" s="500" t="s">
        <v>961</v>
      </c>
      <c r="L6" s="501" t="s">
        <v>964</v>
      </c>
      <c r="M6" s="500" t="s">
        <v>960</v>
      </c>
      <c r="N6" s="500" t="s">
        <v>961</v>
      </c>
      <c r="O6" s="773"/>
      <c r="P6" s="776"/>
      <c r="Q6" s="778"/>
    </row>
    <row r="7" spans="1:16" s="103" customFormat="1" ht="18" customHeight="1">
      <c r="A7" s="266" t="s">
        <v>140</v>
      </c>
      <c r="B7" s="95" t="s">
        <v>202</v>
      </c>
      <c r="C7" s="95">
        <v>1731</v>
      </c>
      <c r="D7" s="95">
        <v>1957</v>
      </c>
      <c r="E7" s="95">
        <v>84812</v>
      </c>
      <c r="F7" s="95">
        <v>47781</v>
      </c>
      <c r="G7" s="95">
        <v>37031</v>
      </c>
      <c r="H7" s="95">
        <v>3961</v>
      </c>
      <c r="I7" s="95">
        <v>3204</v>
      </c>
      <c r="J7" s="95">
        <v>1800</v>
      </c>
      <c r="K7" s="95">
        <v>1404</v>
      </c>
      <c r="L7" s="95">
        <v>757</v>
      </c>
      <c r="M7" s="95">
        <v>475</v>
      </c>
      <c r="N7" s="95">
        <v>282</v>
      </c>
      <c r="O7" s="98">
        <f>E7/I7</f>
        <v>26.470661672908864</v>
      </c>
      <c r="P7" s="360" t="s">
        <v>140</v>
      </c>
    </row>
    <row r="8" spans="1:16" s="99" customFormat="1" ht="18" customHeight="1">
      <c r="A8" s="106" t="s">
        <v>66</v>
      </c>
      <c r="B8" s="104" t="s">
        <v>798</v>
      </c>
      <c r="C8" s="100">
        <v>607</v>
      </c>
      <c r="D8" s="100">
        <v>683</v>
      </c>
      <c r="E8" s="100">
        <v>18254</v>
      </c>
      <c r="F8" s="100">
        <v>9261</v>
      </c>
      <c r="G8" s="100">
        <v>8993</v>
      </c>
      <c r="H8" s="100">
        <v>1323</v>
      </c>
      <c r="I8" s="100">
        <v>1067</v>
      </c>
      <c r="J8" s="100">
        <v>569</v>
      </c>
      <c r="K8" s="100">
        <v>498</v>
      </c>
      <c r="L8" s="100">
        <v>256</v>
      </c>
      <c r="M8" s="100">
        <v>155</v>
      </c>
      <c r="N8" s="100">
        <v>101</v>
      </c>
      <c r="O8" s="105">
        <v>17.107778819119027</v>
      </c>
      <c r="P8" s="361" t="s">
        <v>141</v>
      </c>
    </row>
    <row r="9" spans="1:16" s="99" customFormat="1" ht="18" customHeight="1">
      <c r="A9" s="266" t="s">
        <v>142</v>
      </c>
      <c r="B9" s="101" t="s">
        <v>762</v>
      </c>
      <c r="C9" s="95">
        <v>1866</v>
      </c>
      <c r="D9" s="95">
        <v>1639</v>
      </c>
      <c r="E9" s="95">
        <v>84248</v>
      </c>
      <c r="F9" s="95">
        <v>46704</v>
      </c>
      <c r="G9" s="95">
        <v>37544</v>
      </c>
      <c r="H9" s="95">
        <v>4003</v>
      </c>
      <c r="I9" s="95">
        <v>3237</v>
      </c>
      <c r="J9" s="95">
        <v>1761</v>
      </c>
      <c r="K9" s="95">
        <v>1476</v>
      </c>
      <c r="L9" s="95">
        <v>766</v>
      </c>
      <c r="M9" s="95">
        <v>488</v>
      </c>
      <c r="N9" s="95">
        <v>278</v>
      </c>
      <c r="O9" s="98">
        <f>E9/I9</f>
        <v>26.02656780970034</v>
      </c>
      <c r="P9" s="362" t="s">
        <v>142</v>
      </c>
    </row>
    <row r="10" spans="1:16" s="99" customFormat="1" ht="18" customHeight="1">
      <c r="A10" s="106" t="s">
        <v>70</v>
      </c>
      <c r="B10" s="104" t="s">
        <v>798</v>
      </c>
      <c r="C10" s="100">
        <v>617</v>
      </c>
      <c r="D10" s="100">
        <v>708</v>
      </c>
      <c r="E10" s="100">
        <v>17808</v>
      </c>
      <c r="F10" s="100">
        <v>9003</v>
      </c>
      <c r="G10" s="100">
        <v>8805</v>
      </c>
      <c r="H10" s="100">
        <v>1339</v>
      </c>
      <c r="I10" s="100">
        <v>1081</v>
      </c>
      <c r="J10" s="100">
        <v>587</v>
      </c>
      <c r="K10" s="100">
        <v>494</v>
      </c>
      <c r="L10" s="100">
        <v>258</v>
      </c>
      <c r="M10" s="100">
        <v>156</v>
      </c>
      <c r="N10" s="100">
        <v>102</v>
      </c>
      <c r="O10" s="105">
        <v>16.4736355226642</v>
      </c>
      <c r="P10" s="361" t="s">
        <v>143</v>
      </c>
    </row>
    <row r="11" spans="1:16" s="103" customFormat="1" ht="18" customHeight="1">
      <c r="A11" s="266" t="s">
        <v>144</v>
      </c>
      <c r="B11" s="95" t="s">
        <v>784</v>
      </c>
      <c r="C11" s="95">
        <v>1970</v>
      </c>
      <c r="D11" s="95">
        <v>1781</v>
      </c>
      <c r="E11" s="95">
        <v>85905</v>
      </c>
      <c r="F11" s="95">
        <v>47517</v>
      </c>
      <c r="G11" s="95">
        <v>38388</v>
      </c>
      <c r="H11" s="95">
        <v>4039</v>
      </c>
      <c r="I11" s="95">
        <v>3273</v>
      </c>
      <c r="J11" s="95">
        <v>1754</v>
      </c>
      <c r="K11" s="95">
        <v>1519</v>
      </c>
      <c r="L11" s="95">
        <v>766</v>
      </c>
      <c r="M11" s="95">
        <v>483</v>
      </c>
      <c r="N11" s="95">
        <v>283</v>
      </c>
      <c r="O11" s="98">
        <v>26.246562786434463</v>
      </c>
      <c r="P11" s="362" t="s">
        <v>144</v>
      </c>
    </row>
    <row r="12" spans="1:16" s="99" customFormat="1" ht="18" customHeight="1">
      <c r="A12" s="106" t="s">
        <v>74</v>
      </c>
      <c r="B12" s="104" t="s">
        <v>203</v>
      </c>
      <c r="C12" s="100">
        <v>630</v>
      </c>
      <c r="D12" s="100">
        <v>732</v>
      </c>
      <c r="E12" s="100">
        <v>17319</v>
      </c>
      <c r="F12" s="100">
        <v>8793</v>
      </c>
      <c r="G12" s="100">
        <v>8526</v>
      </c>
      <c r="H12" s="100">
        <v>1373</v>
      </c>
      <c r="I12" s="100">
        <v>1107</v>
      </c>
      <c r="J12" s="100">
        <v>600</v>
      </c>
      <c r="K12" s="100">
        <v>507</v>
      </c>
      <c r="L12" s="100">
        <v>266</v>
      </c>
      <c r="M12" s="100">
        <v>150</v>
      </c>
      <c r="N12" s="100">
        <v>116</v>
      </c>
      <c r="O12" s="105">
        <v>15.644986449864499</v>
      </c>
      <c r="P12" s="361" t="s">
        <v>145</v>
      </c>
    </row>
    <row r="13" spans="1:16" s="103" customFormat="1" ht="18" customHeight="1">
      <c r="A13" s="266" t="s">
        <v>146</v>
      </c>
      <c r="B13" s="95">
        <v>101</v>
      </c>
      <c r="C13" s="95">
        <v>2016</v>
      </c>
      <c r="D13" s="95">
        <v>2510</v>
      </c>
      <c r="E13" s="95">
        <v>86612</v>
      </c>
      <c r="F13" s="95">
        <v>47905</v>
      </c>
      <c r="G13" s="95">
        <v>38707</v>
      </c>
      <c r="H13" s="95">
        <v>4091</v>
      </c>
      <c r="I13" s="95">
        <v>3329</v>
      </c>
      <c r="J13" s="95">
        <v>1765</v>
      </c>
      <c r="K13" s="95">
        <v>1564</v>
      </c>
      <c r="L13" s="95">
        <v>762</v>
      </c>
      <c r="M13" s="95">
        <v>479</v>
      </c>
      <c r="N13" s="95">
        <v>283</v>
      </c>
      <c r="O13" s="98">
        <v>26.017422649444278</v>
      </c>
      <c r="P13" s="362" t="s">
        <v>146</v>
      </c>
    </row>
    <row r="14" spans="1:16" s="99" customFormat="1" ht="18" customHeight="1">
      <c r="A14" s="106" t="s">
        <v>78</v>
      </c>
      <c r="B14" s="104" t="s">
        <v>799</v>
      </c>
      <c r="C14" s="100">
        <v>641</v>
      </c>
      <c r="D14" s="100">
        <v>730</v>
      </c>
      <c r="E14" s="100">
        <v>17024</v>
      </c>
      <c r="F14" s="100">
        <v>8680</v>
      </c>
      <c r="G14" s="100">
        <v>8344</v>
      </c>
      <c r="H14" s="100">
        <v>1415</v>
      </c>
      <c r="I14" s="100">
        <v>1136</v>
      </c>
      <c r="J14" s="100">
        <v>587</v>
      </c>
      <c r="K14" s="100">
        <v>549</v>
      </c>
      <c r="L14" s="100">
        <v>279</v>
      </c>
      <c r="M14" s="100">
        <v>155</v>
      </c>
      <c r="N14" s="100">
        <v>124</v>
      </c>
      <c r="O14" s="105">
        <v>14.985915492957746</v>
      </c>
      <c r="P14" s="361" t="s">
        <v>147</v>
      </c>
    </row>
    <row r="15" spans="1:16" s="103" customFormat="1" ht="18" customHeight="1">
      <c r="A15" s="266" t="s">
        <v>204</v>
      </c>
      <c r="B15" s="95">
        <v>101</v>
      </c>
      <c r="C15" s="95">
        <v>1988</v>
      </c>
      <c r="D15" s="95">
        <v>1872</v>
      </c>
      <c r="E15" s="95">
        <v>87459</v>
      </c>
      <c r="F15" s="95">
        <v>48338</v>
      </c>
      <c r="G15" s="95">
        <v>39121</v>
      </c>
      <c r="H15" s="95">
        <v>4218</v>
      </c>
      <c r="I15" s="95">
        <v>3424</v>
      </c>
      <c r="J15" s="95">
        <v>1752</v>
      </c>
      <c r="K15" s="95">
        <v>1672</v>
      </c>
      <c r="L15" s="95">
        <v>794</v>
      </c>
      <c r="M15" s="95">
        <v>496</v>
      </c>
      <c r="N15" s="95">
        <v>298</v>
      </c>
      <c r="O15" s="98">
        <v>26</v>
      </c>
      <c r="P15" s="362" t="s">
        <v>204</v>
      </c>
    </row>
    <row r="16" spans="1:16" s="99" customFormat="1" ht="18" customHeight="1">
      <c r="A16" s="106" t="s">
        <v>82</v>
      </c>
      <c r="B16" s="100" t="s">
        <v>205</v>
      </c>
      <c r="C16" s="100">
        <v>632</v>
      </c>
      <c r="D16" s="100">
        <v>643</v>
      </c>
      <c r="E16" s="100">
        <v>16739</v>
      </c>
      <c r="F16" s="100">
        <v>8649</v>
      </c>
      <c r="G16" s="100">
        <v>8090</v>
      </c>
      <c r="H16" s="100">
        <v>1454</v>
      </c>
      <c r="I16" s="100">
        <v>1139</v>
      </c>
      <c r="J16" s="100">
        <v>580</v>
      </c>
      <c r="K16" s="100">
        <v>559</v>
      </c>
      <c r="L16" s="100">
        <v>315</v>
      </c>
      <c r="M16" s="100">
        <v>170</v>
      </c>
      <c r="N16" s="100">
        <v>145</v>
      </c>
      <c r="O16" s="105">
        <v>15</v>
      </c>
      <c r="P16" s="361" t="s">
        <v>149</v>
      </c>
    </row>
    <row r="17" spans="1:16" s="182" customFormat="1" ht="18" customHeight="1">
      <c r="A17" s="181" t="s">
        <v>803</v>
      </c>
      <c r="B17" s="702" t="s">
        <v>946</v>
      </c>
      <c r="C17" s="702">
        <f>SUM(C18,C19,C20,C23,C26,C29,C30,C31,C32,C33)</f>
        <v>3660</v>
      </c>
      <c r="D17" s="702">
        <f aca="true" t="shared" si="0" ref="D17:N17">SUM(D18,D19,D20,D23,D26,D29,D30,D31,D32,D33)</f>
        <v>4346</v>
      </c>
      <c r="E17" s="702">
        <f t="shared" si="0"/>
        <v>128974</v>
      </c>
      <c r="F17" s="702">
        <f t="shared" si="0"/>
        <v>69265</v>
      </c>
      <c r="G17" s="702">
        <f t="shared" si="0"/>
        <v>59709</v>
      </c>
      <c r="H17" s="702">
        <f t="shared" si="0"/>
        <v>7750</v>
      </c>
      <c r="I17" s="702">
        <f t="shared" si="0"/>
        <v>6268</v>
      </c>
      <c r="J17" s="702">
        <f t="shared" si="0"/>
        <v>3067</v>
      </c>
      <c r="K17" s="702">
        <f t="shared" si="0"/>
        <v>3201</v>
      </c>
      <c r="L17" s="702">
        <f t="shared" si="0"/>
        <v>1482</v>
      </c>
      <c r="M17" s="702">
        <f t="shared" si="0"/>
        <v>876</v>
      </c>
      <c r="N17" s="702">
        <f t="shared" si="0"/>
        <v>606</v>
      </c>
      <c r="O17" s="703">
        <v>20.6</v>
      </c>
      <c r="P17" s="26" t="s">
        <v>803</v>
      </c>
    </row>
    <row r="18" spans="1:16" s="38" customFormat="1" ht="18.75" customHeight="1">
      <c r="A18" s="502" t="s">
        <v>206</v>
      </c>
      <c r="B18" s="704">
        <v>111</v>
      </c>
      <c r="C18" s="705">
        <v>237</v>
      </c>
      <c r="D18" s="705">
        <v>237</v>
      </c>
      <c r="E18" s="706">
        <v>5672</v>
      </c>
      <c r="F18" s="705">
        <v>2929</v>
      </c>
      <c r="G18" s="705">
        <v>2743</v>
      </c>
      <c r="H18" s="705">
        <v>351</v>
      </c>
      <c r="I18" s="706">
        <v>305</v>
      </c>
      <c r="J18" s="705">
        <v>6</v>
      </c>
      <c r="K18" s="705">
        <v>299</v>
      </c>
      <c r="L18" s="705">
        <v>46</v>
      </c>
      <c r="M18" s="705">
        <v>18</v>
      </c>
      <c r="N18" s="705">
        <v>28</v>
      </c>
      <c r="O18" s="707">
        <v>18.6</v>
      </c>
      <c r="P18" s="503" t="s">
        <v>207</v>
      </c>
    </row>
    <row r="19" spans="1:16" s="38" customFormat="1" ht="18.75" customHeight="1">
      <c r="A19" s="36" t="s">
        <v>208</v>
      </c>
      <c r="B19" s="704" t="s">
        <v>947</v>
      </c>
      <c r="C19" s="705">
        <v>1707</v>
      </c>
      <c r="D19" s="705">
        <v>1707</v>
      </c>
      <c r="E19" s="706">
        <v>50791</v>
      </c>
      <c r="F19" s="705">
        <v>26633</v>
      </c>
      <c r="G19" s="705">
        <v>24158</v>
      </c>
      <c r="H19" s="705">
        <v>2694</v>
      </c>
      <c r="I19" s="706">
        <v>2241</v>
      </c>
      <c r="J19" s="705">
        <v>691</v>
      </c>
      <c r="K19" s="705">
        <v>1550</v>
      </c>
      <c r="L19" s="705">
        <v>453</v>
      </c>
      <c r="M19" s="705">
        <v>210</v>
      </c>
      <c r="N19" s="705">
        <v>243</v>
      </c>
      <c r="O19" s="707">
        <v>22.7</v>
      </c>
      <c r="P19" s="503" t="s">
        <v>801</v>
      </c>
    </row>
    <row r="20" spans="1:16" s="505" customFormat="1" ht="18.75" customHeight="1">
      <c r="A20" s="36" t="s">
        <v>209</v>
      </c>
      <c r="B20" s="708">
        <v>42</v>
      </c>
      <c r="C20" s="709">
        <v>696</v>
      </c>
      <c r="D20" s="709">
        <v>775</v>
      </c>
      <c r="E20" s="709">
        <v>25252</v>
      </c>
      <c r="F20" s="709">
        <v>13129</v>
      </c>
      <c r="G20" s="709">
        <v>12123</v>
      </c>
      <c r="H20" s="709">
        <v>1500</v>
      </c>
      <c r="I20" s="709">
        <v>1295</v>
      </c>
      <c r="J20" s="709">
        <v>638</v>
      </c>
      <c r="K20" s="709">
        <v>657</v>
      </c>
      <c r="L20" s="709">
        <v>205</v>
      </c>
      <c r="M20" s="709">
        <v>112</v>
      </c>
      <c r="N20" s="709">
        <v>93</v>
      </c>
      <c r="O20" s="710">
        <v>19.5</v>
      </c>
      <c r="P20" s="504" t="s">
        <v>210</v>
      </c>
    </row>
    <row r="21" spans="1:16" s="81" customFormat="1" ht="18.75" customHeight="1">
      <c r="A21" s="80" t="s">
        <v>211</v>
      </c>
      <c r="B21" s="711">
        <v>36</v>
      </c>
      <c r="C21" s="712">
        <v>583</v>
      </c>
      <c r="D21" s="712">
        <v>651</v>
      </c>
      <c r="E21" s="706">
        <v>20944</v>
      </c>
      <c r="F21" s="705">
        <v>10696</v>
      </c>
      <c r="G21" s="705">
        <v>10248</v>
      </c>
      <c r="H21" s="705">
        <v>1271</v>
      </c>
      <c r="I21" s="706">
        <v>1096</v>
      </c>
      <c r="J21" s="705">
        <v>498</v>
      </c>
      <c r="K21" s="705">
        <v>598</v>
      </c>
      <c r="L21" s="705">
        <v>175</v>
      </c>
      <c r="M21" s="705">
        <v>89</v>
      </c>
      <c r="N21" s="705">
        <v>86</v>
      </c>
      <c r="O21" s="707">
        <v>19.1</v>
      </c>
      <c r="P21" s="506" t="s">
        <v>212</v>
      </c>
    </row>
    <row r="22" spans="1:16" s="81" customFormat="1" ht="18.75" customHeight="1">
      <c r="A22" s="80" t="s">
        <v>213</v>
      </c>
      <c r="B22" s="704">
        <v>6</v>
      </c>
      <c r="C22" s="705">
        <v>113</v>
      </c>
      <c r="D22" s="705">
        <v>124</v>
      </c>
      <c r="E22" s="706">
        <v>4308</v>
      </c>
      <c r="F22" s="705">
        <v>2433</v>
      </c>
      <c r="G22" s="705">
        <v>1875</v>
      </c>
      <c r="H22" s="705">
        <v>229</v>
      </c>
      <c r="I22" s="706">
        <v>199</v>
      </c>
      <c r="J22" s="705">
        <v>140</v>
      </c>
      <c r="K22" s="705">
        <v>59</v>
      </c>
      <c r="L22" s="705">
        <v>30</v>
      </c>
      <c r="M22" s="705">
        <v>23</v>
      </c>
      <c r="N22" s="705">
        <v>7</v>
      </c>
      <c r="O22" s="707">
        <v>21.6</v>
      </c>
      <c r="P22" s="506" t="s">
        <v>214</v>
      </c>
    </row>
    <row r="23" spans="1:16" s="505" customFormat="1" ht="18.75" customHeight="1">
      <c r="A23" s="445" t="s">
        <v>215</v>
      </c>
      <c r="B23" s="708">
        <v>18</v>
      </c>
      <c r="C23" s="709">
        <v>380</v>
      </c>
      <c r="D23" s="709">
        <v>455</v>
      </c>
      <c r="E23" s="709">
        <v>12479</v>
      </c>
      <c r="F23" s="709">
        <v>6374</v>
      </c>
      <c r="G23" s="709">
        <v>6105</v>
      </c>
      <c r="H23" s="709">
        <v>929</v>
      </c>
      <c r="I23" s="709">
        <v>811</v>
      </c>
      <c r="J23" s="709">
        <v>580</v>
      </c>
      <c r="K23" s="709">
        <v>231</v>
      </c>
      <c r="L23" s="709">
        <v>118</v>
      </c>
      <c r="M23" s="709">
        <v>70</v>
      </c>
      <c r="N23" s="709">
        <v>48</v>
      </c>
      <c r="O23" s="710">
        <v>15.4</v>
      </c>
      <c r="P23" s="504" t="s">
        <v>216</v>
      </c>
    </row>
    <row r="24" spans="1:16" s="81" customFormat="1" ht="18.75" customHeight="1">
      <c r="A24" s="80" t="s">
        <v>211</v>
      </c>
      <c r="B24" s="711">
        <v>11</v>
      </c>
      <c r="C24" s="712">
        <v>208</v>
      </c>
      <c r="D24" s="712">
        <v>249</v>
      </c>
      <c r="E24" s="706">
        <v>6578</v>
      </c>
      <c r="F24" s="705">
        <v>3297</v>
      </c>
      <c r="G24" s="705">
        <v>3281</v>
      </c>
      <c r="H24" s="705">
        <v>527</v>
      </c>
      <c r="I24" s="706">
        <v>453</v>
      </c>
      <c r="J24" s="705">
        <v>280</v>
      </c>
      <c r="K24" s="705">
        <v>173</v>
      </c>
      <c r="L24" s="705">
        <v>74</v>
      </c>
      <c r="M24" s="705">
        <v>41</v>
      </c>
      <c r="N24" s="705">
        <v>33</v>
      </c>
      <c r="O24" s="707">
        <v>14.5</v>
      </c>
      <c r="P24" s="506" t="s">
        <v>212</v>
      </c>
    </row>
    <row r="25" spans="1:16" s="81" customFormat="1" ht="18.75" customHeight="1">
      <c r="A25" s="80" t="s">
        <v>213</v>
      </c>
      <c r="B25" s="704">
        <v>7</v>
      </c>
      <c r="C25" s="705">
        <v>172</v>
      </c>
      <c r="D25" s="705">
        <v>206</v>
      </c>
      <c r="E25" s="706">
        <v>5901</v>
      </c>
      <c r="F25" s="705">
        <v>3077</v>
      </c>
      <c r="G25" s="705">
        <v>2824</v>
      </c>
      <c r="H25" s="705">
        <v>402</v>
      </c>
      <c r="I25" s="706">
        <v>358</v>
      </c>
      <c r="J25" s="705">
        <v>300</v>
      </c>
      <c r="K25" s="705">
        <v>58</v>
      </c>
      <c r="L25" s="705">
        <v>44</v>
      </c>
      <c r="M25" s="705">
        <v>29</v>
      </c>
      <c r="N25" s="705">
        <v>15</v>
      </c>
      <c r="O25" s="707">
        <v>16.5</v>
      </c>
      <c r="P25" s="506" t="s">
        <v>217</v>
      </c>
    </row>
    <row r="26" spans="1:16" s="505" customFormat="1" ht="18.75" customHeight="1">
      <c r="A26" s="445" t="s">
        <v>218</v>
      </c>
      <c r="B26" s="708">
        <v>12</v>
      </c>
      <c r="C26" s="709">
        <v>257</v>
      </c>
      <c r="D26" s="709">
        <v>273</v>
      </c>
      <c r="E26" s="709">
        <v>7036</v>
      </c>
      <c r="F26" s="709">
        <v>3868</v>
      </c>
      <c r="G26" s="709">
        <v>3168</v>
      </c>
      <c r="H26" s="709">
        <v>680</v>
      </c>
      <c r="I26" s="709">
        <v>563</v>
      </c>
      <c r="J26" s="709">
        <v>368</v>
      </c>
      <c r="K26" s="709">
        <v>195</v>
      </c>
      <c r="L26" s="709">
        <v>117</v>
      </c>
      <c r="M26" s="709">
        <v>81</v>
      </c>
      <c r="N26" s="709">
        <v>36</v>
      </c>
      <c r="O26" s="710">
        <v>12.5</v>
      </c>
      <c r="P26" s="504" t="s">
        <v>219</v>
      </c>
    </row>
    <row r="27" spans="1:16" s="81" customFormat="1" ht="18.75" customHeight="1">
      <c r="A27" s="80" t="s">
        <v>211</v>
      </c>
      <c r="B27" s="711">
        <v>10</v>
      </c>
      <c r="C27" s="712">
        <v>197</v>
      </c>
      <c r="D27" s="712">
        <v>216</v>
      </c>
      <c r="E27" s="706">
        <v>5171</v>
      </c>
      <c r="F27" s="705">
        <v>2540</v>
      </c>
      <c r="G27" s="705">
        <v>2631</v>
      </c>
      <c r="H27" s="705">
        <v>535</v>
      </c>
      <c r="I27" s="706">
        <v>438</v>
      </c>
      <c r="J27" s="705">
        <v>261</v>
      </c>
      <c r="K27" s="705">
        <v>177</v>
      </c>
      <c r="L27" s="705">
        <v>97</v>
      </c>
      <c r="M27" s="705">
        <v>65</v>
      </c>
      <c r="N27" s="705">
        <v>32</v>
      </c>
      <c r="O27" s="707">
        <v>11.8</v>
      </c>
      <c r="P27" s="506" t="s">
        <v>212</v>
      </c>
    </row>
    <row r="28" spans="1:16" s="81" customFormat="1" ht="18.75" customHeight="1">
      <c r="A28" s="80" t="s">
        <v>213</v>
      </c>
      <c r="B28" s="704">
        <v>2</v>
      </c>
      <c r="C28" s="705">
        <v>60</v>
      </c>
      <c r="D28" s="713">
        <v>57</v>
      </c>
      <c r="E28" s="706">
        <v>1865</v>
      </c>
      <c r="F28" s="705">
        <v>1328</v>
      </c>
      <c r="G28" s="705">
        <v>537</v>
      </c>
      <c r="H28" s="705">
        <v>145</v>
      </c>
      <c r="I28" s="706">
        <v>125</v>
      </c>
      <c r="J28" s="705">
        <v>107</v>
      </c>
      <c r="K28" s="705">
        <v>18</v>
      </c>
      <c r="L28" s="705">
        <v>20</v>
      </c>
      <c r="M28" s="705">
        <v>16</v>
      </c>
      <c r="N28" s="705">
        <v>4</v>
      </c>
      <c r="O28" s="707">
        <v>14.9</v>
      </c>
      <c r="P28" s="506" t="s">
        <v>217</v>
      </c>
    </row>
    <row r="29" spans="1:16" s="38" customFormat="1" ht="18.75" customHeight="1">
      <c r="A29" s="445" t="s">
        <v>220</v>
      </c>
      <c r="B29" s="704">
        <v>3</v>
      </c>
      <c r="C29" s="705">
        <v>73</v>
      </c>
      <c r="D29" s="714">
        <v>510</v>
      </c>
      <c r="E29" s="706">
        <v>8366</v>
      </c>
      <c r="F29" s="705">
        <v>3990</v>
      </c>
      <c r="G29" s="705">
        <v>4376</v>
      </c>
      <c r="H29" s="705">
        <v>445</v>
      </c>
      <c r="I29" s="706">
        <v>292</v>
      </c>
      <c r="J29" s="705">
        <v>188</v>
      </c>
      <c r="K29" s="705">
        <v>104</v>
      </c>
      <c r="L29" s="705">
        <v>153</v>
      </c>
      <c r="M29" s="705">
        <v>116</v>
      </c>
      <c r="N29" s="705">
        <v>37</v>
      </c>
      <c r="O29" s="707">
        <v>28.7</v>
      </c>
      <c r="P29" s="507" t="s">
        <v>221</v>
      </c>
    </row>
    <row r="30" spans="1:16" s="38" customFormat="1" ht="18.75" customHeight="1">
      <c r="A30" s="36" t="s">
        <v>222</v>
      </c>
      <c r="B30" s="704">
        <v>1</v>
      </c>
      <c r="C30" s="705">
        <v>12</v>
      </c>
      <c r="D30" s="714">
        <v>44</v>
      </c>
      <c r="E30" s="706">
        <v>766</v>
      </c>
      <c r="F30" s="705">
        <v>231</v>
      </c>
      <c r="G30" s="705">
        <v>535</v>
      </c>
      <c r="H30" s="705">
        <v>68</v>
      </c>
      <c r="I30" s="706">
        <v>32</v>
      </c>
      <c r="J30" s="705">
        <v>28</v>
      </c>
      <c r="K30" s="705">
        <v>4</v>
      </c>
      <c r="L30" s="705">
        <v>36</v>
      </c>
      <c r="M30" s="705">
        <v>23</v>
      </c>
      <c r="N30" s="705">
        <v>13</v>
      </c>
      <c r="O30" s="707">
        <v>23.9</v>
      </c>
      <c r="P30" s="507" t="s">
        <v>223</v>
      </c>
    </row>
    <row r="31" spans="1:16" s="38" customFormat="1" ht="18.75" customHeight="1">
      <c r="A31" s="36" t="s">
        <v>224</v>
      </c>
      <c r="B31" s="704">
        <v>2</v>
      </c>
      <c r="C31" s="705">
        <v>68</v>
      </c>
      <c r="D31" s="714">
        <v>284</v>
      </c>
      <c r="E31" s="706">
        <v>16021</v>
      </c>
      <c r="F31" s="705">
        <v>10723</v>
      </c>
      <c r="G31" s="705">
        <v>5298</v>
      </c>
      <c r="H31" s="705">
        <v>863</v>
      </c>
      <c r="I31" s="706">
        <v>550</v>
      </c>
      <c r="J31" s="705">
        <v>475</v>
      </c>
      <c r="K31" s="705">
        <v>75</v>
      </c>
      <c r="L31" s="705">
        <v>313</v>
      </c>
      <c r="M31" s="705">
        <v>222</v>
      </c>
      <c r="N31" s="705">
        <v>91</v>
      </c>
      <c r="O31" s="707">
        <v>29.1</v>
      </c>
      <c r="P31" s="508" t="s">
        <v>225</v>
      </c>
    </row>
    <row r="32" spans="1:16" s="38" customFormat="1" ht="18.75" customHeight="1">
      <c r="A32" s="36" t="s">
        <v>226</v>
      </c>
      <c r="B32" s="704">
        <v>9</v>
      </c>
      <c r="C32" s="705">
        <v>146</v>
      </c>
      <c r="D32" s="714">
        <v>0</v>
      </c>
      <c r="E32" s="705">
        <v>1735</v>
      </c>
      <c r="F32" s="705">
        <v>930</v>
      </c>
      <c r="G32" s="705">
        <v>805</v>
      </c>
      <c r="H32" s="705">
        <v>21</v>
      </c>
      <c r="I32" s="705">
        <v>13</v>
      </c>
      <c r="J32" s="705">
        <v>10</v>
      </c>
      <c r="K32" s="705">
        <v>3</v>
      </c>
      <c r="L32" s="705">
        <v>8</v>
      </c>
      <c r="M32" s="705">
        <v>5</v>
      </c>
      <c r="N32" s="705">
        <v>3</v>
      </c>
      <c r="O32" s="707">
        <v>133.5</v>
      </c>
      <c r="P32" s="507" t="s">
        <v>227</v>
      </c>
    </row>
    <row r="33" spans="1:16" s="38" customFormat="1" ht="18.75" customHeight="1" thickBot="1">
      <c r="A33" s="120" t="s">
        <v>228</v>
      </c>
      <c r="B33" s="715">
        <v>4</v>
      </c>
      <c r="C33" s="716">
        <v>84</v>
      </c>
      <c r="D33" s="583">
        <v>61</v>
      </c>
      <c r="E33" s="717">
        <v>856</v>
      </c>
      <c r="F33" s="716">
        <v>458</v>
      </c>
      <c r="G33" s="716">
        <v>398</v>
      </c>
      <c r="H33" s="716">
        <v>199</v>
      </c>
      <c r="I33" s="717">
        <v>166</v>
      </c>
      <c r="J33" s="716">
        <v>83</v>
      </c>
      <c r="K33" s="716">
        <v>83</v>
      </c>
      <c r="L33" s="716">
        <v>33</v>
      </c>
      <c r="M33" s="716">
        <v>19</v>
      </c>
      <c r="N33" s="716">
        <v>14</v>
      </c>
      <c r="O33" s="718">
        <v>5.2</v>
      </c>
      <c r="P33" s="509" t="s">
        <v>229</v>
      </c>
    </row>
    <row r="34" spans="1:16" s="477" customFormat="1" ht="21" customHeight="1">
      <c r="A34" s="510" t="s">
        <v>230</v>
      </c>
      <c r="B34" s="413"/>
      <c r="C34" s="413"/>
      <c r="D34" s="413"/>
      <c r="E34" s="413"/>
      <c r="F34" s="413"/>
      <c r="G34" s="413"/>
      <c r="H34" s="413"/>
      <c r="I34" s="413"/>
      <c r="J34" s="413"/>
      <c r="L34" s="351"/>
      <c r="M34" s="351"/>
      <c r="N34" s="351"/>
      <c r="O34" s="351"/>
      <c r="P34" s="352" t="s">
        <v>231</v>
      </c>
    </row>
    <row r="35" spans="1:16" s="477" customFormat="1" ht="16.5" customHeight="1">
      <c r="A35" s="790" t="s">
        <v>232</v>
      </c>
      <c r="B35" s="790"/>
      <c r="C35" s="790"/>
      <c r="D35" s="790"/>
      <c r="E35" s="790"/>
      <c r="F35" s="790"/>
      <c r="G35" s="790"/>
      <c r="H35" s="790"/>
      <c r="I35" s="324"/>
      <c r="P35" s="325" t="s">
        <v>233</v>
      </c>
    </row>
    <row r="36" spans="1:16" s="32" customFormat="1" ht="16.5" customHeight="1">
      <c r="A36" s="31" t="s">
        <v>948</v>
      </c>
      <c r="P36" s="31"/>
    </row>
  </sheetData>
  <mergeCells count="11">
    <mergeCell ref="O4:O6"/>
    <mergeCell ref="E5:E6"/>
    <mergeCell ref="F5:F6"/>
    <mergeCell ref="P4:P6"/>
    <mergeCell ref="G5:G6"/>
    <mergeCell ref="H5:H6"/>
    <mergeCell ref="A35:H35"/>
    <mergeCell ref="B4:B6"/>
    <mergeCell ref="A4:A6"/>
    <mergeCell ref="C4:C6"/>
    <mergeCell ref="D4:D6"/>
  </mergeCells>
  <printOptions/>
  <pageMargins left="0.27" right="0.35" top="0.47" bottom="0.39" header="0.32" footer="0.21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workbookViewId="0" topLeftCell="F13">
      <selection activeCell="Q19" sqref="Q19"/>
    </sheetView>
  </sheetViews>
  <sheetFormatPr defaultColWidth="8.88671875" defaultRowHeight="13.5"/>
  <cols>
    <col min="1" max="1" width="10.4453125" style="0" customWidth="1"/>
    <col min="2" max="2" width="8.77734375" style="0" customWidth="1"/>
    <col min="3" max="3" width="7.77734375" style="0" customWidth="1"/>
    <col min="4" max="4" width="7.88671875" style="0" customWidth="1"/>
    <col min="5" max="9" width="8.77734375" style="0" customWidth="1"/>
    <col min="10" max="10" width="7.77734375" style="0" customWidth="1"/>
    <col min="11" max="11" width="8.77734375" style="0" customWidth="1"/>
    <col min="12" max="12" width="8.4453125" style="0" customWidth="1"/>
    <col min="13" max="13" width="8.10546875" style="0" customWidth="1"/>
    <col min="14" max="14" width="7.88671875" style="0" customWidth="1"/>
    <col min="15" max="15" width="7.6640625" style="0" customWidth="1"/>
    <col min="16" max="16" width="7.4453125" style="0" customWidth="1"/>
    <col min="17" max="17" width="10.4453125" style="0" customWidth="1"/>
  </cols>
  <sheetData>
    <row r="1" spans="1:16" s="382" customFormat="1" ht="32.25" customHeight="1">
      <c r="A1" s="752" t="s">
        <v>506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1:16" s="6" customFormat="1" ht="18" customHeight="1" thickBot="1">
      <c r="A2" s="413" t="s">
        <v>507</v>
      </c>
      <c r="B2" s="12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P2" s="351" t="s">
        <v>508</v>
      </c>
    </row>
    <row r="3" spans="1:17" s="38" customFormat="1" ht="27" customHeight="1">
      <c r="A3" s="815" t="s">
        <v>509</v>
      </c>
      <c r="B3" s="637" t="s">
        <v>510</v>
      </c>
      <c r="C3" s="816" t="s">
        <v>511</v>
      </c>
      <c r="D3" s="814"/>
      <c r="E3" s="814"/>
      <c r="F3" s="814"/>
      <c r="G3" s="814"/>
      <c r="H3" s="814"/>
      <c r="I3" s="815"/>
      <c r="J3" s="816" t="s">
        <v>512</v>
      </c>
      <c r="K3" s="814"/>
      <c r="L3" s="814"/>
      <c r="M3" s="814"/>
      <c r="N3" s="815"/>
      <c r="O3" s="514" t="s">
        <v>513</v>
      </c>
      <c r="P3" s="514" t="s">
        <v>514</v>
      </c>
      <c r="Q3" s="816" t="s">
        <v>384</v>
      </c>
    </row>
    <row r="4" spans="1:17" s="38" customFormat="1" ht="27" customHeight="1">
      <c r="A4" s="818"/>
      <c r="B4" s="399"/>
      <c r="C4" s="820" t="s">
        <v>515</v>
      </c>
      <c r="D4" s="881"/>
      <c r="E4" s="881"/>
      <c r="F4" s="881"/>
      <c r="G4" s="881"/>
      <c r="H4" s="881"/>
      <c r="I4" s="821"/>
      <c r="J4" s="820" t="s">
        <v>516</v>
      </c>
      <c r="K4" s="881"/>
      <c r="L4" s="881"/>
      <c r="M4" s="881"/>
      <c r="N4" s="821"/>
      <c r="O4" s="399"/>
      <c r="P4" s="399" t="s">
        <v>517</v>
      </c>
      <c r="Q4" s="819"/>
    </row>
    <row r="5" spans="1:17" s="38" customFormat="1" ht="27" customHeight="1">
      <c r="A5" s="818"/>
      <c r="B5" s="399"/>
      <c r="C5" s="400" t="s">
        <v>41</v>
      </c>
      <c r="D5" s="400" t="s">
        <v>518</v>
      </c>
      <c r="E5" s="400" t="s">
        <v>519</v>
      </c>
      <c r="F5" s="400" t="s">
        <v>520</v>
      </c>
      <c r="G5" s="400" t="s">
        <v>521</v>
      </c>
      <c r="H5" s="400" t="s">
        <v>522</v>
      </c>
      <c r="I5" s="400" t="s">
        <v>523</v>
      </c>
      <c r="J5" s="400" t="s">
        <v>41</v>
      </c>
      <c r="K5" s="400" t="s">
        <v>524</v>
      </c>
      <c r="L5" s="400" t="s">
        <v>525</v>
      </c>
      <c r="M5" s="400" t="s">
        <v>526</v>
      </c>
      <c r="N5" s="400" t="s">
        <v>527</v>
      </c>
      <c r="O5" s="399"/>
      <c r="P5" s="399"/>
      <c r="Q5" s="819"/>
    </row>
    <row r="6" spans="1:17" s="38" customFormat="1" ht="27" customHeight="1">
      <c r="A6" s="818"/>
      <c r="B6" s="399"/>
      <c r="C6" s="224"/>
      <c r="D6" s="399"/>
      <c r="E6" s="399"/>
      <c r="G6" s="399"/>
      <c r="H6" s="399" t="s">
        <v>526</v>
      </c>
      <c r="I6" s="399" t="s">
        <v>528</v>
      </c>
      <c r="J6" s="224"/>
      <c r="K6" s="399" t="s">
        <v>529</v>
      </c>
      <c r="L6" s="399"/>
      <c r="M6" s="399"/>
      <c r="N6" s="399" t="s">
        <v>528</v>
      </c>
      <c r="O6" s="399" t="s">
        <v>530</v>
      </c>
      <c r="P6" s="399"/>
      <c r="Q6" s="819"/>
    </row>
    <row r="7" spans="1:17" s="38" customFormat="1" ht="27" customHeight="1">
      <c r="A7" s="818"/>
      <c r="B7" s="399" t="s">
        <v>531</v>
      </c>
      <c r="C7" s="224"/>
      <c r="D7" s="399" t="s">
        <v>397</v>
      </c>
      <c r="E7" s="399"/>
      <c r="F7" s="399" t="s">
        <v>532</v>
      </c>
      <c r="G7" s="399" t="s">
        <v>533</v>
      </c>
      <c r="H7" s="399" t="s">
        <v>534</v>
      </c>
      <c r="I7" s="399" t="s">
        <v>535</v>
      </c>
      <c r="J7" s="224"/>
      <c r="K7" s="399" t="s">
        <v>535</v>
      </c>
      <c r="L7" s="399"/>
      <c r="M7" s="399" t="s">
        <v>534</v>
      </c>
      <c r="N7" s="399" t="s">
        <v>535</v>
      </c>
      <c r="O7" s="399" t="s">
        <v>536</v>
      </c>
      <c r="P7" s="399"/>
      <c r="Q7" s="819"/>
    </row>
    <row r="8" spans="1:17" s="38" customFormat="1" ht="27" customHeight="1">
      <c r="A8" s="821"/>
      <c r="B8" s="401" t="s">
        <v>55</v>
      </c>
      <c r="C8" s="435" t="s">
        <v>55</v>
      </c>
      <c r="D8" s="401" t="s">
        <v>537</v>
      </c>
      <c r="E8" s="401" t="s">
        <v>538</v>
      </c>
      <c r="F8" s="567" t="s">
        <v>539</v>
      </c>
      <c r="G8" s="401" t="s">
        <v>540</v>
      </c>
      <c r="H8" s="401" t="s">
        <v>541</v>
      </c>
      <c r="I8" s="401" t="s">
        <v>542</v>
      </c>
      <c r="J8" s="435" t="s">
        <v>55</v>
      </c>
      <c r="K8" s="401" t="s">
        <v>542</v>
      </c>
      <c r="L8" s="401" t="s">
        <v>543</v>
      </c>
      <c r="M8" s="401" t="s">
        <v>541</v>
      </c>
      <c r="N8" s="401" t="s">
        <v>542</v>
      </c>
      <c r="O8" s="401" t="s">
        <v>541</v>
      </c>
      <c r="P8" s="401"/>
      <c r="Q8" s="820"/>
    </row>
    <row r="9" spans="1:17" s="108" customFormat="1" ht="34.5" customHeight="1">
      <c r="A9" s="356" t="s">
        <v>699</v>
      </c>
      <c r="B9" s="146">
        <f>SUM(C9+J9+O9+P9)</f>
        <v>51</v>
      </c>
      <c r="C9" s="146">
        <f>SUM(D9:I9)</f>
        <v>16</v>
      </c>
      <c r="D9" s="146">
        <v>0</v>
      </c>
      <c r="E9" s="146">
        <v>4</v>
      </c>
      <c r="F9" s="146">
        <v>3</v>
      </c>
      <c r="G9" s="146">
        <v>5</v>
      </c>
      <c r="H9" s="146">
        <v>0</v>
      </c>
      <c r="I9" s="146">
        <v>4</v>
      </c>
      <c r="J9" s="146">
        <f>SUM(K9:N9)</f>
        <v>34</v>
      </c>
      <c r="K9" s="146">
        <v>9</v>
      </c>
      <c r="L9" s="146">
        <v>16</v>
      </c>
      <c r="M9" s="146">
        <v>8</v>
      </c>
      <c r="N9" s="146">
        <v>1</v>
      </c>
      <c r="O9" s="146">
        <v>1</v>
      </c>
      <c r="P9" s="280">
        <v>0</v>
      </c>
      <c r="Q9" s="292" t="s">
        <v>699</v>
      </c>
    </row>
    <row r="10" spans="1:17" s="108" customFormat="1" ht="34.5" customHeight="1">
      <c r="A10" s="270" t="s">
        <v>700</v>
      </c>
      <c r="B10" s="113">
        <v>74</v>
      </c>
      <c r="C10" s="113">
        <v>14</v>
      </c>
      <c r="D10" s="146">
        <v>0</v>
      </c>
      <c r="E10" s="113" t="s">
        <v>756</v>
      </c>
      <c r="F10" s="113">
        <v>2</v>
      </c>
      <c r="G10" s="113">
        <v>10</v>
      </c>
      <c r="H10" s="113">
        <v>1</v>
      </c>
      <c r="I10" s="113">
        <v>1</v>
      </c>
      <c r="J10" s="100">
        <v>60</v>
      </c>
      <c r="K10" s="113">
        <v>3</v>
      </c>
      <c r="L10" s="113">
        <v>42</v>
      </c>
      <c r="M10" s="113">
        <v>9</v>
      </c>
      <c r="N10" s="113">
        <v>6</v>
      </c>
      <c r="O10" s="113" t="s">
        <v>756</v>
      </c>
      <c r="P10" s="281">
        <v>0</v>
      </c>
      <c r="Q10" s="291" t="s">
        <v>700</v>
      </c>
    </row>
    <row r="11" spans="1:17" s="108" customFormat="1" ht="34.5" customHeight="1">
      <c r="A11" s="270" t="s">
        <v>701</v>
      </c>
      <c r="B11" s="146">
        <f>SUM(C11+J11+O11+P11)</f>
        <v>53</v>
      </c>
      <c r="C11" s="146">
        <f>SUM(D11:I11)</f>
        <v>17</v>
      </c>
      <c r="D11" s="146">
        <v>0</v>
      </c>
      <c r="E11" s="146">
        <v>4</v>
      </c>
      <c r="F11" s="146">
        <v>3</v>
      </c>
      <c r="G11" s="146">
        <v>5</v>
      </c>
      <c r="H11" s="146">
        <v>1</v>
      </c>
      <c r="I11" s="146">
        <v>4</v>
      </c>
      <c r="J11" s="146">
        <f>SUM(K11:N11)</f>
        <v>35</v>
      </c>
      <c r="K11" s="146">
        <v>9</v>
      </c>
      <c r="L11" s="146">
        <v>18</v>
      </c>
      <c r="M11" s="146">
        <v>7</v>
      </c>
      <c r="N11" s="146">
        <v>1</v>
      </c>
      <c r="O11" s="146">
        <v>1</v>
      </c>
      <c r="P11" s="281">
        <v>0</v>
      </c>
      <c r="Q11" s="291" t="s">
        <v>701</v>
      </c>
    </row>
    <row r="12" spans="1:17" s="108" customFormat="1" ht="34.5" customHeight="1">
      <c r="A12" s="270" t="s">
        <v>702</v>
      </c>
      <c r="B12" s="113">
        <v>75</v>
      </c>
      <c r="C12" s="113">
        <v>15</v>
      </c>
      <c r="D12" s="146">
        <v>0</v>
      </c>
      <c r="E12" s="113" t="s">
        <v>756</v>
      </c>
      <c r="F12" s="113">
        <v>2</v>
      </c>
      <c r="G12" s="113">
        <v>11</v>
      </c>
      <c r="H12" s="113">
        <v>1</v>
      </c>
      <c r="I12" s="113">
        <v>1</v>
      </c>
      <c r="J12" s="100">
        <v>60</v>
      </c>
      <c r="K12" s="113">
        <v>3</v>
      </c>
      <c r="L12" s="113">
        <v>41</v>
      </c>
      <c r="M12" s="113">
        <v>9</v>
      </c>
      <c r="N12" s="113">
        <v>7</v>
      </c>
      <c r="O12" s="113" t="s">
        <v>756</v>
      </c>
      <c r="P12" s="281">
        <v>0</v>
      </c>
      <c r="Q12" s="291" t="s">
        <v>702</v>
      </c>
    </row>
    <row r="13" spans="1:17" s="108" customFormat="1" ht="34.5" customHeight="1">
      <c r="A13" s="270" t="s">
        <v>703</v>
      </c>
      <c r="B13" s="146">
        <f>SUM(C13+J13+O13+P13)</f>
        <v>57</v>
      </c>
      <c r="C13" s="146">
        <f>SUM(D13:I13)</f>
        <v>17</v>
      </c>
      <c r="D13" s="146">
        <v>0</v>
      </c>
      <c r="E13" s="146">
        <v>4</v>
      </c>
      <c r="F13" s="146">
        <v>3</v>
      </c>
      <c r="G13" s="146">
        <v>5</v>
      </c>
      <c r="H13" s="146">
        <v>1</v>
      </c>
      <c r="I13" s="146">
        <v>4</v>
      </c>
      <c r="J13" s="146">
        <f>SUM(K13:N13)</f>
        <v>38</v>
      </c>
      <c r="K13" s="146">
        <v>10</v>
      </c>
      <c r="L13" s="146">
        <v>19</v>
      </c>
      <c r="M13" s="146">
        <v>7</v>
      </c>
      <c r="N13" s="146">
        <v>2</v>
      </c>
      <c r="O13" s="146">
        <v>2</v>
      </c>
      <c r="P13" s="281">
        <v>0</v>
      </c>
      <c r="Q13" s="291" t="s">
        <v>703</v>
      </c>
    </row>
    <row r="14" spans="1:17" s="108" customFormat="1" ht="34.5" customHeight="1">
      <c r="A14" s="270" t="s">
        <v>704</v>
      </c>
      <c r="B14" s="113">
        <v>75</v>
      </c>
      <c r="C14" s="113">
        <v>15</v>
      </c>
      <c r="D14" s="146">
        <v>0</v>
      </c>
      <c r="E14" s="113" t="s">
        <v>756</v>
      </c>
      <c r="F14" s="113">
        <v>2</v>
      </c>
      <c r="G14" s="113">
        <v>11</v>
      </c>
      <c r="H14" s="113">
        <v>1</v>
      </c>
      <c r="I14" s="113">
        <v>1</v>
      </c>
      <c r="J14" s="100">
        <v>60</v>
      </c>
      <c r="K14" s="113">
        <v>3</v>
      </c>
      <c r="L14" s="113">
        <v>41</v>
      </c>
      <c r="M14" s="113">
        <v>9</v>
      </c>
      <c r="N14" s="113">
        <v>7</v>
      </c>
      <c r="O14" s="113" t="s">
        <v>756</v>
      </c>
      <c r="P14" s="281">
        <v>0</v>
      </c>
      <c r="Q14" s="291" t="s">
        <v>704</v>
      </c>
    </row>
    <row r="15" spans="1:17" s="108" customFormat="1" ht="34.5" customHeight="1">
      <c r="A15" s="270" t="s">
        <v>705</v>
      </c>
      <c r="B15" s="146">
        <v>57</v>
      </c>
      <c r="C15" s="146">
        <v>17</v>
      </c>
      <c r="D15" s="146">
        <v>0</v>
      </c>
      <c r="E15" s="146">
        <v>4</v>
      </c>
      <c r="F15" s="146">
        <v>3</v>
      </c>
      <c r="G15" s="146">
        <v>5</v>
      </c>
      <c r="H15" s="146">
        <v>1</v>
      </c>
      <c r="I15" s="146">
        <v>4</v>
      </c>
      <c r="J15" s="146">
        <v>38</v>
      </c>
      <c r="K15" s="146">
        <v>10</v>
      </c>
      <c r="L15" s="146">
        <v>19</v>
      </c>
      <c r="M15" s="146">
        <v>7</v>
      </c>
      <c r="N15" s="146">
        <v>2</v>
      </c>
      <c r="O15" s="146">
        <v>2</v>
      </c>
      <c r="P15" s="281">
        <v>0</v>
      </c>
      <c r="Q15" s="291" t="s">
        <v>705</v>
      </c>
    </row>
    <row r="16" spans="1:17" s="108" customFormat="1" ht="34.5" customHeight="1">
      <c r="A16" s="270" t="s">
        <v>706</v>
      </c>
      <c r="B16" s="113">
        <v>76</v>
      </c>
      <c r="C16" s="113">
        <v>15</v>
      </c>
      <c r="D16" s="146">
        <v>0</v>
      </c>
      <c r="E16" s="113" t="s">
        <v>756</v>
      </c>
      <c r="F16" s="113">
        <v>2</v>
      </c>
      <c r="G16" s="113">
        <v>11</v>
      </c>
      <c r="H16" s="113">
        <v>1</v>
      </c>
      <c r="I16" s="113">
        <v>1</v>
      </c>
      <c r="J16" s="100">
        <v>61</v>
      </c>
      <c r="K16" s="113">
        <v>3</v>
      </c>
      <c r="L16" s="113">
        <v>42</v>
      </c>
      <c r="M16" s="113">
        <v>9</v>
      </c>
      <c r="N16" s="113">
        <v>7</v>
      </c>
      <c r="O16" s="113" t="s">
        <v>756</v>
      </c>
      <c r="P16" s="281">
        <v>0</v>
      </c>
      <c r="Q16" s="291" t="s">
        <v>706</v>
      </c>
    </row>
    <row r="17" spans="1:17" s="109" customFormat="1" ht="34.5" customHeight="1">
      <c r="A17" s="270" t="s">
        <v>707</v>
      </c>
      <c r="B17" s="147">
        <f>SUM(C17+J17+O17)</f>
        <v>108</v>
      </c>
      <c r="C17" s="147">
        <f>SUM(D17:I17)</f>
        <v>17</v>
      </c>
      <c r="D17" s="146">
        <v>0</v>
      </c>
      <c r="E17" s="147">
        <v>4</v>
      </c>
      <c r="F17" s="147">
        <v>3</v>
      </c>
      <c r="G17" s="147">
        <v>5</v>
      </c>
      <c r="H17" s="147">
        <v>1</v>
      </c>
      <c r="I17" s="147">
        <v>4</v>
      </c>
      <c r="J17" s="147">
        <f>SUM(K17:N17)</f>
        <v>87</v>
      </c>
      <c r="K17" s="147">
        <v>10</v>
      </c>
      <c r="L17" s="147">
        <v>41</v>
      </c>
      <c r="M17" s="147">
        <v>34</v>
      </c>
      <c r="N17" s="147">
        <v>2</v>
      </c>
      <c r="O17" s="147">
        <v>4</v>
      </c>
      <c r="P17" s="281">
        <v>0</v>
      </c>
      <c r="Q17" s="291" t="s">
        <v>707</v>
      </c>
    </row>
    <row r="18" spans="1:17" s="109" customFormat="1" ht="34.5" customHeight="1">
      <c r="A18" s="270" t="s">
        <v>708</v>
      </c>
      <c r="B18" s="147">
        <v>85</v>
      </c>
      <c r="C18" s="147">
        <v>18</v>
      </c>
      <c r="D18" s="146">
        <v>0</v>
      </c>
      <c r="E18" s="147">
        <v>0</v>
      </c>
      <c r="F18" s="147">
        <v>2</v>
      </c>
      <c r="G18" s="147">
        <v>15</v>
      </c>
      <c r="H18" s="147">
        <v>1</v>
      </c>
      <c r="I18" s="147">
        <v>0</v>
      </c>
      <c r="J18" s="147">
        <v>65</v>
      </c>
      <c r="K18" s="147">
        <v>3</v>
      </c>
      <c r="L18" s="147">
        <v>45</v>
      </c>
      <c r="M18" s="147">
        <v>9</v>
      </c>
      <c r="N18" s="147">
        <v>8</v>
      </c>
      <c r="O18" s="147">
        <v>1</v>
      </c>
      <c r="P18" s="281">
        <v>1</v>
      </c>
      <c r="Q18" s="291" t="s">
        <v>708</v>
      </c>
    </row>
    <row r="19" spans="1:17" s="52" customFormat="1" ht="34.5" customHeight="1" thickBot="1">
      <c r="A19" s="27" t="s">
        <v>359</v>
      </c>
      <c r="B19" s="605">
        <v>199</v>
      </c>
      <c r="C19" s="605">
        <v>34</v>
      </c>
      <c r="D19" s="183">
        <v>0</v>
      </c>
      <c r="E19" s="605">
        <v>4</v>
      </c>
      <c r="F19" s="605">
        <v>5</v>
      </c>
      <c r="G19" s="605">
        <v>18</v>
      </c>
      <c r="H19" s="605">
        <v>3</v>
      </c>
      <c r="I19" s="605">
        <v>4</v>
      </c>
      <c r="J19" s="605">
        <v>158</v>
      </c>
      <c r="K19" s="605">
        <v>13</v>
      </c>
      <c r="L19" s="605">
        <v>87</v>
      </c>
      <c r="M19" s="605">
        <v>47</v>
      </c>
      <c r="N19" s="605">
        <v>11</v>
      </c>
      <c r="O19" s="605">
        <v>5</v>
      </c>
      <c r="P19" s="638">
        <v>2</v>
      </c>
      <c r="Q19" s="50" t="s">
        <v>359</v>
      </c>
    </row>
    <row r="20" spans="1:17" s="230" customFormat="1" ht="13.5">
      <c r="A20" s="230" t="s">
        <v>544</v>
      </c>
      <c r="I20" s="880" t="s">
        <v>545</v>
      </c>
      <c r="J20" s="880"/>
      <c r="K20" s="880"/>
      <c r="L20" s="880"/>
      <c r="M20" s="880"/>
      <c r="N20" s="880"/>
      <c r="O20" s="880"/>
      <c r="P20" s="880"/>
      <c r="Q20" s="880"/>
    </row>
  </sheetData>
  <mergeCells count="8">
    <mergeCell ref="I20:Q20"/>
    <mergeCell ref="Q3:Q8"/>
    <mergeCell ref="A3:A8"/>
    <mergeCell ref="A1:P1"/>
    <mergeCell ref="C3:I3"/>
    <mergeCell ref="J3:N3"/>
    <mergeCell ref="C4:I4"/>
    <mergeCell ref="J4:N4"/>
  </mergeCells>
  <printOptions/>
  <pageMargins left="0.49" right="0.46" top="0.5905511811023623" bottom="0.5905511811023623" header="0.5118110236220472" footer="0.5118110236220472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zoomScaleSheetLayoutView="100" workbookViewId="0" topLeftCell="A19">
      <selection activeCell="M14" sqref="M14"/>
    </sheetView>
  </sheetViews>
  <sheetFormatPr defaultColWidth="8.88671875" defaultRowHeight="13.5"/>
  <cols>
    <col min="1" max="1" width="12.77734375" style="28" customWidth="1"/>
    <col min="2" max="2" width="15.10546875" style="28" customWidth="1"/>
    <col min="3" max="14" width="12.77734375" style="28" customWidth="1"/>
    <col min="15" max="25" width="6.77734375" style="28" customWidth="1"/>
    <col min="26" max="16384" width="8.77734375" style="28" customWidth="1"/>
  </cols>
  <sheetData>
    <row r="1" spans="1:14" s="6" customFormat="1" ht="35.25" customHeight="1">
      <c r="A1" s="690" t="s">
        <v>698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</row>
    <row r="2" spans="1:14" s="6" customFormat="1" ht="20.25" customHeight="1" thickBot="1">
      <c r="A2" s="6" t="s">
        <v>696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25" t="s">
        <v>697</v>
      </c>
    </row>
    <row r="3" spans="1:14" s="38" customFormat="1" ht="30" customHeight="1">
      <c r="A3" s="815" t="s">
        <v>743</v>
      </c>
      <c r="B3" s="816" t="s">
        <v>885</v>
      </c>
      <c r="C3" s="814"/>
      <c r="D3" s="814"/>
      <c r="E3" s="814"/>
      <c r="F3" s="816" t="s">
        <v>886</v>
      </c>
      <c r="G3" s="814"/>
      <c r="H3" s="814"/>
      <c r="I3" s="815"/>
      <c r="J3" s="816" t="s">
        <v>887</v>
      </c>
      <c r="K3" s="814"/>
      <c r="L3" s="814"/>
      <c r="M3" s="815"/>
      <c r="N3" s="816" t="s">
        <v>750</v>
      </c>
    </row>
    <row r="4" spans="1:14" s="38" customFormat="1" ht="30" customHeight="1">
      <c r="A4" s="818"/>
      <c r="B4" s="889" t="s">
        <v>888</v>
      </c>
      <c r="C4" s="881"/>
      <c r="D4" s="881"/>
      <c r="E4" s="881"/>
      <c r="F4" s="889" t="s">
        <v>889</v>
      </c>
      <c r="G4" s="881"/>
      <c r="H4" s="881"/>
      <c r="I4" s="821"/>
      <c r="J4" s="820" t="s">
        <v>890</v>
      </c>
      <c r="K4" s="881"/>
      <c r="L4" s="881"/>
      <c r="M4" s="821"/>
      <c r="N4" s="819"/>
    </row>
    <row r="5" spans="1:14" s="38" customFormat="1" ht="30" customHeight="1">
      <c r="A5" s="818"/>
      <c r="B5" s="399" t="s">
        <v>891</v>
      </c>
      <c r="C5" s="819" t="s">
        <v>892</v>
      </c>
      <c r="D5" s="817"/>
      <c r="E5" s="818"/>
      <c r="F5" s="399" t="s">
        <v>891</v>
      </c>
      <c r="G5" s="819" t="s">
        <v>892</v>
      </c>
      <c r="H5" s="817"/>
      <c r="I5" s="818"/>
      <c r="J5" s="399" t="s">
        <v>891</v>
      </c>
      <c r="K5" s="819" t="s">
        <v>892</v>
      </c>
      <c r="L5" s="817"/>
      <c r="M5" s="818"/>
      <c r="N5" s="819"/>
    </row>
    <row r="6" spans="1:14" s="38" customFormat="1" ht="30" customHeight="1">
      <c r="A6" s="818"/>
      <c r="B6" s="399"/>
      <c r="C6" s="888" t="s">
        <v>893</v>
      </c>
      <c r="D6" s="817"/>
      <c r="E6" s="817"/>
      <c r="F6" s="399"/>
      <c r="G6" s="819" t="s">
        <v>893</v>
      </c>
      <c r="H6" s="817"/>
      <c r="I6" s="817"/>
      <c r="J6" s="399"/>
      <c r="K6" s="888" t="s">
        <v>893</v>
      </c>
      <c r="L6" s="817"/>
      <c r="M6" s="818"/>
      <c r="N6" s="819"/>
    </row>
    <row r="7" spans="1:14" s="38" customFormat="1" ht="30" customHeight="1">
      <c r="A7" s="818"/>
      <c r="B7" s="399" t="s">
        <v>894</v>
      </c>
      <c r="C7" s="400" t="s">
        <v>766</v>
      </c>
      <c r="D7" s="400" t="s">
        <v>895</v>
      </c>
      <c r="E7" s="400" t="s">
        <v>896</v>
      </c>
      <c r="F7" s="399" t="s">
        <v>894</v>
      </c>
      <c r="G7" s="400" t="s">
        <v>766</v>
      </c>
      <c r="H7" s="400" t="s">
        <v>895</v>
      </c>
      <c r="I7" s="400" t="s">
        <v>896</v>
      </c>
      <c r="J7" s="399" t="s">
        <v>894</v>
      </c>
      <c r="K7" s="400" t="s">
        <v>766</v>
      </c>
      <c r="L7" s="400" t="s">
        <v>895</v>
      </c>
      <c r="M7" s="400" t="s">
        <v>896</v>
      </c>
      <c r="N7" s="819"/>
    </row>
    <row r="8" spans="1:14" s="38" customFormat="1" ht="30" customHeight="1">
      <c r="A8" s="821"/>
      <c r="B8" s="401" t="s">
        <v>897</v>
      </c>
      <c r="C8" s="398" t="s">
        <v>765</v>
      </c>
      <c r="D8" s="401" t="s">
        <v>898</v>
      </c>
      <c r="E8" s="401" t="s">
        <v>899</v>
      </c>
      <c r="F8" s="401" t="s">
        <v>897</v>
      </c>
      <c r="G8" s="398" t="s">
        <v>765</v>
      </c>
      <c r="H8" s="401" t="s">
        <v>898</v>
      </c>
      <c r="I8" s="401" t="s">
        <v>899</v>
      </c>
      <c r="J8" s="401" t="s">
        <v>900</v>
      </c>
      <c r="K8" s="398" t="s">
        <v>765</v>
      </c>
      <c r="L8" s="401" t="s">
        <v>898</v>
      </c>
      <c r="M8" s="401" t="s">
        <v>899</v>
      </c>
      <c r="N8" s="820"/>
    </row>
    <row r="9" spans="1:14" s="20" customFormat="1" ht="24.75" customHeight="1">
      <c r="A9" s="36" t="s">
        <v>752</v>
      </c>
      <c r="B9" s="92" t="s">
        <v>823</v>
      </c>
      <c r="C9" s="92">
        <f>SUM(D9:E9)</f>
        <v>61</v>
      </c>
      <c r="D9" s="92">
        <v>61</v>
      </c>
      <c r="E9" s="92" t="s">
        <v>751</v>
      </c>
      <c r="F9" s="92" t="s">
        <v>751</v>
      </c>
      <c r="G9" s="92" t="s">
        <v>751</v>
      </c>
      <c r="H9" s="92" t="s">
        <v>751</v>
      </c>
      <c r="I9" s="92" t="s">
        <v>751</v>
      </c>
      <c r="J9" s="92" t="s">
        <v>751</v>
      </c>
      <c r="K9" s="92" t="s">
        <v>751</v>
      </c>
      <c r="L9" s="92" t="s">
        <v>751</v>
      </c>
      <c r="M9" s="92" t="s">
        <v>751</v>
      </c>
      <c r="N9" s="42" t="s">
        <v>752</v>
      </c>
    </row>
    <row r="10" spans="1:14" s="20" customFormat="1" ht="24.75" customHeight="1">
      <c r="A10" s="36" t="s">
        <v>757</v>
      </c>
      <c r="B10" s="92" t="s">
        <v>823</v>
      </c>
      <c r="C10" s="92">
        <v>80</v>
      </c>
      <c r="D10" s="92">
        <v>70</v>
      </c>
      <c r="E10" s="92">
        <v>10</v>
      </c>
      <c r="F10" s="92" t="s">
        <v>751</v>
      </c>
      <c r="G10" s="92" t="s">
        <v>751</v>
      </c>
      <c r="H10" s="92" t="s">
        <v>751</v>
      </c>
      <c r="I10" s="92" t="s">
        <v>751</v>
      </c>
      <c r="J10" s="92" t="s">
        <v>751</v>
      </c>
      <c r="K10" s="92" t="s">
        <v>751</v>
      </c>
      <c r="L10" s="92" t="s">
        <v>751</v>
      </c>
      <c r="M10" s="92" t="s">
        <v>751</v>
      </c>
      <c r="N10" s="42" t="s">
        <v>757</v>
      </c>
    </row>
    <row r="11" spans="1:14" s="20" customFormat="1" ht="24.75" customHeight="1">
      <c r="A11" s="36" t="s">
        <v>760</v>
      </c>
      <c r="B11" s="93" t="s">
        <v>823</v>
      </c>
      <c r="C11" s="92">
        <v>64</v>
      </c>
      <c r="D11" s="92">
        <v>64</v>
      </c>
      <c r="E11" s="173">
        <v>0</v>
      </c>
      <c r="F11" s="92" t="s">
        <v>751</v>
      </c>
      <c r="G11" s="92" t="s">
        <v>751</v>
      </c>
      <c r="H11" s="92" t="s">
        <v>751</v>
      </c>
      <c r="I11" s="92" t="s">
        <v>751</v>
      </c>
      <c r="J11" s="92" t="s">
        <v>751</v>
      </c>
      <c r="K11" s="92" t="s">
        <v>751</v>
      </c>
      <c r="L11" s="92" t="s">
        <v>751</v>
      </c>
      <c r="M11" s="92" t="s">
        <v>751</v>
      </c>
      <c r="N11" s="42" t="s">
        <v>760</v>
      </c>
    </row>
    <row r="12" spans="1:14" s="20" customFormat="1" ht="24.75" customHeight="1">
      <c r="A12" s="36" t="s">
        <v>783</v>
      </c>
      <c r="B12" s="93" t="s">
        <v>795</v>
      </c>
      <c r="C12" s="92">
        <v>63</v>
      </c>
      <c r="D12" s="92">
        <v>63</v>
      </c>
      <c r="E12" s="173">
        <v>0</v>
      </c>
      <c r="F12" s="92" t="s">
        <v>751</v>
      </c>
      <c r="G12" s="92" t="s">
        <v>751</v>
      </c>
      <c r="H12" s="92" t="s">
        <v>751</v>
      </c>
      <c r="I12" s="92" t="s">
        <v>751</v>
      </c>
      <c r="J12" s="92" t="s">
        <v>751</v>
      </c>
      <c r="K12" s="92" t="s">
        <v>751</v>
      </c>
      <c r="L12" s="92" t="s">
        <v>751</v>
      </c>
      <c r="M12" s="92" t="s">
        <v>751</v>
      </c>
      <c r="N12" s="42" t="s">
        <v>783</v>
      </c>
    </row>
    <row r="13" spans="1:14" s="109" customFormat="1" ht="24.75" customHeight="1">
      <c r="A13" s="97" t="s">
        <v>796</v>
      </c>
      <c r="B13" s="149" t="s">
        <v>823</v>
      </c>
      <c r="C13" s="148">
        <v>64</v>
      </c>
      <c r="D13" s="148">
        <v>64</v>
      </c>
      <c r="E13" s="392">
        <v>0</v>
      </c>
      <c r="F13" s="393" t="s">
        <v>751</v>
      </c>
      <c r="G13" s="393" t="s">
        <v>751</v>
      </c>
      <c r="H13" s="393" t="s">
        <v>751</v>
      </c>
      <c r="I13" s="393" t="s">
        <v>751</v>
      </c>
      <c r="J13" s="393" t="s">
        <v>751</v>
      </c>
      <c r="K13" s="393" t="s">
        <v>751</v>
      </c>
      <c r="L13" s="393" t="s">
        <v>751</v>
      </c>
      <c r="M13" s="393" t="s">
        <v>751</v>
      </c>
      <c r="N13" s="102" t="s">
        <v>796</v>
      </c>
    </row>
    <row r="14" spans="1:14" s="52" customFormat="1" ht="24.75" customHeight="1" thickBot="1">
      <c r="A14" s="27" t="s">
        <v>794</v>
      </c>
      <c r="B14" s="738" t="s">
        <v>823</v>
      </c>
      <c r="C14" s="622">
        <v>64</v>
      </c>
      <c r="D14" s="412">
        <v>64</v>
      </c>
      <c r="E14" s="739">
        <v>0</v>
      </c>
      <c r="F14" s="174">
        <v>0</v>
      </c>
      <c r="G14" s="622">
        <f>SUM(H14:I14)</f>
        <v>0</v>
      </c>
      <c r="H14" s="740">
        <v>0</v>
      </c>
      <c r="I14" s="740">
        <v>0</v>
      </c>
      <c r="J14" s="622">
        <v>0</v>
      </c>
      <c r="K14" s="622">
        <f>SUM(L14:M14)</f>
        <v>0</v>
      </c>
      <c r="L14" s="622">
        <v>0</v>
      </c>
      <c r="M14" s="623">
        <v>0</v>
      </c>
      <c r="N14" s="50" t="s">
        <v>794</v>
      </c>
    </row>
    <row r="15" s="394" customFormat="1" ht="19.5" customHeight="1" thickBot="1"/>
    <row r="16" spans="1:14" s="230" customFormat="1" ht="30" customHeight="1">
      <c r="A16" s="882" t="s">
        <v>743</v>
      </c>
      <c r="B16" s="885" t="s">
        <v>901</v>
      </c>
      <c r="C16" s="891"/>
      <c r="D16" s="891"/>
      <c r="E16" s="882"/>
      <c r="F16" s="885" t="s">
        <v>902</v>
      </c>
      <c r="G16" s="891"/>
      <c r="H16" s="891"/>
      <c r="I16" s="882"/>
      <c r="J16" s="885" t="s">
        <v>691</v>
      </c>
      <c r="K16" s="891"/>
      <c r="L16" s="891"/>
      <c r="M16" s="882"/>
      <c r="N16" s="885" t="s">
        <v>750</v>
      </c>
    </row>
    <row r="17" spans="1:14" s="230" customFormat="1" ht="30" customHeight="1">
      <c r="A17" s="883"/>
      <c r="B17" s="892" t="s">
        <v>692</v>
      </c>
      <c r="C17" s="893"/>
      <c r="D17" s="893"/>
      <c r="E17" s="884"/>
      <c r="F17" s="892" t="s">
        <v>693</v>
      </c>
      <c r="G17" s="893"/>
      <c r="H17" s="893"/>
      <c r="I17" s="884"/>
      <c r="J17" s="892" t="s">
        <v>694</v>
      </c>
      <c r="K17" s="893"/>
      <c r="L17" s="893"/>
      <c r="M17" s="884"/>
      <c r="N17" s="886"/>
    </row>
    <row r="18" spans="1:14" s="230" customFormat="1" ht="30" customHeight="1">
      <c r="A18" s="883"/>
      <c r="B18" s="403" t="s">
        <v>891</v>
      </c>
      <c r="C18" s="886" t="s">
        <v>892</v>
      </c>
      <c r="D18" s="894"/>
      <c r="E18" s="883"/>
      <c r="F18" s="403" t="s">
        <v>891</v>
      </c>
      <c r="G18" s="886" t="s">
        <v>892</v>
      </c>
      <c r="H18" s="894"/>
      <c r="I18" s="883"/>
      <c r="J18" s="403" t="s">
        <v>891</v>
      </c>
      <c r="K18" s="886" t="s">
        <v>892</v>
      </c>
      <c r="L18" s="894"/>
      <c r="M18" s="883"/>
      <c r="N18" s="886"/>
    </row>
    <row r="19" spans="1:14" s="230" customFormat="1" ht="30" customHeight="1">
      <c r="A19" s="883"/>
      <c r="B19" s="403"/>
      <c r="C19" s="886" t="s">
        <v>893</v>
      </c>
      <c r="D19" s="894"/>
      <c r="E19" s="894"/>
      <c r="F19" s="403"/>
      <c r="G19" s="886" t="s">
        <v>893</v>
      </c>
      <c r="H19" s="894"/>
      <c r="I19" s="894"/>
      <c r="J19" s="403"/>
      <c r="K19" s="886" t="s">
        <v>893</v>
      </c>
      <c r="L19" s="894"/>
      <c r="M19" s="883"/>
      <c r="N19" s="886"/>
    </row>
    <row r="20" spans="1:14" s="230" customFormat="1" ht="30" customHeight="1">
      <c r="A20" s="883"/>
      <c r="B20" s="403" t="s">
        <v>894</v>
      </c>
      <c r="C20" s="229" t="s">
        <v>766</v>
      </c>
      <c r="D20" s="229" t="s">
        <v>895</v>
      </c>
      <c r="E20" s="229" t="s">
        <v>896</v>
      </c>
      <c r="F20" s="403" t="s">
        <v>894</v>
      </c>
      <c r="G20" s="229" t="s">
        <v>766</v>
      </c>
      <c r="H20" s="229" t="s">
        <v>895</v>
      </c>
      <c r="I20" s="229" t="s">
        <v>896</v>
      </c>
      <c r="J20" s="403" t="s">
        <v>894</v>
      </c>
      <c r="K20" s="229" t="s">
        <v>766</v>
      </c>
      <c r="L20" s="229" t="s">
        <v>895</v>
      </c>
      <c r="M20" s="229" t="s">
        <v>896</v>
      </c>
      <c r="N20" s="886"/>
    </row>
    <row r="21" spans="1:14" s="230" customFormat="1" ht="30" customHeight="1">
      <c r="A21" s="884"/>
      <c r="B21" s="404" t="s">
        <v>897</v>
      </c>
      <c r="C21" s="402" t="s">
        <v>765</v>
      </c>
      <c r="D21" s="404" t="s">
        <v>898</v>
      </c>
      <c r="E21" s="404" t="s">
        <v>899</v>
      </c>
      <c r="F21" s="404" t="s">
        <v>897</v>
      </c>
      <c r="G21" s="402" t="s">
        <v>765</v>
      </c>
      <c r="H21" s="404" t="s">
        <v>898</v>
      </c>
      <c r="I21" s="404" t="s">
        <v>899</v>
      </c>
      <c r="J21" s="404" t="s">
        <v>897</v>
      </c>
      <c r="K21" s="402" t="s">
        <v>765</v>
      </c>
      <c r="L21" s="404" t="s">
        <v>898</v>
      </c>
      <c r="M21" s="404" t="s">
        <v>899</v>
      </c>
      <c r="N21" s="887"/>
    </row>
    <row r="22" spans="1:14" s="230" customFormat="1" ht="24.75" customHeight="1">
      <c r="A22" s="405" t="s">
        <v>752</v>
      </c>
      <c r="B22" s="406" t="s">
        <v>823</v>
      </c>
      <c r="C22" s="406">
        <f>SUM(D22:E22)</f>
        <v>46</v>
      </c>
      <c r="D22" s="406">
        <v>45</v>
      </c>
      <c r="E22" s="406">
        <v>1</v>
      </c>
      <c r="F22" s="407">
        <v>0</v>
      </c>
      <c r="G22" s="408" t="s">
        <v>751</v>
      </c>
      <c r="H22" s="408" t="s">
        <v>751</v>
      </c>
      <c r="I22" s="408" t="s">
        <v>751</v>
      </c>
      <c r="J22" s="408" t="s">
        <v>751</v>
      </c>
      <c r="K22" s="408" t="s">
        <v>751</v>
      </c>
      <c r="L22" s="408" t="s">
        <v>751</v>
      </c>
      <c r="M22" s="408" t="s">
        <v>751</v>
      </c>
      <c r="N22" s="409" t="s">
        <v>752</v>
      </c>
    </row>
    <row r="23" spans="1:14" s="230" customFormat="1" ht="24.75" customHeight="1">
      <c r="A23" s="405" t="s">
        <v>757</v>
      </c>
      <c r="B23" s="406" t="s">
        <v>823</v>
      </c>
      <c r="C23" s="406">
        <v>60</v>
      </c>
      <c r="D23" s="406">
        <v>48</v>
      </c>
      <c r="E23" s="406">
        <v>12</v>
      </c>
      <c r="F23" s="407">
        <v>0</v>
      </c>
      <c r="G23" s="408" t="s">
        <v>751</v>
      </c>
      <c r="H23" s="408" t="s">
        <v>751</v>
      </c>
      <c r="I23" s="408" t="s">
        <v>751</v>
      </c>
      <c r="J23" s="408" t="s">
        <v>751</v>
      </c>
      <c r="K23" s="408" t="s">
        <v>751</v>
      </c>
      <c r="L23" s="408" t="s">
        <v>751</v>
      </c>
      <c r="M23" s="408" t="s">
        <v>751</v>
      </c>
      <c r="N23" s="409" t="s">
        <v>757</v>
      </c>
    </row>
    <row r="24" spans="1:14" s="69" customFormat="1" ht="24.75" customHeight="1">
      <c r="A24" s="405" t="s">
        <v>760</v>
      </c>
      <c r="B24" s="410" t="s">
        <v>823</v>
      </c>
      <c r="C24" s="407">
        <f>SUM(D24:E24)</f>
        <v>60</v>
      </c>
      <c r="D24" s="407">
        <v>48</v>
      </c>
      <c r="E24" s="407">
        <v>12</v>
      </c>
      <c r="F24" s="407">
        <v>0</v>
      </c>
      <c r="G24" s="408" t="s">
        <v>751</v>
      </c>
      <c r="H24" s="408" t="s">
        <v>751</v>
      </c>
      <c r="I24" s="408" t="s">
        <v>751</v>
      </c>
      <c r="J24" s="408" t="s">
        <v>751</v>
      </c>
      <c r="K24" s="408" t="s">
        <v>751</v>
      </c>
      <c r="L24" s="408" t="s">
        <v>751</v>
      </c>
      <c r="M24" s="408" t="s">
        <v>751</v>
      </c>
      <c r="N24" s="409" t="s">
        <v>760</v>
      </c>
    </row>
    <row r="25" spans="1:14" s="69" customFormat="1" ht="24.75" customHeight="1">
      <c r="A25" s="405" t="s">
        <v>783</v>
      </c>
      <c r="B25" s="410" t="s">
        <v>795</v>
      </c>
      <c r="C25" s="407">
        <v>44</v>
      </c>
      <c r="D25" s="407">
        <v>44</v>
      </c>
      <c r="E25" s="407">
        <v>0</v>
      </c>
      <c r="F25" s="407">
        <v>0</v>
      </c>
      <c r="G25" s="408" t="s">
        <v>756</v>
      </c>
      <c r="H25" s="408" t="s">
        <v>756</v>
      </c>
      <c r="I25" s="408" t="s">
        <v>756</v>
      </c>
      <c r="J25" s="408" t="s">
        <v>751</v>
      </c>
      <c r="K25" s="408" t="s">
        <v>756</v>
      </c>
      <c r="L25" s="408" t="s">
        <v>756</v>
      </c>
      <c r="M25" s="408" t="s">
        <v>756</v>
      </c>
      <c r="N25" s="409" t="s">
        <v>695</v>
      </c>
    </row>
    <row r="26" spans="1:14" s="109" customFormat="1" ht="24.75" customHeight="1">
      <c r="A26" s="97" t="s">
        <v>796</v>
      </c>
      <c r="B26" s="149" t="s">
        <v>823</v>
      </c>
      <c r="C26" s="135">
        <v>44</v>
      </c>
      <c r="D26" s="135">
        <v>44</v>
      </c>
      <c r="E26" s="135">
        <v>0</v>
      </c>
      <c r="F26" s="395">
        <v>0</v>
      </c>
      <c r="G26" s="137" t="s">
        <v>751</v>
      </c>
      <c r="H26" s="137" t="s">
        <v>751</v>
      </c>
      <c r="I26" s="137" t="s">
        <v>751</v>
      </c>
      <c r="J26" s="396" t="s">
        <v>751</v>
      </c>
      <c r="K26" s="137" t="s">
        <v>751</v>
      </c>
      <c r="L26" s="137" t="s">
        <v>751</v>
      </c>
      <c r="M26" s="137" t="s">
        <v>751</v>
      </c>
      <c r="N26" s="102" t="s">
        <v>796</v>
      </c>
    </row>
    <row r="27" spans="1:14" s="52" customFormat="1" ht="24.75" customHeight="1" thickBot="1">
      <c r="A27" s="27" t="s">
        <v>794</v>
      </c>
      <c r="B27" s="184" t="s">
        <v>823</v>
      </c>
      <c r="C27" s="411">
        <v>107</v>
      </c>
      <c r="D27" s="412">
        <v>56</v>
      </c>
      <c r="E27" s="397">
        <v>51</v>
      </c>
      <c r="F27" s="397">
        <v>0</v>
      </c>
      <c r="G27" s="397">
        <v>0</v>
      </c>
      <c r="H27" s="397">
        <v>0</v>
      </c>
      <c r="I27" s="397">
        <v>0</v>
      </c>
      <c r="J27" s="185" t="s">
        <v>751</v>
      </c>
      <c r="K27" s="185" t="s">
        <v>751</v>
      </c>
      <c r="L27" s="185" t="s">
        <v>751</v>
      </c>
      <c r="M27" s="186" t="s">
        <v>751</v>
      </c>
      <c r="N27" s="50" t="s">
        <v>794</v>
      </c>
    </row>
    <row r="28" spans="1:14" s="6" customFormat="1" ht="20.25" customHeight="1">
      <c r="A28" s="413" t="s">
        <v>831</v>
      </c>
      <c r="N28" s="325" t="s">
        <v>546</v>
      </c>
    </row>
    <row r="29" s="38" customFormat="1" ht="13.5"/>
    <row r="30" s="38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pans="1:25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3.5">
      <c r="A63" s="2"/>
    </row>
  </sheetData>
  <mergeCells count="29">
    <mergeCell ref="C19:E19"/>
    <mergeCell ref="G19:I19"/>
    <mergeCell ref="K19:M19"/>
    <mergeCell ref="C18:E18"/>
    <mergeCell ref="B17:E17"/>
    <mergeCell ref="F17:I17"/>
    <mergeCell ref="J17:M17"/>
    <mergeCell ref="G18:I18"/>
    <mergeCell ref="K18:M18"/>
    <mergeCell ref="C5:E5"/>
    <mergeCell ref="G5:I5"/>
    <mergeCell ref="K5:M5"/>
    <mergeCell ref="B16:E16"/>
    <mergeCell ref="F16:I16"/>
    <mergeCell ref="J16:M16"/>
    <mergeCell ref="A1:N1"/>
    <mergeCell ref="B3:E3"/>
    <mergeCell ref="F3:I3"/>
    <mergeCell ref="J3:M3"/>
    <mergeCell ref="A16:A21"/>
    <mergeCell ref="N16:N21"/>
    <mergeCell ref="A3:A8"/>
    <mergeCell ref="N3:N8"/>
    <mergeCell ref="C6:E6"/>
    <mergeCell ref="G6:I6"/>
    <mergeCell ref="K6:M6"/>
    <mergeCell ref="B4:E4"/>
    <mergeCell ref="F4:I4"/>
    <mergeCell ref="J4:M4"/>
  </mergeCells>
  <printOptions/>
  <pageMargins left="0.35" right="0.38" top="0.5905511811023623" bottom="0.5905511811023623" header="0.5118110236220472" footer="0.5118110236220472"/>
  <pageSetup horizontalDpi="600" verticalDpi="6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70"/>
  <sheetViews>
    <sheetView zoomScaleSheetLayoutView="100" workbookViewId="0" topLeftCell="A19">
      <selection activeCell="M20" sqref="M20"/>
    </sheetView>
  </sheetViews>
  <sheetFormatPr defaultColWidth="8.88671875" defaultRowHeight="13.5"/>
  <cols>
    <col min="1" max="1" width="10.77734375" style="28" customWidth="1"/>
    <col min="2" max="12" width="9.3359375" style="28" customWidth="1"/>
    <col min="13" max="13" width="10.6640625" style="28" customWidth="1"/>
    <col min="14" max="16384" width="8.77734375" style="28" customWidth="1"/>
  </cols>
  <sheetData>
    <row r="1" spans="1:14" s="382" customFormat="1" ht="34.5" customHeight="1">
      <c r="A1" s="639" t="s">
        <v>583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40"/>
    </row>
    <row r="2" spans="1:13" s="6" customFormat="1" ht="18" customHeight="1" thickBot="1">
      <c r="A2" s="12" t="s">
        <v>851</v>
      </c>
      <c r="B2" s="12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 t="s">
        <v>852</v>
      </c>
    </row>
    <row r="3" spans="1:13" s="38" customFormat="1" ht="21.75" customHeight="1">
      <c r="A3" s="815" t="s">
        <v>548</v>
      </c>
      <c r="B3" s="816" t="s">
        <v>549</v>
      </c>
      <c r="C3" s="814"/>
      <c r="D3" s="815"/>
      <c r="E3" s="895" t="s">
        <v>550</v>
      </c>
      <c r="F3" s="814"/>
      <c r="G3" s="816" t="s">
        <v>551</v>
      </c>
      <c r="H3" s="814"/>
      <c r="I3" s="815"/>
      <c r="J3" s="814" t="s">
        <v>552</v>
      </c>
      <c r="K3" s="814"/>
      <c r="L3" s="815"/>
      <c r="M3" s="816" t="s">
        <v>384</v>
      </c>
    </row>
    <row r="4" spans="1:13" s="38" customFormat="1" ht="21.75" customHeight="1">
      <c r="A4" s="818"/>
      <c r="B4" s="820" t="s">
        <v>553</v>
      </c>
      <c r="C4" s="881"/>
      <c r="D4" s="821"/>
      <c r="E4" s="820" t="s">
        <v>554</v>
      </c>
      <c r="F4" s="881"/>
      <c r="G4" s="820" t="s">
        <v>555</v>
      </c>
      <c r="H4" s="881"/>
      <c r="I4" s="821"/>
      <c r="J4" s="881" t="s">
        <v>556</v>
      </c>
      <c r="K4" s="881"/>
      <c r="L4" s="821"/>
      <c r="M4" s="819"/>
    </row>
    <row r="5" spans="1:13" s="38" customFormat="1" ht="18.75" customHeight="1">
      <c r="A5" s="818"/>
      <c r="B5" s="400" t="s">
        <v>557</v>
      </c>
      <c r="C5" s="400" t="s">
        <v>558</v>
      </c>
      <c r="D5" s="400" t="s">
        <v>559</v>
      </c>
      <c r="E5" s="400" t="s">
        <v>560</v>
      </c>
      <c r="F5" s="400" t="s">
        <v>561</v>
      </c>
      <c r="G5" s="399" t="s">
        <v>562</v>
      </c>
      <c r="H5" s="399" t="s">
        <v>563</v>
      </c>
      <c r="I5" s="399" t="s">
        <v>564</v>
      </c>
      <c r="J5" s="400" t="s">
        <v>565</v>
      </c>
      <c r="K5" s="400" t="s">
        <v>566</v>
      </c>
      <c r="L5" s="400" t="s">
        <v>567</v>
      </c>
      <c r="M5" s="819"/>
    </row>
    <row r="6" spans="1:13" s="38" customFormat="1" ht="18.75" customHeight="1">
      <c r="A6" s="818"/>
      <c r="B6" s="399"/>
      <c r="C6" s="399"/>
      <c r="D6" s="399"/>
      <c r="E6" s="399"/>
      <c r="F6" s="399"/>
      <c r="G6" s="399"/>
      <c r="H6" s="399"/>
      <c r="I6" s="399" t="s">
        <v>568</v>
      </c>
      <c r="J6" s="399"/>
      <c r="K6" s="399"/>
      <c r="L6" s="399"/>
      <c r="M6" s="819"/>
    </row>
    <row r="7" spans="1:13" s="38" customFormat="1" ht="20.25" customHeight="1">
      <c r="A7" s="818"/>
      <c r="B7" s="399"/>
      <c r="C7" s="399"/>
      <c r="D7" s="399"/>
      <c r="E7" s="399"/>
      <c r="F7" s="399"/>
      <c r="G7" s="528" t="s">
        <v>569</v>
      </c>
      <c r="H7" s="399"/>
      <c r="I7" s="399"/>
      <c r="J7" s="399"/>
      <c r="K7" s="399" t="s">
        <v>570</v>
      </c>
      <c r="L7" s="399"/>
      <c r="M7" s="819"/>
    </row>
    <row r="8" spans="1:13" s="38" customFormat="1" ht="20.25" customHeight="1">
      <c r="A8" s="818"/>
      <c r="B8" s="399" t="s">
        <v>398</v>
      </c>
      <c r="C8" s="399" t="s">
        <v>399</v>
      </c>
      <c r="D8" s="399" t="s">
        <v>571</v>
      </c>
      <c r="E8" s="399"/>
      <c r="F8" s="399"/>
      <c r="G8" s="528" t="s">
        <v>572</v>
      </c>
      <c r="H8" s="399" t="s">
        <v>573</v>
      </c>
      <c r="I8" s="399" t="s">
        <v>574</v>
      </c>
      <c r="J8" s="399" t="s">
        <v>530</v>
      </c>
      <c r="K8" s="399" t="s">
        <v>575</v>
      </c>
      <c r="L8" s="399" t="s">
        <v>576</v>
      </c>
      <c r="M8" s="819"/>
    </row>
    <row r="9" spans="1:13" s="38" customFormat="1" ht="20.25" customHeight="1">
      <c r="A9" s="821"/>
      <c r="B9" s="401"/>
      <c r="C9" s="401"/>
      <c r="D9" s="401" t="s">
        <v>577</v>
      </c>
      <c r="E9" s="567" t="s">
        <v>578</v>
      </c>
      <c r="F9" s="401" t="s">
        <v>579</v>
      </c>
      <c r="G9" s="401" t="s">
        <v>580</v>
      </c>
      <c r="H9" s="401" t="s">
        <v>580</v>
      </c>
      <c r="I9" s="401" t="s">
        <v>581</v>
      </c>
      <c r="J9" s="401" t="s">
        <v>580</v>
      </c>
      <c r="K9" s="401" t="s">
        <v>582</v>
      </c>
      <c r="L9" s="401" t="s">
        <v>580</v>
      </c>
      <c r="M9" s="820"/>
    </row>
    <row r="10" spans="1:13" s="108" customFormat="1" ht="24" customHeight="1">
      <c r="A10" s="356" t="s">
        <v>853</v>
      </c>
      <c r="B10" s="99">
        <v>5</v>
      </c>
      <c r="C10" s="99">
        <v>1</v>
      </c>
      <c r="D10" s="99">
        <v>9</v>
      </c>
      <c r="E10" s="99" t="s">
        <v>751</v>
      </c>
      <c r="F10" s="99">
        <v>7</v>
      </c>
      <c r="G10" s="99">
        <v>1</v>
      </c>
      <c r="H10" s="99">
        <v>5</v>
      </c>
      <c r="I10" s="99">
        <v>3</v>
      </c>
      <c r="J10" s="99">
        <v>1</v>
      </c>
      <c r="K10" s="99" t="s">
        <v>751</v>
      </c>
      <c r="L10" s="282" t="s">
        <v>751</v>
      </c>
      <c r="M10" s="292" t="s">
        <v>853</v>
      </c>
    </row>
    <row r="11" spans="1:13" s="107" customFormat="1" ht="30" customHeight="1">
      <c r="A11" s="270" t="s">
        <v>854</v>
      </c>
      <c r="B11" s="128" t="s">
        <v>756</v>
      </c>
      <c r="C11" s="128">
        <v>1</v>
      </c>
      <c r="D11" s="128" t="s">
        <v>756</v>
      </c>
      <c r="E11" s="128">
        <v>1</v>
      </c>
      <c r="F11" s="128" t="s">
        <v>756</v>
      </c>
      <c r="G11" s="128" t="s">
        <v>756</v>
      </c>
      <c r="H11" s="128">
        <v>3</v>
      </c>
      <c r="I11" s="117">
        <v>4</v>
      </c>
      <c r="J11" s="128" t="s">
        <v>756</v>
      </c>
      <c r="K11" s="128" t="s">
        <v>756</v>
      </c>
      <c r="L11" s="283" t="s">
        <v>756</v>
      </c>
      <c r="M11" s="291" t="s">
        <v>854</v>
      </c>
    </row>
    <row r="12" spans="1:13" s="108" customFormat="1" ht="24" customHeight="1">
      <c r="A12" s="270" t="s">
        <v>855</v>
      </c>
      <c r="B12" s="99">
        <v>7</v>
      </c>
      <c r="C12" s="99">
        <v>2</v>
      </c>
      <c r="D12" s="99">
        <v>10</v>
      </c>
      <c r="E12" s="99" t="s">
        <v>751</v>
      </c>
      <c r="F12" s="99">
        <v>7</v>
      </c>
      <c r="G12" s="99">
        <v>1</v>
      </c>
      <c r="H12" s="99">
        <v>5</v>
      </c>
      <c r="I12" s="99">
        <v>3</v>
      </c>
      <c r="J12" s="99">
        <v>1</v>
      </c>
      <c r="K12" s="99" t="s">
        <v>751</v>
      </c>
      <c r="L12" s="97" t="s">
        <v>751</v>
      </c>
      <c r="M12" s="291" t="s">
        <v>855</v>
      </c>
    </row>
    <row r="13" spans="1:13" s="107" customFormat="1" ht="30" customHeight="1">
      <c r="A13" s="270" t="s">
        <v>856</v>
      </c>
      <c r="B13" s="128" t="s">
        <v>756</v>
      </c>
      <c r="C13" s="128">
        <v>1</v>
      </c>
      <c r="D13" s="128" t="s">
        <v>756</v>
      </c>
      <c r="E13" s="128">
        <v>1</v>
      </c>
      <c r="F13" s="128" t="s">
        <v>756</v>
      </c>
      <c r="G13" s="128" t="s">
        <v>756</v>
      </c>
      <c r="H13" s="128">
        <v>3</v>
      </c>
      <c r="I13" s="117">
        <v>4</v>
      </c>
      <c r="J13" s="128" t="s">
        <v>756</v>
      </c>
      <c r="K13" s="128" t="s">
        <v>756</v>
      </c>
      <c r="L13" s="283" t="s">
        <v>756</v>
      </c>
      <c r="M13" s="291" t="s">
        <v>856</v>
      </c>
    </row>
    <row r="14" spans="1:13" s="108" customFormat="1" ht="24" customHeight="1">
      <c r="A14" s="270" t="s">
        <v>857</v>
      </c>
      <c r="B14" s="99">
        <v>6</v>
      </c>
      <c r="C14" s="99">
        <v>2</v>
      </c>
      <c r="D14" s="99">
        <v>22</v>
      </c>
      <c r="E14" s="127">
        <v>0</v>
      </c>
      <c r="F14" s="99">
        <v>5</v>
      </c>
      <c r="G14" s="99">
        <v>1</v>
      </c>
      <c r="H14" s="99">
        <v>5</v>
      </c>
      <c r="I14" s="99">
        <v>6</v>
      </c>
      <c r="J14" s="99">
        <v>1</v>
      </c>
      <c r="K14" s="150">
        <v>0</v>
      </c>
      <c r="L14" s="284">
        <v>0</v>
      </c>
      <c r="M14" s="291" t="s">
        <v>857</v>
      </c>
    </row>
    <row r="15" spans="1:13" s="107" customFormat="1" ht="30" customHeight="1">
      <c r="A15" s="270" t="s">
        <v>858</v>
      </c>
      <c r="B15" s="128" t="s">
        <v>756</v>
      </c>
      <c r="C15" s="128">
        <v>1</v>
      </c>
      <c r="D15" s="128" t="s">
        <v>756</v>
      </c>
      <c r="E15" s="128">
        <v>1</v>
      </c>
      <c r="F15" s="128" t="s">
        <v>756</v>
      </c>
      <c r="G15" s="128" t="s">
        <v>756</v>
      </c>
      <c r="H15" s="128">
        <v>3</v>
      </c>
      <c r="I15" s="117">
        <v>4</v>
      </c>
      <c r="J15" s="128" t="s">
        <v>756</v>
      </c>
      <c r="K15" s="128" t="s">
        <v>756</v>
      </c>
      <c r="L15" s="283" t="s">
        <v>756</v>
      </c>
      <c r="M15" s="291" t="s">
        <v>858</v>
      </c>
    </row>
    <row r="16" spans="1:13" s="108" customFormat="1" ht="24" customHeight="1">
      <c r="A16" s="270" t="s">
        <v>859</v>
      </c>
      <c r="B16" s="99">
        <v>4</v>
      </c>
      <c r="C16" s="99">
        <v>4</v>
      </c>
      <c r="D16" s="99">
        <v>23</v>
      </c>
      <c r="E16" s="127">
        <v>0</v>
      </c>
      <c r="F16" s="99">
        <v>6</v>
      </c>
      <c r="G16" s="99">
        <v>1</v>
      </c>
      <c r="H16" s="99">
        <v>5</v>
      </c>
      <c r="I16" s="99">
        <v>8</v>
      </c>
      <c r="J16" s="99">
        <v>1</v>
      </c>
      <c r="K16" s="150">
        <v>0</v>
      </c>
      <c r="L16" s="284">
        <v>1</v>
      </c>
      <c r="M16" s="291" t="s">
        <v>859</v>
      </c>
    </row>
    <row r="17" spans="1:13" s="107" customFormat="1" ht="30" customHeight="1">
      <c r="A17" s="270" t="s">
        <v>860</v>
      </c>
      <c r="B17" s="151" t="s">
        <v>802</v>
      </c>
      <c r="C17" s="128">
        <v>1</v>
      </c>
      <c r="D17" s="151" t="s">
        <v>802</v>
      </c>
      <c r="E17" s="128">
        <v>1</v>
      </c>
      <c r="F17" s="151" t="s">
        <v>802</v>
      </c>
      <c r="G17" s="151" t="s">
        <v>802</v>
      </c>
      <c r="H17" s="128">
        <v>2</v>
      </c>
      <c r="I17" s="117">
        <v>4</v>
      </c>
      <c r="J17" s="128">
        <v>1</v>
      </c>
      <c r="K17" s="151" t="s">
        <v>802</v>
      </c>
      <c r="L17" s="285" t="s">
        <v>802</v>
      </c>
      <c r="M17" s="291" t="s">
        <v>860</v>
      </c>
    </row>
    <row r="18" spans="1:13" s="109" customFormat="1" ht="24" customHeight="1">
      <c r="A18" s="270" t="s">
        <v>861</v>
      </c>
      <c r="B18" s="99">
        <v>4</v>
      </c>
      <c r="C18" s="99">
        <v>4</v>
      </c>
      <c r="D18" s="99">
        <v>23</v>
      </c>
      <c r="E18" s="127"/>
      <c r="F18" s="99">
        <v>6</v>
      </c>
      <c r="G18" s="99">
        <v>1</v>
      </c>
      <c r="H18" s="99">
        <v>5</v>
      </c>
      <c r="I18" s="99">
        <v>8</v>
      </c>
      <c r="J18" s="99">
        <v>1</v>
      </c>
      <c r="K18" s="151" t="s">
        <v>802</v>
      </c>
      <c r="L18" s="284">
        <v>1</v>
      </c>
      <c r="M18" s="291" t="s">
        <v>861</v>
      </c>
    </row>
    <row r="19" spans="1:13" s="107" customFormat="1" ht="30" customHeight="1">
      <c r="A19" s="270" t="s">
        <v>862</v>
      </c>
      <c r="B19" s="117" t="s">
        <v>756</v>
      </c>
      <c r="C19" s="117">
        <v>1</v>
      </c>
      <c r="D19" s="117" t="s">
        <v>756</v>
      </c>
      <c r="E19" s="117" t="s">
        <v>756</v>
      </c>
      <c r="F19" s="117" t="s">
        <v>756</v>
      </c>
      <c r="G19" s="117" t="s">
        <v>756</v>
      </c>
      <c r="H19" s="117">
        <v>2</v>
      </c>
      <c r="I19" s="117">
        <v>4</v>
      </c>
      <c r="J19" s="117">
        <v>1</v>
      </c>
      <c r="K19" s="151" t="s">
        <v>802</v>
      </c>
      <c r="L19" s="283" t="s">
        <v>756</v>
      </c>
      <c r="M19" s="291" t="s">
        <v>862</v>
      </c>
    </row>
    <row r="20" spans="1:13" s="52" customFormat="1" ht="24" customHeight="1" thickBot="1">
      <c r="A20" s="27" t="s">
        <v>794</v>
      </c>
      <c r="B20" s="741">
        <v>3</v>
      </c>
      <c r="C20" s="741">
        <v>5</v>
      </c>
      <c r="D20" s="741">
        <v>24</v>
      </c>
      <c r="E20" s="741">
        <v>1</v>
      </c>
      <c r="F20" s="741">
        <v>6</v>
      </c>
      <c r="G20" s="741">
        <v>1</v>
      </c>
      <c r="H20" s="742">
        <v>7</v>
      </c>
      <c r="I20" s="741">
        <v>12</v>
      </c>
      <c r="J20" s="741">
        <v>2</v>
      </c>
      <c r="K20" s="743" t="s">
        <v>802</v>
      </c>
      <c r="L20" s="744">
        <v>1</v>
      </c>
      <c r="M20" s="50" t="s">
        <v>794</v>
      </c>
    </row>
    <row r="21" spans="1:13" s="6" customFormat="1" ht="18" customHeight="1">
      <c r="A21" s="12" t="s">
        <v>863</v>
      </c>
      <c r="B21" s="12"/>
      <c r="C21" s="12"/>
      <c r="D21" s="350"/>
      <c r="E21" s="350"/>
      <c r="F21" s="350"/>
      <c r="G21" s="350"/>
      <c r="H21" s="350"/>
      <c r="J21" s="351"/>
      <c r="K21" s="351"/>
      <c r="L21" s="352"/>
      <c r="M21" s="352" t="s">
        <v>547</v>
      </c>
    </row>
    <row r="22" spans="1:14" s="1" customFormat="1" ht="12.75" customHeight="1">
      <c r="A22" s="353"/>
      <c r="B22" s="38"/>
      <c r="C22" s="38"/>
      <c r="D22" s="38"/>
      <c r="E22" s="38"/>
      <c r="N22" s="354"/>
    </row>
    <row r="23" s="38" customFormat="1" ht="13.5">
      <c r="A23" s="355"/>
    </row>
    <row r="24" s="38" customFormat="1" ht="13.5"/>
    <row r="25" s="38" customFormat="1" ht="13.5"/>
    <row r="26" s="38" customFormat="1" ht="13.5"/>
    <row r="27" s="38" customFormat="1" ht="13.5"/>
    <row r="28" s="38" customFormat="1" ht="13.5"/>
    <row r="29" s="38" customFormat="1" ht="13.5"/>
    <row r="30" s="38" customFormat="1" ht="13.5"/>
    <row r="31" s="38" customFormat="1" ht="13.5"/>
    <row r="32" s="38" customFormat="1" ht="13.5"/>
    <row r="33" s="38" customFormat="1" ht="13.5"/>
    <row r="34" s="38" customFormat="1" ht="13.5"/>
    <row r="35" s="38" customFormat="1" ht="13.5"/>
    <row r="36" s="38" customFormat="1" ht="13.5"/>
    <row r="37" s="38" customFormat="1" ht="13.5"/>
    <row r="38" s="38" customFormat="1" ht="13.5"/>
    <row r="39" s="38" customFormat="1" ht="13.5"/>
    <row r="40" s="38" customFormat="1" ht="13.5"/>
    <row r="41" s="38" customFormat="1" ht="13.5"/>
    <row r="42" s="38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pans="1:25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3.5">
      <c r="A70" s="2"/>
    </row>
  </sheetData>
  <mergeCells count="10">
    <mergeCell ref="J3:L3"/>
    <mergeCell ref="A3:A9"/>
    <mergeCell ref="M3:M9"/>
    <mergeCell ref="E4:F4"/>
    <mergeCell ref="J4:L4"/>
    <mergeCell ref="G4:I4"/>
    <mergeCell ref="B3:D3"/>
    <mergeCell ref="B4:D4"/>
    <mergeCell ref="E3:F3"/>
    <mergeCell ref="G3:I3"/>
  </mergeCells>
  <printOptions/>
  <pageMargins left="0.32" right="0.28" top="0.5905511811023623" bottom="0.5905511811023623" header="0.5118110236220472" footer="0.5118110236220472"/>
  <pageSetup horizontalDpi="600" verticalDpi="600" orientation="landscape" paperSize="9" scale="99" r:id="rId1"/>
  <colBreaks count="1" manualBreakCount="1">
    <brk id="14" max="1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workbookViewId="0" topLeftCell="H19">
      <selection activeCell="E31" sqref="E31"/>
    </sheetView>
  </sheetViews>
  <sheetFormatPr defaultColWidth="8.88671875" defaultRowHeight="13.5"/>
  <cols>
    <col min="1" max="1" width="10.77734375" style="0" customWidth="1"/>
    <col min="2" max="10" width="8.77734375" style="0" customWidth="1"/>
    <col min="11" max="16" width="7.77734375" style="0" customWidth="1"/>
    <col min="17" max="17" width="8.77734375" style="0" customWidth="1"/>
    <col min="18" max="18" width="7.77734375" style="0" customWidth="1"/>
    <col min="19" max="19" width="10.77734375" style="0" customWidth="1"/>
  </cols>
  <sheetData>
    <row r="1" spans="1:20" s="6" customFormat="1" ht="30" customHeight="1">
      <c r="A1" s="690" t="s">
        <v>650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</row>
    <row r="2" spans="1:22" s="6" customFormat="1" ht="15" customHeight="1" thickBot="1">
      <c r="A2" s="12" t="s">
        <v>651</v>
      </c>
      <c r="B2" s="12"/>
      <c r="C2" s="12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S2" s="480" t="s">
        <v>638</v>
      </c>
      <c r="V2" s="351"/>
    </row>
    <row r="3" spans="1:19" s="6" customFormat="1" ht="18" customHeight="1">
      <c r="A3" s="854" t="s">
        <v>404</v>
      </c>
      <c r="B3" s="657" t="s">
        <v>652</v>
      </c>
      <c r="C3" s="658"/>
      <c r="D3" s="658"/>
      <c r="E3" s="658"/>
      <c r="F3" s="659"/>
      <c r="G3" s="659"/>
      <c r="H3" s="659"/>
      <c r="I3" s="659"/>
      <c r="J3" s="658"/>
      <c r="K3" s="658"/>
      <c r="L3" s="658"/>
      <c r="M3" s="658"/>
      <c r="N3" s="660" t="s">
        <v>653</v>
      </c>
      <c r="O3" s="661"/>
      <c r="P3" s="661"/>
      <c r="Q3" s="662"/>
      <c r="R3" s="427"/>
      <c r="S3" s="721" t="s">
        <v>384</v>
      </c>
    </row>
    <row r="4" spans="1:19" s="6" customFormat="1" ht="32.25" customHeight="1">
      <c r="A4" s="878"/>
      <c r="B4" s="663" t="s">
        <v>654</v>
      </c>
      <c r="C4" s="664"/>
      <c r="D4" s="665" t="s">
        <v>655</v>
      </c>
      <c r="E4" s="666"/>
      <c r="F4" s="663" t="s">
        <v>656</v>
      </c>
      <c r="G4" s="667"/>
      <c r="H4" s="668" t="s">
        <v>657</v>
      </c>
      <c r="I4" s="669"/>
      <c r="J4" s="907" t="s">
        <v>658</v>
      </c>
      <c r="K4" s="907"/>
      <c r="L4" s="670" t="s">
        <v>659</v>
      </c>
      <c r="M4" s="669"/>
      <c r="N4" s="896" t="s">
        <v>660</v>
      </c>
      <c r="O4" s="899" t="s">
        <v>661</v>
      </c>
      <c r="P4" s="899" t="s">
        <v>662</v>
      </c>
      <c r="Q4" s="899" t="s">
        <v>663</v>
      </c>
      <c r="R4" s="906" t="s">
        <v>664</v>
      </c>
      <c r="S4" s="763"/>
    </row>
    <row r="5" spans="1:19" s="6" customFormat="1" ht="19.5" customHeight="1">
      <c r="A5" s="878"/>
      <c r="B5" s="901" t="s">
        <v>665</v>
      </c>
      <c r="C5" s="903" t="s">
        <v>666</v>
      </c>
      <c r="D5" s="901" t="s">
        <v>667</v>
      </c>
      <c r="E5" s="903" t="s">
        <v>666</v>
      </c>
      <c r="F5" s="671" t="s">
        <v>668</v>
      </c>
      <c r="G5" s="671" t="s">
        <v>669</v>
      </c>
      <c r="H5" s="671" t="s">
        <v>668</v>
      </c>
      <c r="I5" s="671" t="s">
        <v>669</v>
      </c>
      <c r="J5" s="671" t="s">
        <v>668</v>
      </c>
      <c r="K5" s="671" t="s">
        <v>669</v>
      </c>
      <c r="L5" s="901" t="s">
        <v>665</v>
      </c>
      <c r="M5" s="903" t="s">
        <v>666</v>
      </c>
      <c r="N5" s="897"/>
      <c r="O5" s="900"/>
      <c r="P5" s="900"/>
      <c r="Q5" s="900"/>
      <c r="R5" s="754"/>
      <c r="S5" s="763"/>
    </row>
    <row r="6" spans="1:19" s="6" customFormat="1" ht="24" customHeight="1">
      <c r="A6" s="862"/>
      <c r="B6" s="902"/>
      <c r="C6" s="904"/>
      <c r="D6" s="898"/>
      <c r="E6" s="904"/>
      <c r="F6" s="525" t="s">
        <v>746</v>
      </c>
      <c r="G6" s="525" t="s">
        <v>745</v>
      </c>
      <c r="H6" s="525" t="s">
        <v>746</v>
      </c>
      <c r="I6" s="525" t="s">
        <v>745</v>
      </c>
      <c r="J6" s="525" t="s">
        <v>746</v>
      </c>
      <c r="K6" s="525" t="s">
        <v>745</v>
      </c>
      <c r="L6" s="898"/>
      <c r="M6" s="904"/>
      <c r="N6" s="898"/>
      <c r="O6" s="898"/>
      <c r="P6" s="898"/>
      <c r="Q6" s="898"/>
      <c r="R6" s="755"/>
      <c r="S6" s="763"/>
    </row>
    <row r="7" spans="1:19" s="153" customFormat="1" ht="21.75" customHeight="1">
      <c r="A7" s="303" t="s">
        <v>699</v>
      </c>
      <c r="B7" s="127">
        <v>3</v>
      </c>
      <c r="C7" s="127">
        <v>12214</v>
      </c>
      <c r="D7" s="127">
        <v>1</v>
      </c>
      <c r="E7" s="127">
        <v>63000</v>
      </c>
      <c r="F7" s="127">
        <v>1</v>
      </c>
      <c r="G7" s="127">
        <v>15000</v>
      </c>
      <c r="H7" s="127">
        <v>2</v>
      </c>
      <c r="I7" s="127">
        <v>9723</v>
      </c>
      <c r="J7" s="127" t="s">
        <v>670</v>
      </c>
      <c r="K7" s="127" t="s">
        <v>670</v>
      </c>
      <c r="L7" s="127" t="s">
        <v>670</v>
      </c>
      <c r="M7" s="127" t="s">
        <v>670</v>
      </c>
      <c r="N7" s="127">
        <v>2</v>
      </c>
      <c r="O7" s="127" t="s">
        <v>670</v>
      </c>
      <c r="P7" s="127" t="s">
        <v>670</v>
      </c>
      <c r="Q7" s="127" t="s">
        <v>670</v>
      </c>
      <c r="R7" s="127" t="s">
        <v>670</v>
      </c>
      <c r="S7" s="297" t="s">
        <v>699</v>
      </c>
    </row>
    <row r="8" spans="1:19" s="153" customFormat="1" ht="21.75" customHeight="1">
      <c r="A8" s="295" t="s">
        <v>700</v>
      </c>
      <c r="B8" s="113">
        <v>5</v>
      </c>
      <c r="C8" s="113">
        <v>12390</v>
      </c>
      <c r="D8" s="100" t="s">
        <v>756</v>
      </c>
      <c r="E8" s="100" t="s">
        <v>756</v>
      </c>
      <c r="F8" s="100" t="s">
        <v>756</v>
      </c>
      <c r="G8" s="100" t="s">
        <v>756</v>
      </c>
      <c r="H8" s="100" t="s">
        <v>756</v>
      </c>
      <c r="I8" s="100" t="s">
        <v>756</v>
      </c>
      <c r="J8" s="100" t="s">
        <v>756</v>
      </c>
      <c r="K8" s="100" t="s">
        <v>756</v>
      </c>
      <c r="L8" s="100" t="s">
        <v>756</v>
      </c>
      <c r="M8" s="100" t="s">
        <v>756</v>
      </c>
      <c r="N8" s="113">
        <v>1</v>
      </c>
      <c r="O8" s="100" t="s">
        <v>756</v>
      </c>
      <c r="P8" s="100" t="s">
        <v>756</v>
      </c>
      <c r="Q8" s="100" t="s">
        <v>756</v>
      </c>
      <c r="R8" s="100" t="s">
        <v>756</v>
      </c>
      <c r="S8" s="298" t="s">
        <v>700</v>
      </c>
    </row>
    <row r="9" spans="1:19" s="153" customFormat="1" ht="21.75" customHeight="1">
      <c r="A9" s="295" t="s">
        <v>701</v>
      </c>
      <c r="B9" s="127">
        <v>3</v>
      </c>
      <c r="C9" s="127">
        <v>12214</v>
      </c>
      <c r="D9" s="127">
        <v>1</v>
      </c>
      <c r="E9" s="127">
        <v>63000</v>
      </c>
      <c r="F9" s="127">
        <v>1</v>
      </c>
      <c r="G9" s="127">
        <v>15000</v>
      </c>
      <c r="H9" s="127">
        <v>2</v>
      </c>
      <c r="I9" s="127">
        <v>9723</v>
      </c>
      <c r="J9" s="127" t="s">
        <v>670</v>
      </c>
      <c r="K9" s="127" t="s">
        <v>670</v>
      </c>
      <c r="L9" s="127" t="s">
        <v>670</v>
      </c>
      <c r="M9" s="127" t="s">
        <v>670</v>
      </c>
      <c r="N9" s="127">
        <v>2</v>
      </c>
      <c r="O9" s="127" t="s">
        <v>670</v>
      </c>
      <c r="P9" s="127" t="s">
        <v>670</v>
      </c>
      <c r="Q9" s="127" t="s">
        <v>670</v>
      </c>
      <c r="R9" s="127" t="s">
        <v>670</v>
      </c>
      <c r="S9" s="298" t="s">
        <v>701</v>
      </c>
    </row>
    <row r="10" spans="1:19" s="153" customFormat="1" ht="21.75" customHeight="1">
      <c r="A10" s="295" t="s">
        <v>702</v>
      </c>
      <c r="B10" s="113">
        <v>5</v>
      </c>
      <c r="C10" s="113">
        <v>12390</v>
      </c>
      <c r="D10" s="100" t="s">
        <v>756</v>
      </c>
      <c r="E10" s="100" t="s">
        <v>756</v>
      </c>
      <c r="F10" s="100" t="s">
        <v>756</v>
      </c>
      <c r="G10" s="100" t="s">
        <v>756</v>
      </c>
      <c r="H10" s="100" t="s">
        <v>756</v>
      </c>
      <c r="I10" s="100" t="s">
        <v>756</v>
      </c>
      <c r="J10" s="100" t="s">
        <v>756</v>
      </c>
      <c r="K10" s="100" t="s">
        <v>756</v>
      </c>
      <c r="L10" s="100" t="s">
        <v>756</v>
      </c>
      <c r="M10" s="100" t="s">
        <v>756</v>
      </c>
      <c r="N10" s="113">
        <v>1</v>
      </c>
      <c r="O10" s="100" t="s">
        <v>756</v>
      </c>
      <c r="P10" s="100" t="s">
        <v>756</v>
      </c>
      <c r="Q10" s="100" t="s">
        <v>756</v>
      </c>
      <c r="R10" s="100" t="s">
        <v>756</v>
      </c>
      <c r="S10" s="298" t="s">
        <v>702</v>
      </c>
    </row>
    <row r="11" spans="1:19" s="153" customFormat="1" ht="21.75" customHeight="1">
      <c r="A11" s="295" t="s">
        <v>703</v>
      </c>
      <c r="B11" s="127">
        <v>3</v>
      </c>
      <c r="C11" s="127">
        <v>12214</v>
      </c>
      <c r="D11" s="127">
        <v>1</v>
      </c>
      <c r="E11" s="127">
        <v>63000</v>
      </c>
      <c r="F11" s="127">
        <v>1</v>
      </c>
      <c r="G11" s="127">
        <v>15000</v>
      </c>
      <c r="H11" s="127">
        <v>2</v>
      </c>
      <c r="I11" s="127">
        <v>9723</v>
      </c>
      <c r="J11" s="127">
        <v>0</v>
      </c>
      <c r="K11" s="127">
        <v>0</v>
      </c>
      <c r="L11" s="127">
        <v>0</v>
      </c>
      <c r="M11" s="127">
        <v>0</v>
      </c>
      <c r="N11" s="127">
        <v>2</v>
      </c>
      <c r="O11" s="127">
        <v>0</v>
      </c>
      <c r="P11" s="127">
        <v>0</v>
      </c>
      <c r="Q11" s="127">
        <v>0</v>
      </c>
      <c r="R11" s="127">
        <v>0</v>
      </c>
      <c r="S11" s="298" t="s">
        <v>703</v>
      </c>
    </row>
    <row r="12" spans="1:19" s="153" customFormat="1" ht="21.75" customHeight="1">
      <c r="A12" s="295" t="s">
        <v>704</v>
      </c>
      <c r="B12" s="113">
        <v>5</v>
      </c>
      <c r="C12" s="113">
        <v>12390</v>
      </c>
      <c r="D12" s="100">
        <v>1</v>
      </c>
      <c r="E12" s="100">
        <v>42328</v>
      </c>
      <c r="F12" s="100" t="s">
        <v>756</v>
      </c>
      <c r="G12" s="100" t="s">
        <v>756</v>
      </c>
      <c r="H12" s="100" t="s">
        <v>756</v>
      </c>
      <c r="I12" s="100" t="s">
        <v>756</v>
      </c>
      <c r="J12" s="100" t="s">
        <v>756</v>
      </c>
      <c r="K12" s="100" t="s">
        <v>756</v>
      </c>
      <c r="L12" s="100" t="s">
        <v>756</v>
      </c>
      <c r="M12" s="100" t="s">
        <v>756</v>
      </c>
      <c r="N12" s="113">
        <v>1</v>
      </c>
      <c r="O12" s="100" t="s">
        <v>756</v>
      </c>
      <c r="P12" s="100" t="s">
        <v>756</v>
      </c>
      <c r="Q12" s="100" t="s">
        <v>756</v>
      </c>
      <c r="R12" s="100" t="s">
        <v>756</v>
      </c>
      <c r="S12" s="298" t="s">
        <v>704</v>
      </c>
    </row>
    <row r="13" spans="1:19" s="153" customFormat="1" ht="21.75" customHeight="1">
      <c r="A13" s="295" t="s">
        <v>705</v>
      </c>
      <c r="B13" s="127">
        <v>3</v>
      </c>
      <c r="C13" s="127">
        <v>12214</v>
      </c>
      <c r="D13" s="127">
        <v>1</v>
      </c>
      <c r="E13" s="127">
        <v>63000</v>
      </c>
      <c r="F13" s="127">
        <v>1</v>
      </c>
      <c r="G13" s="127">
        <v>15000</v>
      </c>
      <c r="H13" s="127">
        <v>2</v>
      </c>
      <c r="I13" s="127">
        <v>9723</v>
      </c>
      <c r="J13" s="127">
        <v>0</v>
      </c>
      <c r="K13" s="127">
        <v>0</v>
      </c>
      <c r="L13" s="127">
        <v>0</v>
      </c>
      <c r="M13" s="127">
        <v>0</v>
      </c>
      <c r="N13" s="127">
        <v>2</v>
      </c>
      <c r="O13" s="127">
        <v>0</v>
      </c>
      <c r="P13" s="127">
        <v>0</v>
      </c>
      <c r="Q13" s="127">
        <v>0</v>
      </c>
      <c r="R13" s="100" t="s">
        <v>756</v>
      </c>
      <c r="S13" s="298" t="s">
        <v>705</v>
      </c>
    </row>
    <row r="14" spans="1:19" s="153" customFormat="1" ht="21.75" customHeight="1">
      <c r="A14" s="295" t="s">
        <v>706</v>
      </c>
      <c r="B14" s="113">
        <v>5</v>
      </c>
      <c r="C14" s="113">
        <v>12390</v>
      </c>
      <c r="D14" s="100">
        <v>1</v>
      </c>
      <c r="E14" s="100">
        <v>42328</v>
      </c>
      <c r="F14" s="100" t="s">
        <v>756</v>
      </c>
      <c r="G14" s="100" t="s">
        <v>756</v>
      </c>
      <c r="H14" s="100" t="s">
        <v>756</v>
      </c>
      <c r="I14" s="100" t="s">
        <v>756</v>
      </c>
      <c r="J14" s="100" t="s">
        <v>756</v>
      </c>
      <c r="K14" s="100" t="s">
        <v>756</v>
      </c>
      <c r="L14" s="100" t="s">
        <v>756</v>
      </c>
      <c r="M14" s="100" t="s">
        <v>756</v>
      </c>
      <c r="N14" s="113">
        <v>1</v>
      </c>
      <c r="O14" s="100" t="s">
        <v>756</v>
      </c>
      <c r="P14" s="100" t="s">
        <v>756</v>
      </c>
      <c r="Q14" s="100" t="s">
        <v>756</v>
      </c>
      <c r="R14" s="127">
        <v>0</v>
      </c>
      <c r="S14" s="298" t="s">
        <v>706</v>
      </c>
    </row>
    <row r="15" spans="1:19" s="154" customFormat="1" ht="21.75" customHeight="1">
      <c r="A15" s="295" t="s">
        <v>707</v>
      </c>
      <c r="B15" s="127">
        <v>3</v>
      </c>
      <c r="C15" s="127">
        <v>12214</v>
      </c>
      <c r="D15" s="127">
        <v>1</v>
      </c>
      <c r="E15" s="127">
        <v>63000</v>
      </c>
      <c r="F15" s="127">
        <v>1</v>
      </c>
      <c r="G15" s="127">
        <v>15000</v>
      </c>
      <c r="H15" s="127">
        <v>2</v>
      </c>
      <c r="I15" s="127">
        <v>10370</v>
      </c>
      <c r="J15" s="127">
        <v>0</v>
      </c>
      <c r="K15" s="127">
        <v>0</v>
      </c>
      <c r="L15" s="127">
        <v>0</v>
      </c>
      <c r="M15" s="127">
        <v>0</v>
      </c>
      <c r="N15" s="127">
        <v>3</v>
      </c>
      <c r="O15" s="100" t="s">
        <v>756</v>
      </c>
      <c r="P15" s="100" t="s">
        <v>756</v>
      </c>
      <c r="Q15" s="100" t="s">
        <v>756</v>
      </c>
      <c r="R15" s="100" t="s">
        <v>756</v>
      </c>
      <c r="S15" s="298" t="s">
        <v>707</v>
      </c>
    </row>
    <row r="16" spans="1:19" s="154" customFormat="1" ht="21.75" customHeight="1">
      <c r="A16" s="295" t="s">
        <v>708</v>
      </c>
      <c r="B16" s="127">
        <v>5</v>
      </c>
      <c r="C16" s="127">
        <v>12390</v>
      </c>
      <c r="D16" s="127">
        <v>1</v>
      </c>
      <c r="E16" s="127">
        <v>42328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3</v>
      </c>
      <c r="O16" s="127">
        <v>0</v>
      </c>
      <c r="P16" s="127">
        <v>0</v>
      </c>
      <c r="Q16" s="127">
        <v>0</v>
      </c>
      <c r="R16" s="127">
        <v>0</v>
      </c>
      <c r="S16" s="298" t="s">
        <v>708</v>
      </c>
    </row>
    <row r="17" spans="1:19" s="58" customFormat="1" ht="21.75" customHeight="1" thickBot="1">
      <c r="A17" s="27" t="s">
        <v>359</v>
      </c>
      <c r="B17" s="66">
        <v>8</v>
      </c>
      <c r="C17" s="66">
        <v>21347</v>
      </c>
      <c r="D17" s="66">
        <v>2</v>
      </c>
      <c r="E17" s="66">
        <v>105328</v>
      </c>
      <c r="F17" s="66">
        <v>3</v>
      </c>
      <c r="G17" s="66">
        <v>45000</v>
      </c>
      <c r="H17" s="66">
        <v>2</v>
      </c>
      <c r="I17" s="66">
        <v>10370</v>
      </c>
      <c r="J17" s="66">
        <v>0</v>
      </c>
      <c r="K17" s="66">
        <v>0</v>
      </c>
      <c r="L17" s="66">
        <v>10</v>
      </c>
      <c r="M17" s="357">
        <v>124000</v>
      </c>
      <c r="N17" s="66">
        <v>8</v>
      </c>
      <c r="O17" s="66">
        <v>0</v>
      </c>
      <c r="P17" s="66">
        <v>0</v>
      </c>
      <c r="Q17" s="66">
        <v>0</v>
      </c>
      <c r="R17" s="66">
        <v>0</v>
      </c>
      <c r="S17" s="50" t="s">
        <v>359</v>
      </c>
    </row>
    <row r="18" spans="1:19" s="675" customFormat="1" ht="15" customHeight="1" thickBot="1">
      <c r="A18" s="672"/>
      <c r="B18" s="673"/>
      <c r="C18" s="673"/>
      <c r="D18" s="673"/>
      <c r="E18" s="673"/>
      <c r="F18" s="673"/>
      <c r="G18" s="673"/>
      <c r="H18" s="673"/>
      <c r="I18" s="673"/>
      <c r="J18" s="674"/>
      <c r="K18" s="674"/>
      <c r="L18" s="674"/>
      <c r="M18" s="674"/>
      <c r="N18" s="674"/>
      <c r="O18" s="673"/>
      <c r="P18" s="673"/>
      <c r="Q18" s="673"/>
      <c r="R18" s="672"/>
      <c r="S18" s="672"/>
    </row>
    <row r="19" spans="1:20" s="6" customFormat="1" ht="18" customHeight="1">
      <c r="A19" s="854" t="s">
        <v>404</v>
      </c>
      <c r="B19" s="676" t="s">
        <v>671</v>
      </c>
      <c r="C19" s="677"/>
      <c r="D19" s="677"/>
      <c r="E19" s="678"/>
      <c r="F19" s="679" t="s">
        <v>672</v>
      </c>
      <c r="G19" s="680"/>
      <c r="H19" s="680"/>
      <c r="I19" s="680"/>
      <c r="J19" s="680"/>
      <c r="K19" s="680"/>
      <c r="L19" s="680"/>
      <c r="M19" s="680"/>
      <c r="N19" s="680"/>
      <c r="O19" s="680"/>
      <c r="P19" s="496"/>
      <c r="Q19" s="721" t="s">
        <v>832</v>
      </c>
      <c r="R19" s="83"/>
      <c r="S19" s="633"/>
      <c r="T19" s="681"/>
    </row>
    <row r="20" spans="1:19" s="6" customFormat="1" ht="54.75" customHeight="1">
      <c r="A20" s="862"/>
      <c r="B20" s="525" t="s">
        <v>673</v>
      </c>
      <c r="C20" s="525" t="s">
        <v>674</v>
      </c>
      <c r="D20" s="525" t="s">
        <v>675</v>
      </c>
      <c r="E20" s="525" t="s">
        <v>676</v>
      </c>
      <c r="F20" s="641" t="s">
        <v>677</v>
      </c>
      <c r="G20" s="525" t="s">
        <v>678</v>
      </c>
      <c r="H20" s="525" t="s">
        <v>679</v>
      </c>
      <c r="I20" s="525" t="s">
        <v>680</v>
      </c>
      <c r="J20" s="525" t="s">
        <v>681</v>
      </c>
      <c r="K20" s="525" t="s">
        <v>682</v>
      </c>
      <c r="L20" s="525" t="s">
        <v>683</v>
      </c>
      <c r="M20" s="525" t="s">
        <v>684</v>
      </c>
      <c r="N20" s="524" t="s">
        <v>685</v>
      </c>
      <c r="O20" s="525" t="s">
        <v>686</v>
      </c>
      <c r="P20" s="501" t="s">
        <v>687</v>
      </c>
      <c r="Q20" s="747"/>
      <c r="R20" s="633"/>
      <c r="S20" s="12"/>
    </row>
    <row r="21" spans="1:17" s="153" customFormat="1" ht="21.75" customHeight="1">
      <c r="A21" s="303" t="s">
        <v>699</v>
      </c>
      <c r="B21" s="127">
        <v>0</v>
      </c>
      <c r="C21" s="127">
        <v>0</v>
      </c>
      <c r="D21" s="127">
        <v>0</v>
      </c>
      <c r="E21" s="127">
        <v>0</v>
      </c>
      <c r="F21" s="127">
        <v>6</v>
      </c>
      <c r="G21" s="127">
        <v>75</v>
      </c>
      <c r="H21" s="127">
        <v>10</v>
      </c>
      <c r="I21" s="127">
        <v>1</v>
      </c>
      <c r="J21" s="127">
        <v>28</v>
      </c>
      <c r="K21" s="127">
        <v>33</v>
      </c>
      <c r="L21" s="127">
        <v>18</v>
      </c>
      <c r="M21" s="127">
        <v>204</v>
      </c>
      <c r="N21" s="127">
        <v>0</v>
      </c>
      <c r="O21" s="127" t="s">
        <v>670</v>
      </c>
      <c r="P21" s="280" t="s">
        <v>670</v>
      </c>
      <c r="Q21" s="297" t="s">
        <v>699</v>
      </c>
    </row>
    <row r="22" spans="1:17" s="153" customFormat="1" ht="21.75" customHeight="1">
      <c r="A22" s="295" t="s">
        <v>700</v>
      </c>
      <c r="B22" s="100" t="s">
        <v>756</v>
      </c>
      <c r="C22" s="100" t="s">
        <v>756</v>
      </c>
      <c r="D22" s="100" t="s">
        <v>756</v>
      </c>
      <c r="E22" s="100">
        <v>1</v>
      </c>
      <c r="F22" s="113" t="s">
        <v>756</v>
      </c>
      <c r="G22" s="113">
        <v>16</v>
      </c>
      <c r="H22" s="113">
        <v>1</v>
      </c>
      <c r="I22" s="100" t="s">
        <v>756</v>
      </c>
      <c r="J22" s="113">
        <v>7</v>
      </c>
      <c r="K22" s="113">
        <v>2</v>
      </c>
      <c r="L22" s="113">
        <v>2</v>
      </c>
      <c r="M22" s="113">
        <v>37</v>
      </c>
      <c r="N22" s="113" t="s">
        <v>756</v>
      </c>
      <c r="O22" s="113" t="s">
        <v>756</v>
      </c>
      <c r="P22" s="97">
        <v>1</v>
      </c>
      <c r="Q22" s="298" t="s">
        <v>700</v>
      </c>
    </row>
    <row r="23" spans="1:17" s="153" customFormat="1" ht="21.75" customHeight="1">
      <c r="A23" s="295" t="s">
        <v>701</v>
      </c>
      <c r="B23" s="127">
        <v>0</v>
      </c>
      <c r="C23" s="127">
        <v>0</v>
      </c>
      <c r="D23" s="127">
        <v>0</v>
      </c>
      <c r="E23" s="127">
        <v>0</v>
      </c>
      <c r="F23" s="127">
        <v>7</v>
      </c>
      <c r="G23" s="127">
        <v>85</v>
      </c>
      <c r="H23" s="127">
        <v>10</v>
      </c>
      <c r="I23" s="127">
        <v>1</v>
      </c>
      <c r="J23" s="127">
        <v>36</v>
      </c>
      <c r="K23" s="127">
        <v>37</v>
      </c>
      <c r="L23" s="127">
        <v>16</v>
      </c>
      <c r="M23" s="127">
        <v>181</v>
      </c>
      <c r="N23" s="127">
        <v>0</v>
      </c>
      <c r="O23" s="127" t="s">
        <v>402</v>
      </c>
      <c r="P23" s="281">
        <v>36</v>
      </c>
      <c r="Q23" s="298" t="s">
        <v>701</v>
      </c>
    </row>
    <row r="24" spans="1:17" s="153" customFormat="1" ht="21.75" customHeight="1">
      <c r="A24" s="295" t="s">
        <v>702</v>
      </c>
      <c r="B24" s="100" t="s">
        <v>756</v>
      </c>
      <c r="C24" s="100" t="s">
        <v>756</v>
      </c>
      <c r="D24" s="100" t="s">
        <v>756</v>
      </c>
      <c r="E24" s="100">
        <v>1</v>
      </c>
      <c r="F24" s="113" t="s">
        <v>756</v>
      </c>
      <c r="G24" s="113">
        <v>20</v>
      </c>
      <c r="H24" s="113">
        <v>1</v>
      </c>
      <c r="I24" s="100" t="s">
        <v>756</v>
      </c>
      <c r="J24" s="113">
        <v>7</v>
      </c>
      <c r="K24" s="113">
        <v>3</v>
      </c>
      <c r="L24" s="113">
        <v>2</v>
      </c>
      <c r="M24" s="113">
        <v>38</v>
      </c>
      <c r="N24" s="113" t="s">
        <v>756</v>
      </c>
      <c r="O24" s="113" t="s">
        <v>756</v>
      </c>
      <c r="P24" s="97">
        <v>3</v>
      </c>
      <c r="Q24" s="298" t="s">
        <v>702</v>
      </c>
    </row>
    <row r="25" spans="1:17" s="153" customFormat="1" ht="21.75" customHeight="1">
      <c r="A25" s="295" t="s">
        <v>703</v>
      </c>
      <c r="B25" s="127">
        <v>0</v>
      </c>
      <c r="C25" s="127">
        <v>0</v>
      </c>
      <c r="D25" s="127">
        <v>0</v>
      </c>
      <c r="E25" s="127">
        <v>0</v>
      </c>
      <c r="F25" s="127">
        <v>7</v>
      </c>
      <c r="G25" s="127">
        <v>88</v>
      </c>
      <c r="H25" s="127">
        <v>10</v>
      </c>
      <c r="I25" s="127">
        <v>1</v>
      </c>
      <c r="J25" s="127">
        <v>46</v>
      </c>
      <c r="K25" s="127">
        <v>45</v>
      </c>
      <c r="L25" s="127">
        <v>14</v>
      </c>
      <c r="M25" s="127">
        <v>168</v>
      </c>
      <c r="N25" s="127">
        <v>0</v>
      </c>
      <c r="O25" s="127">
        <v>0</v>
      </c>
      <c r="P25" s="281">
        <v>37</v>
      </c>
      <c r="Q25" s="298" t="s">
        <v>703</v>
      </c>
    </row>
    <row r="26" spans="1:17" s="153" customFormat="1" ht="21.75" customHeight="1">
      <c r="A26" s="295" t="s">
        <v>704</v>
      </c>
      <c r="B26" s="100" t="s">
        <v>756</v>
      </c>
      <c r="C26" s="100" t="s">
        <v>756</v>
      </c>
      <c r="D26" s="100" t="s">
        <v>756</v>
      </c>
      <c r="E26" s="100">
        <v>1</v>
      </c>
      <c r="F26" s="113" t="s">
        <v>756</v>
      </c>
      <c r="G26" s="113">
        <v>20</v>
      </c>
      <c r="H26" s="113">
        <v>1</v>
      </c>
      <c r="I26" s="100" t="s">
        <v>756</v>
      </c>
      <c r="J26" s="113">
        <v>7</v>
      </c>
      <c r="K26" s="113">
        <v>3</v>
      </c>
      <c r="L26" s="113">
        <v>2</v>
      </c>
      <c r="M26" s="113">
        <v>38</v>
      </c>
      <c r="N26" s="113" t="s">
        <v>756</v>
      </c>
      <c r="O26" s="113" t="s">
        <v>756</v>
      </c>
      <c r="P26" s="97">
        <v>3</v>
      </c>
      <c r="Q26" s="298" t="s">
        <v>704</v>
      </c>
    </row>
    <row r="27" spans="1:17" s="153" customFormat="1" ht="21.75" customHeight="1">
      <c r="A27" s="295" t="s">
        <v>705</v>
      </c>
      <c r="B27" s="127">
        <v>0</v>
      </c>
      <c r="C27" s="127">
        <v>0</v>
      </c>
      <c r="D27" s="127">
        <v>0</v>
      </c>
      <c r="E27" s="127">
        <v>0</v>
      </c>
      <c r="F27" s="127">
        <v>8</v>
      </c>
      <c r="G27" s="127">
        <v>88</v>
      </c>
      <c r="H27" s="127">
        <v>9</v>
      </c>
      <c r="I27" s="127">
        <v>2</v>
      </c>
      <c r="J27" s="127">
        <v>51</v>
      </c>
      <c r="K27" s="127">
        <v>46</v>
      </c>
      <c r="L27" s="127">
        <v>13</v>
      </c>
      <c r="M27" s="127">
        <v>155</v>
      </c>
      <c r="N27" s="127">
        <v>0</v>
      </c>
      <c r="O27" s="127">
        <v>0</v>
      </c>
      <c r="P27" s="281">
        <v>39</v>
      </c>
      <c r="Q27" s="298" t="s">
        <v>705</v>
      </c>
    </row>
    <row r="28" spans="1:17" s="153" customFormat="1" ht="21.75" customHeight="1">
      <c r="A28" s="295" t="s">
        <v>706</v>
      </c>
      <c r="B28" s="100" t="s">
        <v>756</v>
      </c>
      <c r="C28" s="100" t="s">
        <v>756</v>
      </c>
      <c r="D28" s="100" t="s">
        <v>756</v>
      </c>
      <c r="E28" s="100">
        <v>1</v>
      </c>
      <c r="F28" s="113" t="s">
        <v>756</v>
      </c>
      <c r="G28" s="113">
        <v>24</v>
      </c>
      <c r="H28" s="113">
        <v>2</v>
      </c>
      <c r="I28" s="100" t="s">
        <v>756</v>
      </c>
      <c r="J28" s="113">
        <v>6</v>
      </c>
      <c r="K28" s="113">
        <v>3</v>
      </c>
      <c r="L28" s="113">
        <v>1</v>
      </c>
      <c r="M28" s="113">
        <v>36</v>
      </c>
      <c r="N28" s="113" t="s">
        <v>756</v>
      </c>
      <c r="O28" s="113" t="s">
        <v>756</v>
      </c>
      <c r="P28" s="97">
        <v>4</v>
      </c>
      <c r="Q28" s="298" t="s">
        <v>706</v>
      </c>
    </row>
    <row r="29" spans="1:17" s="154" customFormat="1" ht="21.75" customHeight="1">
      <c r="A29" s="295" t="s">
        <v>707</v>
      </c>
      <c r="B29" s="127"/>
      <c r="C29" s="127"/>
      <c r="D29" s="127">
        <v>2</v>
      </c>
      <c r="E29" s="127"/>
      <c r="F29" s="127">
        <v>8</v>
      </c>
      <c r="G29" s="127">
        <v>94</v>
      </c>
      <c r="H29" s="127">
        <v>8</v>
      </c>
      <c r="I29" s="127">
        <v>1</v>
      </c>
      <c r="J29" s="127">
        <v>53</v>
      </c>
      <c r="K29" s="127">
        <v>52</v>
      </c>
      <c r="L29" s="127">
        <v>14</v>
      </c>
      <c r="M29" s="127">
        <v>153</v>
      </c>
      <c r="N29" s="127"/>
      <c r="O29" s="127"/>
      <c r="P29" s="281">
        <v>34</v>
      </c>
      <c r="Q29" s="298" t="s">
        <v>707</v>
      </c>
    </row>
    <row r="30" spans="1:17" s="154" customFormat="1" ht="21.75" customHeight="1">
      <c r="A30" s="295" t="s">
        <v>708</v>
      </c>
      <c r="B30" s="127">
        <v>0</v>
      </c>
      <c r="C30" s="127">
        <v>0</v>
      </c>
      <c r="D30" s="127">
        <v>7</v>
      </c>
      <c r="E30" s="127">
        <v>1</v>
      </c>
      <c r="F30" s="127">
        <v>0</v>
      </c>
      <c r="G30" s="127">
        <v>24</v>
      </c>
      <c r="H30" s="127">
        <v>2</v>
      </c>
      <c r="I30" s="127">
        <v>0</v>
      </c>
      <c r="J30" s="127">
        <v>7</v>
      </c>
      <c r="K30" s="127">
        <v>3</v>
      </c>
      <c r="L30" s="127">
        <v>1</v>
      </c>
      <c r="M30" s="127">
        <v>37</v>
      </c>
      <c r="N30" s="127">
        <v>0</v>
      </c>
      <c r="O30" s="127">
        <v>0</v>
      </c>
      <c r="P30" s="281">
        <v>5</v>
      </c>
      <c r="Q30" s="298" t="s">
        <v>708</v>
      </c>
    </row>
    <row r="31" spans="1:17" s="59" customFormat="1" ht="21.75" customHeight="1" thickBot="1">
      <c r="A31" s="27" t="s">
        <v>359</v>
      </c>
      <c r="B31" s="66">
        <v>0</v>
      </c>
      <c r="C31" s="67">
        <v>0</v>
      </c>
      <c r="D31" s="66">
        <v>7</v>
      </c>
      <c r="E31" s="66">
        <v>1</v>
      </c>
      <c r="F31" s="66">
        <v>8</v>
      </c>
      <c r="G31" s="66">
        <v>129</v>
      </c>
      <c r="H31" s="66">
        <v>12</v>
      </c>
      <c r="I31" s="66">
        <v>1</v>
      </c>
      <c r="J31" s="66">
        <v>66</v>
      </c>
      <c r="K31" s="66">
        <v>55</v>
      </c>
      <c r="L31" s="66">
        <v>15</v>
      </c>
      <c r="M31" s="66">
        <v>190</v>
      </c>
      <c r="N31" s="66">
        <v>0</v>
      </c>
      <c r="O31" s="66">
        <v>0</v>
      </c>
      <c r="P31" s="66">
        <v>39</v>
      </c>
      <c r="Q31" s="50" t="s">
        <v>359</v>
      </c>
    </row>
    <row r="32" spans="1:23" s="6" customFormat="1" ht="13.5" customHeight="1">
      <c r="A32" s="682" t="s">
        <v>688</v>
      </c>
      <c r="B32" s="12"/>
      <c r="C32" s="12"/>
      <c r="D32" s="12"/>
      <c r="E32" s="12"/>
      <c r="F32" s="12"/>
      <c r="G32" s="350"/>
      <c r="H32" s="350"/>
      <c r="I32" s="350"/>
      <c r="J32" s="905" t="s">
        <v>689</v>
      </c>
      <c r="K32" s="905"/>
      <c r="L32" s="905"/>
      <c r="M32" s="905"/>
      <c r="N32" s="905"/>
      <c r="O32" s="905"/>
      <c r="P32" s="905"/>
      <c r="Q32" s="905"/>
      <c r="R32" s="905"/>
      <c r="S32" s="905"/>
      <c r="T32" s="905"/>
      <c r="U32" s="905"/>
      <c r="V32" s="683"/>
      <c r="W32" s="350"/>
    </row>
    <row r="33" spans="1:23" s="6" customFormat="1" ht="13.5" customHeight="1">
      <c r="A33" s="324" t="s">
        <v>690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350"/>
      <c r="O33" s="350"/>
      <c r="P33" s="350"/>
      <c r="Q33" s="350"/>
      <c r="R33" s="350"/>
      <c r="S33" s="350"/>
      <c r="T33" s="350"/>
      <c r="U33" s="350"/>
      <c r="V33" s="350"/>
      <c r="W33" s="350"/>
    </row>
    <row r="34" s="344" customFormat="1" ht="13.5"/>
    <row r="35" s="344" customFormat="1" ht="13.5"/>
    <row r="36" s="344" customFormat="1" ht="13.5"/>
    <row r="37" s="344" customFormat="1" ht="13.5"/>
    <row r="38" s="344" customFormat="1" ht="13.5"/>
    <row r="39" s="344" customFormat="1" ht="13.5"/>
    <row r="40" s="344" customFormat="1" ht="13.5"/>
    <row r="41" s="344" customFormat="1" ht="13.5"/>
    <row r="42" s="344" customFormat="1" ht="13.5"/>
  </sheetData>
  <mergeCells count="18">
    <mergeCell ref="J32:U32"/>
    <mergeCell ref="A19:A20"/>
    <mergeCell ref="R4:R6"/>
    <mergeCell ref="E5:E6"/>
    <mergeCell ref="D5:D6"/>
    <mergeCell ref="J4:K4"/>
    <mergeCell ref="L5:L6"/>
    <mergeCell ref="M5:M6"/>
    <mergeCell ref="Q19:Q20"/>
    <mergeCell ref="A1:T1"/>
    <mergeCell ref="N4:N6"/>
    <mergeCell ref="O4:O6"/>
    <mergeCell ref="P4:P6"/>
    <mergeCell ref="Q4:Q6"/>
    <mergeCell ref="B5:B6"/>
    <mergeCell ref="C5:C6"/>
    <mergeCell ref="A3:A6"/>
    <mergeCell ref="S3:S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C16">
      <selection activeCell="N10" sqref="N10"/>
    </sheetView>
  </sheetViews>
  <sheetFormatPr defaultColWidth="8.88671875" defaultRowHeight="13.5"/>
  <cols>
    <col min="1" max="1" width="9.3359375" style="3" customWidth="1"/>
    <col min="2" max="3" width="8.5546875" style="2" customWidth="1"/>
    <col min="4" max="4" width="7.77734375" style="2" customWidth="1"/>
    <col min="5" max="5" width="9.4453125" style="2" customWidth="1"/>
    <col min="6" max="7" width="8.5546875" style="2" customWidth="1"/>
    <col min="8" max="8" width="7.4453125" style="2" customWidth="1"/>
    <col min="9" max="12" width="8.5546875" style="2" customWidth="1"/>
    <col min="13" max="13" width="9.77734375" style="2" customWidth="1"/>
    <col min="14" max="14" width="9.4453125" style="2" customWidth="1"/>
    <col min="15" max="16384" width="8.88671875" style="2" customWidth="1"/>
  </cols>
  <sheetData>
    <row r="1" s="230" customFormat="1" ht="40.5" customHeight="1">
      <c r="A1" s="54" t="s">
        <v>636</v>
      </c>
    </row>
    <row r="2" spans="1:14" s="38" customFormat="1" ht="18" customHeight="1" thickBot="1">
      <c r="A2" s="650" t="s">
        <v>637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480" t="s">
        <v>638</v>
      </c>
    </row>
    <row r="3" spans="1:14" s="515" customFormat="1" ht="60" customHeight="1">
      <c r="A3" s="696" t="s">
        <v>404</v>
      </c>
      <c r="B3" s="909" t="s">
        <v>639</v>
      </c>
      <c r="C3" s="909"/>
      <c r="D3" s="908" t="s">
        <v>640</v>
      </c>
      <c r="E3" s="909"/>
      <c r="F3" s="908" t="s">
        <v>641</v>
      </c>
      <c r="G3" s="909"/>
      <c r="H3" s="908" t="s">
        <v>642</v>
      </c>
      <c r="I3" s="909"/>
      <c r="J3" s="908" t="s">
        <v>643</v>
      </c>
      <c r="K3" s="909"/>
      <c r="L3" s="908" t="s">
        <v>644</v>
      </c>
      <c r="M3" s="909"/>
      <c r="N3" s="911" t="s">
        <v>384</v>
      </c>
    </row>
    <row r="4" spans="1:14" s="515" customFormat="1" ht="60" customHeight="1">
      <c r="A4" s="910"/>
      <c r="B4" s="387" t="s">
        <v>645</v>
      </c>
      <c r="C4" s="387" t="s">
        <v>646</v>
      </c>
      <c r="D4" s="387" t="s">
        <v>645</v>
      </c>
      <c r="E4" s="387" t="s">
        <v>646</v>
      </c>
      <c r="F4" s="387" t="s">
        <v>645</v>
      </c>
      <c r="G4" s="387" t="s">
        <v>646</v>
      </c>
      <c r="H4" s="387" t="s">
        <v>645</v>
      </c>
      <c r="I4" s="387" t="s">
        <v>646</v>
      </c>
      <c r="J4" s="387" t="s">
        <v>645</v>
      </c>
      <c r="K4" s="387" t="s">
        <v>646</v>
      </c>
      <c r="L4" s="387" t="s">
        <v>645</v>
      </c>
      <c r="M4" s="387" t="s">
        <v>646</v>
      </c>
      <c r="N4" s="912"/>
    </row>
    <row r="5" spans="1:14" s="38" customFormat="1" ht="49.5" customHeight="1">
      <c r="A5" s="37" t="s">
        <v>492</v>
      </c>
      <c r="B5" s="70">
        <f aca="true" t="shared" si="0" ref="B5:C7">D5+F5+H5+J5+L5</f>
        <v>2</v>
      </c>
      <c r="C5" s="71">
        <f t="shared" si="0"/>
        <v>34963</v>
      </c>
      <c r="D5" s="72">
        <v>0</v>
      </c>
      <c r="E5" s="72">
        <v>0</v>
      </c>
      <c r="F5" s="72">
        <v>1</v>
      </c>
      <c r="G5" s="71">
        <v>5319</v>
      </c>
      <c r="H5" s="72">
        <v>0</v>
      </c>
      <c r="I5" s="72">
        <v>0</v>
      </c>
      <c r="J5" s="72">
        <v>0</v>
      </c>
      <c r="K5" s="72">
        <v>0</v>
      </c>
      <c r="L5" s="72">
        <v>1</v>
      </c>
      <c r="M5" s="91">
        <v>29644</v>
      </c>
      <c r="N5" s="42" t="s">
        <v>492</v>
      </c>
    </row>
    <row r="6" spans="1:14" s="38" customFormat="1" ht="49.5" customHeight="1">
      <c r="A6" s="37" t="s">
        <v>493</v>
      </c>
      <c r="B6" s="70">
        <f t="shared" si="0"/>
        <v>4</v>
      </c>
      <c r="C6" s="71">
        <f t="shared" si="0"/>
        <v>43196</v>
      </c>
      <c r="D6" s="72">
        <v>1</v>
      </c>
      <c r="E6" s="71">
        <v>6074</v>
      </c>
      <c r="F6" s="72">
        <v>2</v>
      </c>
      <c r="G6" s="71">
        <v>7478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91">
        <v>29644</v>
      </c>
      <c r="N6" s="42" t="s">
        <v>493</v>
      </c>
    </row>
    <row r="7" spans="1:14" s="20" customFormat="1" ht="49.5" customHeight="1">
      <c r="A7" s="37" t="s">
        <v>647</v>
      </c>
      <c r="B7" s="70">
        <f t="shared" si="0"/>
        <v>6</v>
      </c>
      <c r="C7" s="71">
        <f t="shared" si="0"/>
        <v>38311</v>
      </c>
      <c r="D7" s="72">
        <v>1</v>
      </c>
      <c r="E7" s="71">
        <v>6074</v>
      </c>
      <c r="F7" s="72">
        <v>4</v>
      </c>
      <c r="G7" s="71">
        <v>2593</v>
      </c>
      <c r="H7" s="72">
        <v>0</v>
      </c>
      <c r="I7" s="72">
        <v>0</v>
      </c>
      <c r="J7" s="72">
        <v>0</v>
      </c>
      <c r="K7" s="72">
        <v>0</v>
      </c>
      <c r="L7" s="72">
        <v>1</v>
      </c>
      <c r="M7" s="91">
        <v>29644</v>
      </c>
      <c r="N7" s="42" t="s">
        <v>647</v>
      </c>
    </row>
    <row r="8" spans="1:14" s="20" customFormat="1" ht="49.5" customHeight="1">
      <c r="A8" s="37" t="s">
        <v>783</v>
      </c>
      <c r="B8" s="70">
        <v>8</v>
      </c>
      <c r="C8" s="71">
        <v>39650</v>
      </c>
      <c r="D8" s="72">
        <v>1</v>
      </c>
      <c r="E8" s="71">
        <v>6074</v>
      </c>
      <c r="F8" s="72">
        <v>6</v>
      </c>
      <c r="G8" s="71">
        <v>3932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91">
        <v>29644</v>
      </c>
      <c r="N8" s="42" t="s">
        <v>783</v>
      </c>
    </row>
    <row r="9" spans="1:14" s="109" customFormat="1" ht="49.5" customHeight="1">
      <c r="A9" s="99" t="s">
        <v>494</v>
      </c>
      <c r="B9" s="155">
        <v>8</v>
      </c>
      <c r="C9" s="156">
        <v>39650</v>
      </c>
      <c r="D9" s="150">
        <v>1</v>
      </c>
      <c r="E9" s="156">
        <v>6074</v>
      </c>
      <c r="F9" s="150">
        <v>6</v>
      </c>
      <c r="G9" s="156">
        <v>3932</v>
      </c>
      <c r="H9" s="150">
        <v>0</v>
      </c>
      <c r="I9" s="150">
        <v>0</v>
      </c>
      <c r="J9" s="150">
        <v>0</v>
      </c>
      <c r="K9" s="150">
        <v>0</v>
      </c>
      <c r="L9" s="150">
        <v>1</v>
      </c>
      <c r="M9" s="137">
        <v>29644</v>
      </c>
      <c r="N9" s="102" t="s">
        <v>494</v>
      </c>
    </row>
    <row r="10" spans="1:14" s="52" customFormat="1" ht="49.5" customHeight="1" thickBot="1">
      <c r="A10" s="27" t="s">
        <v>359</v>
      </c>
      <c r="B10" s="651">
        <f>SUM(D10,F10,H10,J10,L10)</f>
        <v>12</v>
      </c>
      <c r="C10" s="652">
        <f>SUM(E10,G10,I10,K10,M10)</f>
        <v>306792.5</v>
      </c>
      <c r="D10" s="653">
        <v>2</v>
      </c>
      <c r="E10" s="745">
        <v>202431</v>
      </c>
      <c r="F10" s="653">
        <v>7</v>
      </c>
      <c r="G10" s="654">
        <v>4260.5</v>
      </c>
      <c r="H10" s="653">
        <v>1</v>
      </c>
      <c r="I10" s="654">
        <v>63163</v>
      </c>
      <c r="J10" s="174">
        <v>0</v>
      </c>
      <c r="K10" s="174">
        <v>0</v>
      </c>
      <c r="L10" s="653">
        <v>2</v>
      </c>
      <c r="M10" s="655">
        <v>36938</v>
      </c>
      <c r="N10" s="50" t="s">
        <v>359</v>
      </c>
    </row>
    <row r="11" spans="1:14" s="230" customFormat="1" ht="18" customHeight="1">
      <c r="A11" s="650" t="s">
        <v>648</v>
      </c>
      <c r="N11" s="656" t="s">
        <v>649</v>
      </c>
    </row>
  </sheetData>
  <mergeCells count="8">
    <mergeCell ref="J3:K3"/>
    <mergeCell ref="L3:M3"/>
    <mergeCell ref="A3:A4"/>
    <mergeCell ref="N3:N4"/>
    <mergeCell ref="B3:C3"/>
    <mergeCell ref="D3:E3"/>
    <mergeCell ref="F3:G3"/>
    <mergeCell ref="H3:I3"/>
  </mergeCells>
  <printOptions/>
  <pageMargins left="0.39" right="0.33" top="0.59" bottom="0.59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20"/>
  <sheetViews>
    <sheetView zoomScaleSheetLayoutView="100" workbookViewId="0" topLeftCell="B7">
      <selection activeCell="M17" sqref="M17"/>
    </sheetView>
  </sheetViews>
  <sheetFormatPr defaultColWidth="8.88671875" defaultRowHeight="13.5"/>
  <cols>
    <col min="1" max="1" width="12.10546875" style="28" customWidth="1"/>
    <col min="2" max="2" width="6.77734375" style="28" customWidth="1"/>
    <col min="3" max="3" width="8.4453125" style="28" customWidth="1"/>
    <col min="4" max="8" width="6.77734375" style="28" customWidth="1"/>
    <col min="9" max="9" width="9.3359375" style="28" customWidth="1"/>
    <col min="10" max="10" width="9.99609375" style="28" customWidth="1"/>
    <col min="11" max="11" width="10.10546875" style="28" customWidth="1"/>
    <col min="12" max="12" width="9.88671875" style="28" customWidth="1"/>
    <col min="13" max="13" width="12.5546875" style="28" customWidth="1"/>
    <col min="14" max="15" width="3.5546875" style="28" customWidth="1"/>
    <col min="16" max="16" width="3.6640625" style="28" customWidth="1"/>
    <col min="17" max="18" width="3.5546875" style="28" customWidth="1"/>
    <col min="19" max="19" width="3.6640625" style="28" customWidth="1"/>
    <col min="20" max="21" width="3.5546875" style="28" customWidth="1"/>
    <col min="22" max="22" width="3.6640625" style="28" customWidth="1"/>
    <col min="23" max="24" width="3.5546875" style="28" customWidth="1"/>
    <col min="25" max="25" width="3.6640625" style="28" customWidth="1"/>
    <col min="26" max="27" width="3.5546875" style="28" customWidth="1"/>
    <col min="28" max="28" width="3.6640625" style="28" customWidth="1"/>
    <col min="29" max="30" width="3.5546875" style="28" customWidth="1"/>
    <col min="31" max="31" width="3.6640625" style="28" customWidth="1"/>
    <col min="32" max="33" width="3.5546875" style="28" customWidth="1"/>
    <col min="34" max="34" width="3.6640625" style="28" customWidth="1"/>
    <col min="35" max="36" width="3.5546875" style="28" customWidth="1"/>
    <col min="37" max="37" width="3.77734375" style="28" customWidth="1"/>
    <col min="38" max="52" width="5.5546875" style="28" customWidth="1"/>
    <col min="53" max="16384" width="8.88671875" style="28" customWidth="1"/>
  </cols>
  <sheetData>
    <row r="1" spans="1:12" s="350" customFormat="1" ht="35.25" customHeight="1">
      <c r="A1" s="915" t="s">
        <v>608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</row>
    <row r="2" spans="1:12" s="6" customFormat="1" ht="18" customHeight="1" thickBot="1">
      <c r="A2" s="510" t="s">
        <v>507</v>
      </c>
      <c r="B2" s="12"/>
      <c r="C2" s="350"/>
      <c r="D2" s="350"/>
      <c r="E2" s="646"/>
      <c r="F2" s="350"/>
      <c r="G2" s="350"/>
      <c r="H2" s="350"/>
      <c r="I2" s="350"/>
      <c r="J2" s="350"/>
      <c r="K2" s="350"/>
      <c r="L2" s="647" t="s">
        <v>609</v>
      </c>
    </row>
    <row r="3" spans="1:13" s="38" customFormat="1" ht="25.5" customHeight="1">
      <c r="A3" s="815" t="s">
        <v>610</v>
      </c>
      <c r="B3" s="816" t="s">
        <v>611</v>
      </c>
      <c r="C3" s="814"/>
      <c r="D3" s="815"/>
      <c r="E3" s="814" t="s">
        <v>612</v>
      </c>
      <c r="F3" s="814"/>
      <c r="G3" s="815"/>
      <c r="H3" s="816" t="s">
        <v>613</v>
      </c>
      <c r="I3" s="814"/>
      <c r="J3" s="814"/>
      <c r="K3" s="814"/>
      <c r="L3" s="815"/>
      <c r="M3" s="431" t="s">
        <v>384</v>
      </c>
    </row>
    <row r="4" spans="1:13" s="38" customFormat="1" ht="25.5" customHeight="1">
      <c r="A4" s="818"/>
      <c r="B4" s="888" t="s">
        <v>614</v>
      </c>
      <c r="C4" s="817"/>
      <c r="D4" s="818"/>
      <c r="E4" s="913" t="s">
        <v>615</v>
      </c>
      <c r="F4" s="817"/>
      <c r="G4" s="818"/>
      <c r="H4" s="820" t="s">
        <v>556</v>
      </c>
      <c r="I4" s="881"/>
      <c r="J4" s="881"/>
      <c r="K4" s="881"/>
      <c r="L4" s="821"/>
      <c r="M4" s="224"/>
    </row>
    <row r="5" spans="1:13" s="38" customFormat="1" ht="25.5" customHeight="1">
      <c r="A5" s="818"/>
      <c r="B5" s="400" t="s">
        <v>41</v>
      </c>
      <c r="C5" s="400" t="s">
        <v>616</v>
      </c>
      <c r="D5" s="400" t="s">
        <v>617</v>
      </c>
      <c r="E5" s="400" t="s">
        <v>41</v>
      </c>
      <c r="F5" s="400" t="s">
        <v>618</v>
      </c>
      <c r="G5" s="400" t="s">
        <v>619</v>
      </c>
      <c r="H5" s="400" t="s">
        <v>41</v>
      </c>
      <c r="I5" s="400" t="s">
        <v>620</v>
      </c>
      <c r="J5" s="400" t="s">
        <v>621</v>
      </c>
      <c r="K5" s="400" t="s">
        <v>622</v>
      </c>
      <c r="L5" s="400" t="s">
        <v>623</v>
      </c>
      <c r="M5" s="224"/>
    </row>
    <row r="6" spans="1:13" s="38" customFormat="1" ht="49.5" customHeight="1">
      <c r="A6" s="821"/>
      <c r="B6" s="414" t="s">
        <v>55</v>
      </c>
      <c r="C6" s="416" t="s">
        <v>624</v>
      </c>
      <c r="D6" s="416" t="s">
        <v>625</v>
      </c>
      <c r="E6" s="414" t="s">
        <v>55</v>
      </c>
      <c r="F6" s="416" t="s">
        <v>626</v>
      </c>
      <c r="G6" s="416" t="s">
        <v>627</v>
      </c>
      <c r="H6" s="414" t="s">
        <v>55</v>
      </c>
      <c r="I6" s="483" t="s">
        <v>628</v>
      </c>
      <c r="J6" s="464" t="s">
        <v>629</v>
      </c>
      <c r="K6" s="464" t="s">
        <v>630</v>
      </c>
      <c r="L6" s="484" t="s">
        <v>631</v>
      </c>
      <c r="M6" s="435"/>
    </row>
    <row r="7" spans="1:13" s="108" customFormat="1" ht="24.75" customHeight="1">
      <c r="A7" s="358" t="s">
        <v>699</v>
      </c>
      <c r="B7" s="99">
        <v>4</v>
      </c>
      <c r="C7" s="99">
        <v>2</v>
      </c>
      <c r="D7" s="99">
        <v>2</v>
      </c>
      <c r="E7" s="99">
        <v>4</v>
      </c>
      <c r="F7" s="99">
        <v>3</v>
      </c>
      <c r="G7" s="99">
        <v>1</v>
      </c>
      <c r="H7" s="99">
        <f>SUM(I7:L7)</f>
        <v>3</v>
      </c>
      <c r="I7" s="157">
        <v>0</v>
      </c>
      <c r="J7" s="99">
        <v>1</v>
      </c>
      <c r="K7" s="99">
        <v>1</v>
      </c>
      <c r="L7" s="99">
        <v>1</v>
      </c>
      <c r="M7" s="359" t="s">
        <v>699</v>
      </c>
    </row>
    <row r="8" spans="1:13" s="108" customFormat="1" ht="24.75" customHeight="1">
      <c r="A8" s="302" t="s">
        <v>700</v>
      </c>
      <c r="B8" s="158">
        <v>1</v>
      </c>
      <c r="C8" s="158" t="s">
        <v>756</v>
      </c>
      <c r="D8" s="158">
        <v>1</v>
      </c>
      <c r="E8" s="113" t="s">
        <v>756</v>
      </c>
      <c r="F8" s="113" t="s">
        <v>756</v>
      </c>
      <c r="G8" s="113" t="s">
        <v>756</v>
      </c>
      <c r="H8" s="113">
        <v>7</v>
      </c>
      <c r="I8" s="157">
        <v>0</v>
      </c>
      <c r="J8" s="113">
        <v>7</v>
      </c>
      <c r="K8" s="113" t="s">
        <v>756</v>
      </c>
      <c r="L8" s="100" t="s">
        <v>756</v>
      </c>
      <c r="M8" s="322" t="s">
        <v>700</v>
      </c>
    </row>
    <row r="9" spans="1:13" s="108" customFormat="1" ht="24.75" customHeight="1">
      <c r="A9" s="358" t="s">
        <v>701</v>
      </c>
      <c r="B9" s="102">
        <v>5</v>
      </c>
      <c r="C9" s="99">
        <v>2</v>
      </c>
      <c r="D9" s="99">
        <v>3</v>
      </c>
      <c r="E9" s="99">
        <v>4</v>
      </c>
      <c r="F9" s="99">
        <v>3</v>
      </c>
      <c r="G9" s="99">
        <v>1</v>
      </c>
      <c r="H9" s="99">
        <f>SUM(I9:L9)</f>
        <v>3</v>
      </c>
      <c r="I9" s="157">
        <v>0</v>
      </c>
      <c r="J9" s="99">
        <v>1</v>
      </c>
      <c r="K9" s="99">
        <v>1</v>
      </c>
      <c r="L9" s="99">
        <v>1</v>
      </c>
      <c r="M9" s="359" t="s">
        <v>701</v>
      </c>
    </row>
    <row r="10" spans="1:13" s="108" customFormat="1" ht="24.75" customHeight="1">
      <c r="A10" s="302" t="s">
        <v>702</v>
      </c>
      <c r="B10" s="158">
        <v>1</v>
      </c>
      <c r="C10" s="158" t="s">
        <v>756</v>
      </c>
      <c r="D10" s="158">
        <v>1</v>
      </c>
      <c r="E10" s="113" t="s">
        <v>756</v>
      </c>
      <c r="F10" s="113" t="s">
        <v>756</v>
      </c>
      <c r="G10" s="113" t="s">
        <v>756</v>
      </c>
      <c r="H10" s="113">
        <v>7</v>
      </c>
      <c r="I10" s="157">
        <v>0</v>
      </c>
      <c r="J10" s="113">
        <v>7</v>
      </c>
      <c r="K10" s="113" t="s">
        <v>756</v>
      </c>
      <c r="L10" s="100" t="s">
        <v>756</v>
      </c>
      <c r="M10" s="322" t="s">
        <v>702</v>
      </c>
    </row>
    <row r="11" spans="1:13" s="108" customFormat="1" ht="24.75" customHeight="1">
      <c r="A11" s="358" t="s">
        <v>703</v>
      </c>
      <c r="B11" s="99">
        <f>C11+C11</f>
        <v>6</v>
      </c>
      <c r="C11" s="99">
        <v>3</v>
      </c>
      <c r="D11" s="99">
        <v>3</v>
      </c>
      <c r="E11" s="99">
        <f>F11+G11</f>
        <v>4</v>
      </c>
      <c r="F11" s="99">
        <v>3</v>
      </c>
      <c r="G11" s="99">
        <v>1</v>
      </c>
      <c r="H11" s="150">
        <f>SUM(I11:L11)</f>
        <v>2</v>
      </c>
      <c r="I11" s="157">
        <v>0</v>
      </c>
      <c r="J11" s="99">
        <v>1</v>
      </c>
      <c r="K11" s="127">
        <v>0</v>
      </c>
      <c r="L11" s="99">
        <v>1</v>
      </c>
      <c r="M11" s="359" t="s">
        <v>703</v>
      </c>
    </row>
    <row r="12" spans="1:13" s="108" customFormat="1" ht="24.75" customHeight="1">
      <c r="A12" s="302" t="s">
        <v>704</v>
      </c>
      <c r="B12" s="158">
        <v>1</v>
      </c>
      <c r="C12" s="158" t="s">
        <v>756</v>
      </c>
      <c r="D12" s="158">
        <v>1</v>
      </c>
      <c r="E12" s="113" t="s">
        <v>756</v>
      </c>
      <c r="F12" s="113" t="s">
        <v>756</v>
      </c>
      <c r="G12" s="113" t="s">
        <v>756</v>
      </c>
      <c r="H12" s="113">
        <v>7</v>
      </c>
      <c r="I12" s="157">
        <v>0</v>
      </c>
      <c r="J12" s="113">
        <v>7</v>
      </c>
      <c r="K12" s="113" t="s">
        <v>756</v>
      </c>
      <c r="L12" s="100" t="s">
        <v>756</v>
      </c>
      <c r="M12" s="322" t="s">
        <v>704</v>
      </c>
    </row>
    <row r="13" spans="1:13" s="108" customFormat="1" ht="24.75" customHeight="1">
      <c r="A13" s="358" t="s">
        <v>705</v>
      </c>
      <c r="B13" s="99">
        <v>6</v>
      </c>
      <c r="C13" s="99">
        <v>3</v>
      </c>
      <c r="D13" s="99">
        <v>3</v>
      </c>
      <c r="E13" s="99">
        <v>6</v>
      </c>
      <c r="F13" s="99">
        <v>4</v>
      </c>
      <c r="G13" s="99">
        <v>2</v>
      </c>
      <c r="H13" s="150">
        <v>4</v>
      </c>
      <c r="I13" s="157">
        <v>1</v>
      </c>
      <c r="J13" s="99">
        <v>1</v>
      </c>
      <c r="K13" s="127">
        <v>1</v>
      </c>
      <c r="L13" s="99">
        <v>1</v>
      </c>
      <c r="M13" s="359" t="s">
        <v>705</v>
      </c>
    </row>
    <row r="14" spans="1:13" s="108" customFormat="1" ht="24.75" customHeight="1">
      <c r="A14" s="302" t="s">
        <v>706</v>
      </c>
      <c r="B14" s="158">
        <v>1</v>
      </c>
      <c r="C14" s="158" t="s">
        <v>756</v>
      </c>
      <c r="D14" s="158">
        <v>1</v>
      </c>
      <c r="E14" s="113" t="s">
        <v>756</v>
      </c>
      <c r="F14" s="113" t="s">
        <v>756</v>
      </c>
      <c r="G14" s="113" t="s">
        <v>756</v>
      </c>
      <c r="H14" s="113" t="s">
        <v>756</v>
      </c>
      <c r="I14" s="113" t="s">
        <v>756</v>
      </c>
      <c r="J14" s="113" t="s">
        <v>756</v>
      </c>
      <c r="K14" s="113" t="s">
        <v>756</v>
      </c>
      <c r="L14" s="113" t="s">
        <v>756</v>
      </c>
      <c r="M14" s="322" t="s">
        <v>706</v>
      </c>
    </row>
    <row r="15" spans="1:13" s="109" customFormat="1" ht="24.75" customHeight="1">
      <c r="A15" s="358" t="s">
        <v>707</v>
      </c>
      <c r="B15" s="99">
        <f>C15+D15</f>
        <v>7</v>
      </c>
      <c r="C15" s="99">
        <v>3</v>
      </c>
      <c r="D15" s="99">
        <v>4</v>
      </c>
      <c r="E15" s="99">
        <f>F15+G15</f>
        <v>14</v>
      </c>
      <c r="F15" s="99">
        <v>4</v>
      </c>
      <c r="G15" s="99">
        <v>10</v>
      </c>
      <c r="H15" s="150">
        <f>SUM(I15:L15)</f>
        <v>1</v>
      </c>
      <c r="I15" s="135">
        <v>1</v>
      </c>
      <c r="J15" s="113" t="s">
        <v>756</v>
      </c>
      <c r="K15" s="113" t="s">
        <v>756</v>
      </c>
      <c r="L15" s="100" t="s">
        <v>756</v>
      </c>
      <c r="M15" s="359" t="s">
        <v>707</v>
      </c>
    </row>
    <row r="16" spans="1:13" s="109" customFormat="1" ht="24.75" customHeight="1">
      <c r="A16" s="302" t="s">
        <v>708</v>
      </c>
      <c r="B16" s="99">
        <v>1</v>
      </c>
      <c r="C16" s="150">
        <v>0</v>
      </c>
      <c r="D16" s="99">
        <v>1</v>
      </c>
      <c r="E16" s="99">
        <v>1</v>
      </c>
      <c r="F16" s="150">
        <v>0</v>
      </c>
      <c r="G16" s="99">
        <v>1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322" t="s">
        <v>708</v>
      </c>
    </row>
    <row r="17" spans="1:13" s="52" customFormat="1" ht="24.75" customHeight="1" thickBot="1">
      <c r="A17" s="27" t="s">
        <v>359</v>
      </c>
      <c r="B17" s="55">
        <v>8</v>
      </c>
      <c r="C17" s="55">
        <v>3</v>
      </c>
      <c r="D17" s="55">
        <v>5</v>
      </c>
      <c r="E17" s="55">
        <v>15</v>
      </c>
      <c r="F17" s="55">
        <v>4</v>
      </c>
      <c r="G17" s="55">
        <v>11</v>
      </c>
      <c r="H17" s="56">
        <v>1</v>
      </c>
      <c r="I17" s="648">
        <v>1</v>
      </c>
      <c r="J17" s="56">
        <v>0</v>
      </c>
      <c r="K17" s="56">
        <v>0</v>
      </c>
      <c r="L17" s="152">
        <v>0</v>
      </c>
      <c r="M17" s="50" t="s">
        <v>359</v>
      </c>
    </row>
    <row r="18" spans="1:13" s="6" customFormat="1" ht="12">
      <c r="A18" s="6" t="s">
        <v>632</v>
      </c>
      <c r="F18" s="914" t="s">
        <v>633</v>
      </c>
      <c r="G18" s="914"/>
      <c r="H18" s="914"/>
      <c r="I18" s="914"/>
      <c r="J18" s="914"/>
      <c r="K18" s="914"/>
      <c r="L18" s="914"/>
      <c r="M18" s="914"/>
    </row>
    <row r="19" spans="1:35" s="6" customFormat="1" ht="16.5" customHeight="1">
      <c r="A19" s="790" t="s">
        <v>634</v>
      </c>
      <c r="B19" s="790"/>
      <c r="C19" s="790"/>
      <c r="D19" s="790"/>
      <c r="E19" s="790"/>
      <c r="F19" s="790"/>
      <c r="G19" s="790"/>
      <c r="H19" s="790"/>
      <c r="I19" s="790"/>
      <c r="J19" s="79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6" s="649" customFormat="1" ht="12">
      <c r="A20" s="324" t="s">
        <v>635</v>
      </c>
      <c r="B20" s="6"/>
      <c r="C20" s="6"/>
      <c r="D20" s="6"/>
      <c r="E20" s="6"/>
      <c r="F20" s="6"/>
    </row>
  </sheetData>
  <mergeCells count="10">
    <mergeCell ref="A1:L1"/>
    <mergeCell ref="B3:D3"/>
    <mergeCell ref="E3:G3"/>
    <mergeCell ref="A3:A6"/>
    <mergeCell ref="H3:L3"/>
    <mergeCell ref="A19:J19"/>
    <mergeCell ref="H4:L4"/>
    <mergeCell ref="B4:D4"/>
    <mergeCell ref="E4:G4"/>
    <mergeCell ref="F18:M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Normal="75" zoomScaleSheetLayoutView="100" workbookViewId="0" topLeftCell="A10">
      <selection activeCell="L21" sqref="L21"/>
    </sheetView>
  </sheetViews>
  <sheetFormatPr defaultColWidth="8.88671875" defaultRowHeight="13.5"/>
  <cols>
    <col min="1" max="1" width="12.6640625" style="28" customWidth="1"/>
    <col min="2" max="5" width="8.5546875" style="28" customWidth="1"/>
    <col min="6" max="6" width="8.21484375" style="28" customWidth="1"/>
    <col min="7" max="7" width="8.88671875" style="28" customWidth="1"/>
    <col min="8" max="8" width="8.3359375" style="28" customWidth="1"/>
    <col min="9" max="9" width="8.6640625" style="28" customWidth="1"/>
    <col min="10" max="10" width="9.21484375" style="28" customWidth="1"/>
    <col min="11" max="11" width="8.4453125" style="28" customWidth="1"/>
    <col min="12" max="12" width="8.21484375" style="28" customWidth="1"/>
    <col min="13" max="13" width="8.3359375" style="28" customWidth="1"/>
    <col min="14" max="14" width="7.88671875" style="28" customWidth="1"/>
    <col min="15" max="15" width="8.5546875" style="28" customWidth="1"/>
    <col min="16" max="16" width="12.21484375" style="28" customWidth="1"/>
    <col min="17" max="17" width="3.5546875" style="28" customWidth="1"/>
    <col min="18" max="18" width="3.6640625" style="28" customWidth="1"/>
    <col min="19" max="20" width="3.5546875" style="28" customWidth="1"/>
    <col min="21" max="21" width="3.6640625" style="28" customWidth="1"/>
    <col min="22" max="23" width="3.5546875" style="28" customWidth="1"/>
    <col min="24" max="24" width="3.6640625" style="28" customWidth="1"/>
    <col min="25" max="26" width="3.5546875" style="28" customWidth="1"/>
    <col min="27" max="27" width="3.6640625" style="28" customWidth="1"/>
    <col min="28" max="29" width="3.5546875" style="28" customWidth="1"/>
    <col min="30" max="30" width="3.6640625" style="28" customWidth="1"/>
    <col min="31" max="32" width="3.5546875" style="28" customWidth="1"/>
    <col min="33" max="33" width="3.6640625" style="28" customWidth="1"/>
    <col min="34" max="35" width="3.5546875" style="28" customWidth="1"/>
    <col min="36" max="36" width="3.77734375" style="28" customWidth="1"/>
    <col min="37" max="51" width="5.5546875" style="28" customWidth="1"/>
    <col min="52" max="16384" width="8.88671875" style="28" customWidth="1"/>
  </cols>
  <sheetData>
    <row r="1" spans="1:16" s="6" customFormat="1" ht="48.75" customHeight="1">
      <c r="A1" s="915" t="s">
        <v>584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</row>
    <row r="2" spans="1:16" s="38" customFormat="1" ht="18" customHeight="1" thickBot="1">
      <c r="A2" s="20" t="s">
        <v>177</v>
      </c>
      <c r="B2" s="20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P2" s="512" t="s">
        <v>585</v>
      </c>
    </row>
    <row r="3" spans="1:16" s="38" customFormat="1" ht="34.5" customHeight="1">
      <c r="A3" s="854" t="s">
        <v>404</v>
      </c>
      <c r="B3" s="816" t="s">
        <v>586</v>
      </c>
      <c r="C3" s="815"/>
      <c r="D3" s="920" t="s">
        <v>950</v>
      </c>
      <c r="E3" s="921"/>
      <c r="F3" s="816" t="s">
        <v>587</v>
      </c>
      <c r="G3" s="815"/>
      <c r="H3" s="816" t="s">
        <v>588</v>
      </c>
      <c r="I3" s="815"/>
      <c r="J3" s="816" t="s">
        <v>589</v>
      </c>
      <c r="K3" s="815"/>
      <c r="L3" s="816" t="s">
        <v>590</v>
      </c>
      <c r="M3" s="815"/>
      <c r="N3" s="816" t="s">
        <v>591</v>
      </c>
      <c r="O3" s="815"/>
      <c r="P3" s="774" t="s">
        <v>384</v>
      </c>
    </row>
    <row r="4" spans="1:16" s="6" customFormat="1" ht="34.5" customHeight="1">
      <c r="A4" s="878"/>
      <c r="B4" s="918" t="s">
        <v>592</v>
      </c>
      <c r="C4" s="878"/>
      <c r="D4" s="917" t="s">
        <v>951</v>
      </c>
      <c r="E4" s="919"/>
      <c r="F4" s="775" t="s">
        <v>593</v>
      </c>
      <c r="G4" s="878"/>
      <c r="H4" s="775"/>
      <c r="I4" s="878"/>
      <c r="J4" s="917"/>
      <c r="K4" s="878"/>
      <c r="L4" s="775" t="s">
        <v>594</v>
      </c>
      <c r="M4" s="878"/>
      <c r="N4" s="775" t="s">
        <v>595</v>
      </c>
      <c r="O4" s="878"/>
      <c r="P4" s="775"/>
    </row>
    <row r="5" spans="1:16" s="6" customFormat="1" ht="34.5" customHeight="1">
      <c r="A5" s="878"/>
      <c r="B5" s="918" t="s">
        <v>596</v>
      </c>
      <c r="C5" s="878"/>
      <c r="D5" s="775" t="s">
        <v>597</v>
      </c>
      <c r="E5" s="878"/>
      <c r="F5" s="775" t="s">
        <v>598</v>
      </c>
      <c r="G5" s="878"/>
      <c r="H5" s="775" t="s">
        <v>599</v>
      </c>
      <c r="I5" s="878"/>
      <c r="J5" s="775" t="s">
        <v>600</v>
      </c>
      <c r="K5" s="878"/>
      <c r="L5" s="775" t="s">
        <v>601</v>
      </c>
      <c r="M5" s="878"/>
      <c r="N5" s="775" t="s">
        <v>598</v>
      </c>
      <c r="O5" s="878"/>
      <c r="P5" s="775"/>
    </row>
    <row r="6" spans="1:16" s="38" customFormat="1" ht="34.5" customHeight="1">
      <c r="A6" s="878"/>
      <c r="B6" s="609" t="s">
        <v>602</v>
      </c>
      <c r="C6" s="400" t="s">
        <v>603</v>
      </c>
      <c r="D6" s="400" t="s">
        <v>602</v>
      </c>
      <c r="E6" s="400" t="s">
        <v>603</v>
      </c>
      <c r="F6" s="400" t="s">
        <v>602</v>
      </c>
      <c r="G6" s="400" t="s">
        <v>603</v>
      </c>
      <c r="H6" s="400" t="s">
        <v>602</v>
      </c>
      <c r="I6" s="400" t="s">
        <v>603</v>
      </c>
      <c r="J6" s="400" t="s">
        <v>602</v>
      </c>
      <c r="K6" s="400" t="s">
        <v>603</v>
      </c>
      <c r="L6" s="400" t="s">
        <v>602</v>
      </c>
      <c r="M6" s="400" t="s">
        <v>603</v>
      </c>
      <c r="N6" s="400" t="s">
        <v>602</v>
      </c>
      <c r="O6" s="400" t="s">
        <v>603</v>
      </c>
      <c r="P6" s="775"/>
    </row>
    <row r="7" spans="1:16" s="38" customFormat="1" ht="40.5" customHeight="1">
      <c r="A7" s="862"/>
      <c r="B7" s="641" t="s">
        <v>604</v>
      </c>
      <c r="C7" s="525" t="s">
        <v>605</v>
      </c>
      <c r="D7" s="641" t="s">
        <v>604</v>
      </c>
      <c r="E7" s="525" t="s">
        <v>605</v>
      </c>
      <c r="F7" s="641" t="s">
        <v>604</v>
      </c>
      <c r="G7" s="525" t="s">
        <v>605</v>
      </c>
      <c r="H7" s="641" t="s">
        <v>604</v>
      </c>
      <c r="I7" s="525" t="s">
        <v>605</v>
      </c>
      <c r="J7" s="641" t="s">
        <v>604</v>
      </c>
      <c r="K7" s="525" t="s">
        <v>605</v>
      </c>
      <c r="L7" s="641" t="s">
        <v>604</v>
      </c>
      <c r="M7" s="525" t="s">
        <v>605</v>
      </c>
      <c r="N7" s="641" t="s">
        <v>604</v>
      </c>
      <c r="O7" s="525" t="s">
        <v>605</v>
      </c>
      <c r="P7" s="776"/>
    </row>
    <row r="8" spans="1:16" s="643" customFormat="1" ht="28.5" customHeight="1">
      <c r="A8" s="358" t="s">
        <v>699</v>
      </c>
      <c r="B8" s="642">
        <v>11</v>
      </c>
      <c r="C8" s="642">
        <v>29</v>
      </c>
      <c r="D8" s="642">
        <v>19</v>
      </c>
      <c r="E8" s="642">
        <v>556</v>
      </c>
      <c r="F8" s="642">
        <v>1</v>
      </c>
      <c r="G8" s="642">
        <v>2</v>
      </c>
      <c r="H8" s="642">
        <v>1</v>
      </c>
      <c r="I8" s="642">
        <v>8</v>
      </c>
      <c r="J8" s="642">
        <v>97</v>
      </c>
      <c r="K8" s="642">
        <v>267</v>
      </c>
      <c r="L8" s="642">
        <v>10</v>
      </c>
      <c r="M8" s="642">
        <v>26</v>
      </c>
      <c r="N8" s="642">
        <v>1</v>
      </c>
      <c r="O8" s="642">
        <v>1</v>
      </c>
      <c r="P8" s="359" t="s">
        <v>699</v>
      </c>
    </row>
    <row r="9" spans="1:16" s="643" customFormat="1" ht="28.5" customHeight="1">
      <c r="A9" s="302" t="s">
        <v>700</v>
      </c>
      <c r="B9" s="642">
        <v>1</v>
      </c>
      <c r="C9" s="642">
        <v>1</v>
      </c>
      <c r="D9" s="642" t="s">
        <v>402</v>
      </c>
      <c r="E9" s="642" t="s">
        <v>402</v>
      </c>
      <c r="F9" s="642" t="s">
        <v>402</v>
      </c>
      <c r="G9" s="642" t="s">
        <v>402</v>
      </c>
      <c r="H9" s="642" t="s">
        <v>402</v>
      </c>
      <c r="I9" s="642" t="s">
        <v>402</v>
      </c>
      <c r="J9" s="642">
        <v>1</v>
      </c>
      <c r="K9" s="642">
        <v>3</v>
      </c>
      <c r="L9" s="644">
        <v>0</v>
      </c>
      <c r="M9" s="644">
        <v>0</v>
      </c>
      <c r="N9" s="644">
        <v>0</v>
      </c>
      <c r="O9" s="644">
        <v>0</v>
      </c>
      <c r="P9" s="322" t="s">
        <v>700</v>
      </c>
    </row>
    <row r="10" spans="1:16" s="643" customFormat="1" ht="28.5" customHeight="1">
      <c r="A10" s="358" t="s">
        <v>701</v>
      </c>
      <c r="B10" s="642">
        <v>14</v>
      </c>
      <c r="C10" s="642">
        <v>40</v>
      </c>
      <c r="D10" s="642">
        <v>15</v>
      </c>
      <c r="E10" s="642">
        <v>507</v>
      </c>
      <c r="F10" s="642" t="s">
        <v>402</v>
      </c>
      <c r="G10" s="642" t="s">
        <v>402</v>
      </c>
      <c r="H10" s="642">
        <v>1</v>
      </c>
      <c r="I10" s="642">
        <v>5</v>
      </c>
      <c r="J10" s="642">
        <v>93</v>
      </c>
      <c r="K10" s="642">
        <v>360</v>
      </c>
      <c r="L10" s="642">
        <v>7</v>
      </c>
      <c r="M10" s="642">
        <v>19</v>
      </c>
      <c r="N10" s="642">
        <v>1</v>
      </c>
      <c r="O10" s="642">
        <v>2</v>
      </c>
      <c r="P10" s="359" t="s">
        <v>701</v>
      </c>
    </row>
    <row r="11" spans="1:16" s="643" customFormat="1" ht="28.5" customHeight="1">
      <c r="A11" s="302" t="s">
        <v>702</v>
      </c>
      <c r="B11" s="642" t="s">
        <v>402</v>
      </c>
      <c r="C11" s="642" t="s">
        <v>402</v>
      </c>
      <c r="D11" s="642" t="s">
        <v>402</v>
      </c>
      <c r="E11" s="642" t="s">
        <v>402</v>
      </c>
      <c r="F11" s="642" t="s">
        <v>402</v>
      </c>
      <c r="G11" s="642" t="s">
        <v>402</v>
      </c>
      <c r="H11" s="642" t="s">
        <v>402</v>
      </c>
      <c r="I11" s="642" t="s">
        <v>402</v>
      </c>
      <c r="J11" s="642">
        <v>1</v>
      </c>
      <c r="K11" s="642">
        <v>4</v>
      </c>
      <c r="L11" s="644">
        <v>0</v>
      </c>
      <c r="M11" s="644">
        <v>0</v>
      </c>
      <c r="N11" s="644">
        <v>0</v>
      </c>
      <c r="O11" s="644">
        <v>0</v>
      </c>
      <c r="P11" s="322" t="s">
        <v>702</v>
      </c>
    </row>
    <row r="12" spans="1:16" s="643" customFormat="1" ht="28.5" customHeight="1">
      <c r="A12" s="358" t="s">
        <v>703</v>
      </c>
      <c r="B12" s="642">
        <v>13</v>
      </c>
      <c r="C12" s="642">
        <v>32</v>
      </c>
      <c r="D12" s="644">
        <v>12</v>
      </c>
      <c r="E12" s="644">
        <v>563</v>
      </c>
      <c r="F12" s="644">
        <v>0</v>
      </c>
      <c r="G12" s="644">
        <v>0</v>
      </c>
      <c r="H12" s="644">
        <v>1</v>
      </c>
      <c r="I12" s="644">
        <v>4</v>
      </c>
      <c r="J12" s="644">
        <v>91</v>
      </c>
      <c r="K12" s="644">
        <v>250</v>
      </c>
      <c r="L12" s="644">
        <v>5</v>
      </c>
      <c r="M12" s="644">
        <v>13</v>
      </c>
      <c r="N12" s="644">
        <v>1</v>
      </c>
      <c r="O12" s="644">
        <v>1</v>
      </c>
      <c r="P12" s="359" t="s">
        <v>703</v>
      </c>
    </row>
    <row r="13" spans="1:16" s="643" customFormat="1" ht="28.5" customHeight="1">
      <c r="A13" s="302" t="s">
        <v>704</v>
      </c>
      <c r="B13" s="644">
        <v>0</v>
      </c>
      <c r="C13" s="644">
        <v>0</v>
      </c>
      <c r="D13" s="644">
        <v>0</v>
      </c>
      <c r="E13" s="644">
        <v>0</v>
      </c>
      <c r="F13" s="644">
        <v>0</v>
      </c>
      <c r="G13" s="644">
        <v>0</v>
      </c>
      <c r="H13" s="644">
        <v>0</v>
      </c>
      <c r="I13" s="644">
        <v>0</v>
      </c>
      <c r="J13" s="644">
        <v>0</v>
      </c>
      <c r="K13" s="644">
        <v>0</v>
      </c>
      <c r="L13" s="644">
        <v>0</v>
      </c>
      <c r="M13" s="644">
        <v>0</v>
      </c>
      <c r="N13" s="644">
        <v>0</v>
      </c>
      <c r="O13" s="644">
        <v>0</v>
      </c>
      <c r="P13" s="322" t="s">
        <v>704</v>
      </c>
    </row>
    <row r="14" spans="1:16" s="643" customFormat="1" ht="28.5" customHeight="1">
      <c r="A14" s="358" t="s">
        <v>705</v>
      </c>
      <c r="B14" s="642">
        <v>2</v>
      </c>
      <c r="C14" s="642">
        <v>8</v>
      </c>
      <c r="D14" s="644">
        <v>12</v>
      </c>
      <c r="E14" s="644">
        <v>496</v>
      </c>
      <c r="F14" s="644">
        <v>0</v>
      </c>
      <c r="G14" s="644">
        <v>0</v>
      </c>
      <c r="H14" s="644">
        <v>1</v>
      </c>
      <c r="I14" s="644">
        <v>3</v>
      </c>
      <c r="J14" s="644">
        <v>102</v>
      </c>
      <c r="K14" s="644">
        <v>282</v>
      </c>
      <c r="L14" s="644">
        <v>3</v>
      </c>
      <c r="M14" s="644">
        <v>8</v>
      </c>
      <c r="N14" s="644">
        <v>0</v>
      </c>
      <c r="O14" s="644">
        <v>0</v>
      </c>
      <c r="P14" s="359" t="s">
        <v>705</v>
      </c>
    </row>
    <row r="15" spans="1:16" s="643" customFormat="1" ht="28.5" customHeight="1">
      <c r="A15" s="302" t="s">
        <v>706</v>
      </c>
      <c r="B15" s="644">
        <v>0</v>
      </c>
      <c r="C15" s="644">
        <v>0</v>
      </c>
      <c r="D15" s="644">
        <v>0</v>
      </c>
      <c r="E15" s="644">
        <v>0</v>
      </c>
      <c r="F15" s="644">
        <v>0</v>
      </c>
      <c r="G15" s="644">
        <v>0</v>
      </c>
      <c r="H15" s="644">
        <v>0</v>
      </c>
      <c r="I15" s="644">
        <v>0</v>
      </c>
      <c r="J15" s="644">
        <v>0</v>
      </c>
      <c r="K15" s="644">
        <v>0</v>
      </c>
      <c r="L15" s="644">
        <v>0</v>
      </c>
      <c r="M15" s="644">
        <v>0</v>
      </c>
      <c r="N15" s="644">
        <v>0</v>
      </c>
      <c r="O15" s="644">
        <v>0</v>
      </c>
      <c r="P15" s="322" t="s">
        <v>706</v>
      </c>
    </row>
    <row r="16" spans="1:16" s="109" customFormat="1" ht="28.5" customHeight="1">
      <c r="A16" s="358" t="s">
        <v>707</v>
      </c>
      <c r="B16" s="99">
        <v>7</v>
      </c>
      <c r="C16" s="99">
        <v>35</v>
      </c>
      <c r="D16" s="127">
        <v>13</v>
      </c>
      <c r="E16" s="127">
        <v>408</v>
      </c>
      <c r="F16" s="645">
        <v>0</v>
      </c>
      <c r="G16" s="645">
        <v>0</v>
      </c>
      <c r="H16" s="127">
        <v>1</v>
      </c>
      <c r="I16" s="127">
        <v>2</v>
      </c>
      <c r="J16" s="127">
        <v>94</v>
      </c>
      <c r="K16" s="127">
        <v>247</v>
      </c>
      <c r="L16" s="127">
        <v>3</v>
      </c>
      <c r="M16" s="127">
        <v>7</v>
      </c>
      <c r="N16" s="645">
        <v>0</v>
      </c>
      <c r="O16" s="645">
        <v>0</v>
      </c>
      <c r="P16" s="359" t="s">
        <v>707</v>
      </c>
    </row>
    <row r="17" spans="1:16" s="109" customFormat="1" ht="28.5" customHeight="1">
      <c r="A17" s="302" t="s">
        <v>708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1</v>
      </c>
      <c r="K17" s="127">
        <v>2</v>
      </c>
      <c r="L17" s="127">
        <v>0</v>
      </c>
      <c r="M17" s="127">
        <v>0</v>
      </c>
      <c r="N17" s="127">
        <v>0</v>
      </c>
      <c r="O17" s="127">
        <v>0</v>
      </c>
      <c r="P17" s="322" t="s">
        <v>708</v>
      </c>
    </row>
    <row r="18" spans="1:16" s="52" customFormat="1" ht="28.5" customHeight="1" thickBot="1">
      <c r="A18" s="27" t="s">
        <v>359</v>
      </c>
      <c r="B18" s="175">
        <v>7</v>
      </c>
      <c r="C18" s="66">
        <v>69</v>
      </c>
      <c r="D18" s="66">
        <v>18</v>
      </c>
      <c r="E18" s="66">
        <v>463</v>
      </c>
      <c r="F18" s="66">
        <v>0</v>
      </c>
      <c r="G18" s="66">
        <v>0</v>
      </c>
      <c r="H18" s="66">
        <v>1</v>
      </c>
      <c r="I18" s="66">
        <v>4</v>
      </c>
      <c r="J18" s="66">
        <v>91</v>
      </c>
      <c r="K18" s="66">
        <v>248</v>
      </c>
      <c r="L18" s="66">
        <v>4</v>
      </c>
      <c r="M18" s="66">
        <v>13</v>
      </c>
      <c r="N18" s="66">
        <v>0</v>
      </c>
      <c r="O18" s="176">
        <v>0</v>
      </c>
      <c r="P18" s="50" t="s">
        <v>359</v>
      </c>
    </row>
    <row r="19" spans="1:16" s="6" customFormat="1" ht="18" customHeight="1">
      <c r="A19" s="12" t="s">
        <v>607</v>
      </c>
      <c r="B19" s="12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O19" s="351"/>
      <c r="P19" s="351" t="s">
        <v>606</v>
      </c>
    </row>
  </sheetData>
  <mergeCells count="24">
    <mergeCell ref="B5:C5"/>
    <mergeCell ref="D5:E5"/>
    <mergeCell ref="A1:P1"/>
    <mergeCell ref="B3:C3"/>
    <mergeCell ref="D3:E3"/>
    <mergeCell ref="F3:G3"/>
    <mergeCell ref="H3:I3"/>
    <mergeCell ref="J3:K3"/>
    <mergeCell ref="L3:M3"/>
    <mergeCell ref="N3:O3"/>
    <mergeCell ref="B4:C4"/>
    <mergeCell ref="D4:E4"/>
    <mergeCell ref="F4:G4"/>
    <mergeCell ref="H4:I4"/>
    <mergeCell ref="A3:A7"/>
    <mergeCell ref="P3:P7"/>
    <mergeCell ref="F5:G5"/>
    <mergeCell ref="H5:I5"/>
    <mergeCell ref="J5:K5"/>
    <mergeCell ref="L5:M5"/>
    <mergeCell ref="J4:K4"/>
    <mergeCell ref="L4:M4"/>
    <mergeCell ref="N4:O4"/>
    <mergeCell ref="N5:O5"/>
  </mergeCells>
  <printOptions/>
  <pageMargins left="0.29" right="0.35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="80" zoomScaleNormal="80" zoomScaleSheetLayoutView="100" workbookViewId="0" topLeftCell="A1">
      <pane xSplit="1" ySplit="6" topLeftCell="F15" activePane="bottomRight" state="frozen"/>
      <selection pane="topLeft" activeCell="D3" sqref="D4:E6"/>
      <selection pane="topRight" activeCell="D3" sqref="D4:E6"/>
      <selection pane="bottomLeft" activeCell="D3" sqref="D4:E6"/>
      <selection pane="bottomRight" activeCell="W17" sqref="W17"/>
    </sheetView>
  </sheetViews>
  <sheetFormatPr defaultColWidth="8.88671875" defaultRowHeight="13.5"/>
  <cols>
    <col min="1" max="1" width="14.88671875" style="0" customWidth="1"/>
    <col min="2" max="2" width="6.5546875" style="0" customWidth="1"/>
    <col min="3" max="4" width="6.3359375" style="0" customWidth="1"/>
    <col min="5" max="5" width="6.5546875" style="0" customWidth="1"/>
    <col min="6" max="7" width="6.88671875" style="0" customWidth="1"/>
    <col min="8" max="8" width="4.4453125" style="0" bestFit="1" customWidth="1"/>
    <col min="9" max="9" width="5.77734375" style="0" bestFit="1" customWidth="1"/>
    <col min="10" max="11" width="4.6640625" style="0" bestFit="1" customWidth="1"/>
    <col min="12" max="12" width="5.77734375" style="0" bestFit="1" customWidth="1"/>
    <col min="13" max="13" width="5.88671875" style="0" customWidth="1"/>
    <col min="14" max="14" width="5.6640625" style="0" customWidth="1"/>
    <col min="15" max="15" width="5.77734375" style="0" customWidth="1"/>
    <col min="16" max="16" width="6.88671875" style="0" customWidth="1"/>
    <col min="17" max="17" width="6.21484375" style="0" customWidth="1"/>
    <col min="18" max="18" width="6.5546875" style="0" customWidth="1"/>
    <col min="19" max="19" width="5.4453125" style="0" customWidth="1"/>
    <col min="20" max="20" width="6.5546875" style="0" customWidth="1"/>
    <col min="21" max="21" width="6.3359375" style="0" customWidth="1"/>
    <col min="22" max="22" width="6.77734375" style="0" customWidth="1"/>
    <col min="23" max="23" width="14.77734375" style="0" customWidth="1"/>
  </cols>
  <sheetData>
    <row r="1" spans="1:23" s="382" customFormat="1" ht="27" customHeight="1">
      <c r="A1" s="752" t="s">
        <v>836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</row>
    <row r="2" spans="1:23" s="6" customFormat="1" ht="18" customHeight="1" thickBot="1">
      <c r="A2" s="6" t="s">
        <v>177</v>
      </c>
      <c r="V2" s="777" t="s">
        <v>178</v>
      </c>
      <c r="W2" s="760"/>
    </row>
    <row r="3" spans="1:23" s="6" customFormat="1" ht="15" customHeight="1">
      <c r="A3" s="756" t="s">
        <v>965</v>
      </c>
      <c r="B3" s="767" t="s">
        <v>179</v>
      </c>
      <c r="C3" s="767" t="s">
        <v>121</v>
      </c>
      <c r="D3" s="750" t="s">
        <v>180</v>
      </c>
      <c r="E3" s="762"/>
      <c r="F3" s="769"/>
      <c r="G3" s="750" t="s">
        <v>181</v>
      </c>
      <c r="H3" s="762"/>
      <c r="I3" s="769"/>
      <c r="J3" s="761" t="s">
        <v>182</v>
      </c>
      <c r="K3" s="762"/>
      <c r="L3" s="769"/>
      <c r="M3" s="750" t="s">
        <v>183</v>
      </c>
      <c r="N3" s="762"/>
      <c r="O3" s="769"/>
      <c r="P3" s="761" t="s">
        <v>184</v>
      </c>
      <c r="Q3" s="762"/>
      <c r="R3" s="769"/>
      <c r="S3" s="761" t="s">
        <v>185</v>
      </c>
      <c r="T3" s="759"/>
      <c r="U3" s="759"/>
      <c r="V3" s="746"/>
      <c r="W3" s="753" t="s">
        <v>966</v>
      </c>
    </row>
    <row r="4" spans="1:23" s="477" customFormat="1" ht="15" customHeight="1">
      <c r="A4" s="757"/>
      <c r="B4" s="772"/>
      <c r="C4" s="772"/>
      <c r="D4" s="763"/>
      <c r="E4" s="764"/>
      <c r="F4" s="770"/>
      <c r="G4" s="763"/>
      <c r="H4" s="764"/>
      <c r="I4" s="770"/>
      <c r="J4" s="763"/>
      <c r="K4" s="764"/>
      <c r="L4" s="770"/>
      <c r="M4" s="763"/>
      <c r="N4" s="764"/>
      <c r="O4" s="770"/>
      <c r="P4" s="763"/>
      <c r="Q4" s="764"/>
      <c r="R4" s="770"/>
      <c r="S4" s="747" t="s">
        <v>186</v>
      </c>
      <c r="T4" s="748"/>
      <c r="U4" s="748"/>
      <c r="V4" s="771"/>
      <c r="W4" s="754"/>
    </row>
    <row r="5" spans="1:23" s="477" customFormat="1" ht="15" customHeight="1">
      <c r="A5" s="757"/>
      <c r="B5" s="463"/>
      <c r="C5" s="463"/>
      <c r="D5" s="765" t="s">
        <v>945</v>
      </c>
      <c r="E5" s="765" t="s">
        <v>0</v>
      </c>
      <c r="F5" s="765" t="s">
        <v>1</v>
      </c>
      <c r="G5" s="765" t="s">
        <v>945</v>
      </c>
      <c r="H5" s="765" t="s">
        <v>0</v>
      </c>
      <c r="I5" s="765" t="s">
        <v>1</v>
      </c>
      <c r="J5" s="765" t="s">
        <v>945</v>
      </c>
      <c r="K5" s="765" t="s">
        <v>0</v>
      </c>
      <c r="L5" s="765" t="s">
        <v>1</v>
      </c>
      <c r="M5" s="765" t="s">
        <v>945</v>
      </c>
      <c r="N5" s="765" t="s">
        <v>0</v>
      </c>
      <c r="O5" s="765" t="s">
        <v>1</v>
      </c>
      <c r="P5" s="765" t="s">
        <v>945</v>
      </c>
      <c r="Q5" s="765" t="s">
        <v>0</v>
      </c>
      <c r="R5" s="765" t="s">
        <v>1</v>
      </c>
      <c r="S5" s="481" t="s">
        <v>41</v>
      </c>
      <c r="T5" s="331" t="s">
        <v>187</v>
      </c>
      <c r="U5" s="467" t="s">
        <v>188</v>
      </c>
      <c r="V5" s="482" t="s">
        <v>189</v>
      </c>
      <c r="W5" s="754"/>
    </row>
    <row r="6" spans="1:23" s="477" customFormat="1" ht="23.25" customHeight="1">
      <c r="A6" s="758"/>
      <c r="B6" s="441" t="s">
        <v>34</v>
      </c>
      <c r="C6" s="422" t="s">
        <v>190</v>
      </c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483" t="s">
        <v>55</v>
      </c>
      <c r="T6" s="484" t="s">
        <v>191</v>
      </c>
      <c r="U6" s="484" t="s">
        <v>192</v>
      </c>
      <c r="V6" s="484" t="s">
        <v>193</v>
      </c>
      <c r="W6" s="755"/>
    </row>
    <row r="7" spans="1:25" s="109" customFormat="1" ht="13.5" customHeight="1">
      <c r="A7" s="270" t="s">
        <v>194</v>
      </c>
      <c r="B7" s="101">
        <v>34</v>
      </c>
      <c r="C7" s="95">
        <v>97</v>
      </c>
      <c r="D7" s="95">
        <v>3168</v>
      </c>
      <c r="E7" s="95">
        <v>1690</v>
      </c>
      <c r="F7" s="95">
        <v>1478</v>
      </c>
      <c r="G7" s="95">
        <v>131</v>
      </c>
      <c r="H7" s="95">
        <v>2</v>
      </c>
      <c r="I7" s="95">
        <v>129</v>
      </c>
      <c r="J7" s="95">
        <v>19</v>
      </c>
      <c r="K7" s="95">
        <v>9</v>
      </c>
      <c r="L7" s="95">
        <v>10</v>
      </c>
      <c r="M7" s="95">
        <v>248</v>
      </c>
      <c r="N7" s="95">
        <v>132</v>
      </c>
      <c r="O7" s="95">
        <v>116</v>
      </c>
      <c r="P7" s="95">
        <v>2804</v>
      </c>
      <c r="Q7" s="95">
        <v>1487</v>
      </c>
      <c r="R7" s="95">
        <v>1317</v>
      </c>
      <c r="S7" s="95">
        <v>127</v>
      </c>
      <c r="T7" s="95">
        <v>105</v>
      </c>
      <c r="U7" s="95">
        <v>20</v>
      </c>
      <c r="V7" s="95">
        <v>2</v>
      </c>
      <c r="W7" s="292" t="s">
        <v>65</v>
      </c>
      <c r="X7" s="108"/>
      <c r="Y7" s="108"/>
    </row>
    <row r="8" spans="1:23" s="108" customFormat="1" ht="13.5" customHeight="1">
      <c r="A8" s="271" t="s">
        <v>66</v>
      </c>
      <c r="B8" s="100">
        <v>33</v>
      </c>
      <c r="C8" s="100">
        <v>49</v>
      </c>
      <c r="D8" s="100">
        <v>1300</v>
      </c>
      <c r="E8" s="100">
        <v>657</v>
      </c>
      <c r="F8" s="100">
        <v>643</v>
      </c>
      <c r="G8" s="100">
        <v>57</v>
      </c>
      <c r="H8" s="110">
        <v>1</v>
      </c>
      <c r="I8" s="100">
        <v>56</v>
      </c>
      <c r="J8" s="100">
        <v>6</v>
      </c>
      <c r="K8" s="104">
        <v>4</v>
      </c>
      <c r="L8" s="100">
        <v>2</v>
      </c>
      <c r="M8" s="100">
        <v>175</v>
      </c>
      <c r="N8" s="100">
        <v>88</v>
      </c>
      <c r="O8" s="100">
        <v>87</v>
      </c>
      <c r="P8" s="100">
        <v>1192</v>
      </c>
      <c r="Q8" s="100">
        <v>610</v>
      </c>
      <c r="R8" s="100">
        <v>582</v>
      </c>
      <c r="S8" s="100">
        <v>49</v>
      </c>
      <c r="T8" s="99">
        <v>49</v>
      </c>
      <c r="U8" s="99" t="s">
        <v>756</v>
      </c>
      <c r="V8" s="111" t="s">
        <v>756</v>
      </c>
      <c r="W8" s="291" t="s">
        <v>67</v>
      </c>
    </row>
    <row r="9" spans="1:25" s="109" customFormat="1" ht="13.5" customHeight="1">
      <c r="A9" s="270" t="s">
        <v>195</v>
      </c>
      <c r="B9" s="95">
        <v>34</v>
      </c>
      <c r="C9" s="95">
        <v>103</v>
      </c>
      <c r="D9" s="95">
        <v>3249</v>
      </c>
      <c r="E9" s="95">
        <v>1718</v>
      </c>
      <c r="F9" s="95">
        <v>1531</v>
      </c>
      <c r="G9" s="95">
        <v>133</v>
      </c>
      <c r="H9" s="95">
        <v>3</v>
      </c>
      <c r="I9" s="95">
        <v>130</v>
      </c>
      <c r="J9" s="95">
        <v>27</v>
      </c>
      <c r="K9" s="95">
        <v>11</v>
      </c>
      <c r="L9" s="95">
        <v>16</v>
      </c>
      <c r="M9" s="95">
        <v>274</v>
      </c>
      <c r="N9" s="95">
        <v>150</v>
      </c>
      <c r="O9" s="95">
        <v>124</v>
      </c>
      <c r="P9" s="95">
        <v>2983</v>
      </c>
      <c r="Q9" s="95">
        <v>1571</v>
      </c>
      <c r="R9" s="95">
        <v>1412</v>
      </c>
      <c r="S9" s="95">
        <v>103</v>
      </c>
      <c r="T9" s="95">
        <v>103</v>
      </c>
      <c r="U9" s="99" t="s">
        <v>756</v>
      </c>
      <c r="V9" s="111" t="s">
        <v>756</v>
      </c>
      <c r="W9" s="291" t="s">
        <v>69</v>
      </c>
      <c r="X9" s="108"/>
      <c r="Y9" s="108"/>
    </row>
    <row r="10" spans="1:23" s="108" customFormat="1" ht="13.5" customHeight="1">
      <c r="A10" s="271" t="s">
        <v>70</v>
      </c>
      <c r="B10" s="100">
        <v>33</v>
      </c>
      <c r="C10" s="100">
        <v>50</v>
      </c>
      <c r="D10" s="100">
        <v>1247</v>
      </c>
      <c r="E10" s="100">
        <v>654</v>
      </c>
      <c r="F10" s="100">
        <v>593</v>
      </c>
      <c r="G10" s="100">
        <v>53</v>
      </c>
      <c r="H10" s="110" t="s">
        <v>756</v>
      </c>
      <c r="I10" s="100">
        <v>53</v>
      </c>
      <c r="J10" s="100">
        <v>6</v>
      </c>
      <c r="K10" s="104">
        <v>4</v>
      </c>
      <c r="L10" s="100">
        <v>2</v>
      </c>
      <c r="M10" s="100">
        <v>193</v>
      </c>
      <c r="N10" s="100">
        <v>106</v>
      </c>
      <c r="O10" s="100">
        <v>87</v>
      </c>
      <c r="P10" s="100">
        <v>1149</v>
      </c>
      <c r="Q10" s="100">
        <v>597</v>
      </c>
      <c r="R10" s="100">
        <v>552</v>
      </c>
      <c r="S10" s="100">
        <v>50</v>
      </c>
      <c r="T10" s="99">
        <v>50</v>
      </c>
      <c r="U10" s="99" t="s">
        <v>756</v>
      </c>
      <c r="V10" s="111" t="s">
        <v>756</v>
      </c>
      <c r="W10" s="291" t="s">
        <v>71</v>
      </c>
    </row>
    <row r="11" spans="1:25" s="109" customFormat="1" ht="13.5" customHeight="1">
      <c r="A11" s="270" t="s">
        <v>196</v>
      </c>
      <c r="B11" s="95">
        <v>35</v>
      </c>
      <c r="C11" s="95">
        <v>114</v>
      </c>
      <c r="D11" s="95">
        <v>3538</v>
      </c>
      <c r="E11" s="95">
        <v>1852</v>
      </c>
      <c r="F11" s="95">
        <v>1686</v>
      </c>
      <c r="G11" s="95">
        <v>147</v>
      </c>
      <c r="H11" s="95">
        <v>1</v>
      </c>
      <c r="I11" s="95">
        <v>146</v>
      </c>
      <c r="J11" s="95">
        <v>28</v>
      </c>
      <c r="K11" s="95">
        <v>12</v>
      </c>
      <c r="L11" s="95">
        <v>16</v>
      </c>
      <c r="M11" s="95">
        <v>358</v>
      </c>
      <c r="N11" s="95">
        <v>196</v>
      </c>
      <c r="O11" s="95">
        <v>162</v>
      </c>
      <c r="P11" s="95">
        <v>2983</v>
      </c>
      <c r="Q11" s="95">
        <v>1592</v>
      </c>
      <c r="R11" s="95">
        <v>1391</v>
      </c>
      <c r="S11" s="95">
        <v>117</v>
      </c>
      <c r="T11" s="95">
        <v>117</v>
      </c>
      <c r="U11" s="99" t="s">
        <v>756</v>
      </c>
      <c r="V11" s="111" t="s">
        <v>756</v>
      </c>
      <c r="W11" s="291" t="s">
        <v>73</v>
      </c>
      <c r="X11" s="108"/>
      <c r="Y11" s="108"/>
    </row>
    <row r="12" spans="1:23" s="108" customFormat="1" ht="13.5" customHeight="1">
      <c r="A12" s="271" t="s">
        <v>74</v>
      </c>
      <c r="B12" s="100">
        <v>33</v>
      </c>
      <c r="C12" s="100">
        <v>50</v>
      </c>
      <c r="D12" s="100">
        <v>1170</v>
      </c>
      <c r="E12" s="100">
        <v>605</v>
      </c>
      <c r="F12" s="100">
        <v>565</v>
      </c>
      <c r="G12" s="100">
        <v>53</v>
      </c>
      <c r="H12" s="110" t="s">
        <v>756</v>
      </c>
      <c r="I12" s="100">
        <v>53</v>
      </c>
      <c r="J12" s="100">
        <v>5</v>
      </c>
      <c r="K12" s="104">
        <v>3</v>
      </c>
      <c r="L12" s="100">
        <v>2</v>
      </c>
      <c r="M12" s="100">
        <v>119</v>
      </c>
      <c r="N12" s="100">
        <v>57</v>
      </c>
      <c r="O12" s="100">
        <v>62</v>
      </c>
      <c r="P12" s="100">
        <v>1086</v>
      </c>
      <c r="Q12" s="100">
        <v>564</v>
      </c>
      <c r="R12" s="100">
        <v>522</v>
      </c>
      <c r="S12" s="100">
        <v>50</v>
      </c>
      <c r="T12" s="99">
        <v>50</v>
      </c>
      <c r="U12" s="99" t="s">
        <v>756</v>
      </c>
      <c r="V12" s="111" t="s">
        <v>756</v>
      </c>
      <c r="W12" s="291" t="s">
        <v>75</v>
      </c>
    </row>
    <row r="13" spans="1:25" s="109" customFormat="1" ht="13.5" customHeight="1">
      <c r="A13" s="270" t="s">
        <v>197</v>
      </c>
      <c r="B13" s="95">
        <v>36</v>
      </c>
      <c r="C13" s="95">
        <v>117</v>
      </c>
      <c r="D13" s="95">
        <v>3415</v>
      </c>
      <c r="E13" s="95">
        <v>1737</v>
      </c>
      <c r="F13" s="95">
        <v>1678</v>
      </c>
      <c r="G13" s="95">
        <v>152</v>
      </c>
      <c r="H13" s="95">
        <v>2</v>
      </c>
      <c r="I13" s="95">
        <v>150</v>
      </c>
      <c r="J13" s="95">
        <v>21</v>
      </c>
      <c r="K13" s="95">
        <v>9</v>
      </c>
      <c r="L13" s="95">
        <v>12</v>
      </c>
      <c r="M13" s="95">
        <v>409</v>
      </c>
      <c r="N13" s="95">
        <v>216</v>
      </c>
      <c r="O13" s="95">
        <v>193</v>
      </c>
      <c r="P13" s="95">
        <v>3169</v>
      </c>
      <c r="Q13" s="95">
        <v>1635</v>
      </c>
      <c r="R13" s="95">
        <v>1534</v>
      </c>
      <c r="S13" s="95">
        <v>124</v>
      </c>
      <c r="T13" s="95">
        <v>124</v>
      </c>
      <c r="U13" s="99" t="s">
        <v>756</v>
      </c>
      <c r="V13" s="111" t="s">
        <v>756</v>
      </c>
      <c r="W13" s="291" t="s">
        <v>77</v>
      </c>
      <c r="X13" s="108"/>
      <c r="Y13" s="108"/>
    </row>
    <row r="14" spans="1:23" s="108" customFormat="1" ht="13.5" customHeight="1">
      <c r="A14" s="271" t="s">
        <v>78</v>
      </c>
      <c r="B14" s="100">
        <v>33</v>
      </c>
      <c r="C14" s="100">
        <v>48</v>
      </c>
      <c r="D14" s="100">
        <v>1013</v>
      </c>
      <c r="E14" s="100">
        <v>537</v>
      </c>
      <c r="F14" s="100">
        <v>476</v>
      </c>
      <c r="G14" s="100">
        <v>51</v>
      </c>
      <c r="H14" s="110" t="s">
        <v>756</v>
      </c>
      <c r="I14" s="100">
        <v>51</v>
      </c>
      <c r="J14" s="100">
        <v>10</v>
      </c>
      <c r="K14" s="104">
        <v>4</v>
      </c>
      <c r="L14" s="100">
        <v>6</v>
      </c>
      <c r="M14" s="100">
        <v>118</v>
      </c>
      <c r="N14" s="100">
        <v>67</v>
      </c>
      <c r="O14" s="100">
        <v>51</v>
      </c>
      <c r="P14" s="100">
        <v>1036</v>
      </c>
      <c r="Q14" s="100">
        <v>536</v>
      </c>
      <c r="R14" s="100">
        <v>500</v>
      </c>
      <c r="S14" s="100">
        <v>51</v>
      </c>
      <c r="T14" s="99">
        <v>51</v>
      </c>
      <c r="U14" s="99" t="s">
        <v>756</v>
      </c>
      <c r="V14" s="111" t="s">
        <v>756</v>
      </c>
      <c r="W14" s="291" t="s">
        <v>79</v>
      </c>
    </row>
    <row r="15" spans="1:25" s="109" customFormat="1" ht="13.5" customHeight="1">
      <c r="A15" s="270" t="s">
        <v>148</v>
      </c>
      <c r="B15" s="95">
        <v>36</v>
      </c>
      <c r="C15" s="95">
        <v>128</v>
      </c>
      <c r="D15" s="95">
        <v>3680</v>
      </c>
      <c r="E15" s="95">
        <v>1935</v>
      </c>
      <c r="F15" s="95">
        <v>1745</v>
      </c>
      <c r="G15" s="95">
        <v>175</v>
      </c>
      <c r="H15" s="95">
        <v>3</v>
      </c>
      <c r="I15" s="95">
        <v>172</v>
      </c>
      <c r="J15" s="95">
        <v>35</v>
      </c>
      <c r="K15" s="95">
        <v>14</v>
      </c>
      <c r="L15" s="95">
        <v>21</v>
      </c>
      <c r="M15" s="95">
        <v>397</v>
      </c>
      <c r="N15" s="95">
        <v>198</v>
      </c>
      <c r="O15" s="95">
        <v>199</v>
      </c>
      <c r="P15" s="95">
        <v>3097</v>
      </c>
      <c r="Q15" s="95">
        <v>1612</v>
      </c>
      <c r="R15" s="95">
        <v>1485</v>
      </c>
      <c r="S15" s="95">
        <v>128</v>
      </c>
      <c r="T15" s="95">
        <v>128</v>
      </c>
      <c r="U15" s="99" t="s">
        <v>756</v>
      </c>
      <c r="V15" s="111" t="s">
        <v>756</v>
      </c>
      <c r="W15" s="291" t="s">
        <v>81</v>
      </c>
      <c r="X15" s="108"/>
      <c r="Y15" s="108"/>
    </row>
    <row r="16" spans="1:25" s="109" customFormat="1" ht="13.5" customHeight="1">
      <c r="A16" s="271" t="s">
        <v>82</v>
      </c>
      <c r="B16" s="95">
        <v>33</v>
      </c>
      <c r="C16" s="95">
        <v>49</v>
      </c>
      <c r="D16" s="95">
        <v>924</v>
      </c>
      <c r="E16" s="95">
        <v>493</v>
      </c>
      <c r="F16" s="95">
        <v>431</v>
      </c>
      <c r="G16" s="95">
        <v>52</v>
      </c>
      <c r="H16" s="95">
        <v>0</v>
      </c>
      <c r="I16" s="95">
        <v>52</v>
      </c>
      <c r="J16" s="95">
        <v>10</v>
      </c>
      <c r="K16" s="95">
        <v>4</v>
      </c>
      <c r="L16" s="95">
        <v>6</v>
      </c>
      <c r="M16" s="95">
        <v>174</v>
      </c>
      <c r="N16" s="95">
        <v>92</v>
      </c>
      <c r="O16" s="95">
        <v>82</v>
      </c>
      <c r="P16" s="95">
        <v>989</v>
      </c>
      <c r="Q16" s="95">
        <v>532</v>
      </c>
      <c r="R16" s="95">
        <v>457</v>
      </c>
      <c r="S16" s="95">
        <v>49</v>
      </c>
      <c r="T16" s="95">
        <v>49</v>
      </c>
      <c r="U16" s="99" t="s">
        <v>756</v>
      </c>
      <c r="V16" s="111" t="s">
        <v>756</v>
      </c>
      <c r="W16" s="291" t="s">
        <v>83</v>
      </c>
      <c r="X16" s="108"/>
      <c r="Y16" s="108"/>
    </row>
    <row r="17" spans="1:25" s="52" customFormat="1" ht="13.5" customHeight="1">
      <c r="A17" s="23" t="s">
        <v>803</v>
      </c>
      <c r="B17" s="485">
        <f>SUM(B18:B43)</f>
        <v>67</v>
      </c>
      <c r="C17" s="485">
        <f>SUM(C18:C43)</f>
        <v>176</v>
      </c>
      <c r="D17" s="444">
        <f>SUM(E17:F17)</f>
        <v>4658</v>
      </c>
      <c r="E17" s="443">
        <f>SUM(E18:E43)</f>
        <v>2401</v>
      </c>
      <c r="F17" s="443">
        <f>SUM(F18:F43)</f>
        <v>2257</v>
      </c>
      <c r="G17" s="443">
        <f>SUM(G18:G43)</f>
        <v>233</v>
      </c>
      <c r="H17" s="443">
        <f>SUM(H18:H43)</f>
        <v>4</v>
      </c>
      <c r="I17" s="443">
        <f aca="true" t="shared" si="0" ref="I17:T17">SUM(I18:I43)</f>
        <v>229</v>
      </c>
      <c r="J17" s="443">
        <f t="shared" si="0"/>
        <v>45</v>
      </c>
      <c r="K17" s="443">
        <f t="shared" si="0"/>
        <v>18</v>
      </c>
      <c r="L17" s="443">
        <f t="shared" si="0"/>
        <v>26</v>
      </c>
      <c r="M17" s="443">
        <f t="shared" si="0"/>
        <v>810</v>
      </c>
      <c r="N17" s="443">
        <f t="shared" si="0"/>
        <v>442</v>
      </c>
      <c r="O17" s="443">
        <f t="shared" si="0"/>
        <v>368</v>
      </c>
      <c r="P17" s="443">
        <f t="shared" si="0"/>
        <v>3791</v>
      </c>
      <c r="Q17" s="443">
        <f t="shared" si="0"/>
        <v>1992</v>
      </c>
      <c r="R17" s="443">
        <f t="shared" si="0"/>
        <v>1799</v>
      </c>
      <c r="S17" s="443">
        <f t="shared" si="0"/>
        <v>176</v>
      </c>
      <c r="T17" s="443">
        <f t="shared" si="0"/>
        <v>176</v>
      </c>
      <c r="U17" s="25" t="s">
        <v>756</v>
      </c>
      <c r="V17" s="180" t="s">
        <v>756</v>
      </c>
      <c r="W17" s="26" t="s">
        <v>803</v>
      </c>
      <c r="X17" s="57"/>
      <c r="Y17" s="57"/>
    </row>
    <row r="18" spans="1:25" s="109" customFormat="1" ht="13.5" customHeight="1">
      <c r="A18" s="97" t="s">
        <v>84</v>
      </c>
      <c r="B18" s="95">
        <v>5</v>
      </c>
      <c r="C18" s="95">
        <v>9</v>
      </c>
      <c r="D18" s="95">
        <v>188</v>
      </c>
      <c r="E18" s="95">
        <v>83</v>
      </c>
      <c r="F18" s="95">
        <v>105</v>
      </c>
      <c r="G18" s="95">
        <v>11</v>
      </c>
      <c r="H18" s="95" t="s">
        <v>198</v>
      </c>
      <c r="I18" s="95">
        <v>11</v>
      </c>
      <c r="J18" s="95">
        <v>2</v>
      </c>
      <c r="K18" s="95">
        <v>1</v>
      </c>
      <c r="L18" s="95">
        <v>1</v>
      </c>
      <c r="M18" s="263">
        <v>53</v>
      </c>
      <c r="N18" s="263">
        <v>24</v>
      </c>
      <c r="O18" s="263">
        <v>29</v>
      </c>
      <c r="P18" s="95">
        <v>142</v>
      </c>
      <c r="Q18" s="95">
        <v>81</v>
      </c>
      <c r="R18" s="95">
        <v>61</v>
      </c>
      <c r="S18" s="95">
        <v>9</v>
      </c>
      <c r="T18" s="95">
        <v>9</v>
      </c>
      <c r="U18" s="182" t="s">
        <v>756</v>
      </c>
      <c r="V18" s="293" t="s">
        <v>756</v>
      </c>
      <c r="W18" s="268" t="s">
        <v>85</v>
      </c>
      <c r="X18" s="108"/>
      <c r="Y18" s="108"/>
    </row>
    <row r="19" spans="1:25" s="109" customFormat="1" ht="13.5" customHeight="1">
      <c r="A19" s="97" t="s">
        <v>86</v>
      </c>
      <c r="B19" s="95">
        <v>9</v>
      </c>
      <c r="C19" s="95">
        <v>18</v>
      </c>
      <c r="D19" s="95">
        <v>436</v>
      </c>
      <c r="E19" s="95">
        <v>227</v>
      </c>
      <c r="F19" s="95">
        <v>209</v>
      </c>
      <c r="G19" s="95">
        <v>22</v>
      </c>
      <c r="H19" s="95" t="s">
        <v>198</v>
      </c>
      <c r="I19" s="95">
        <v>22</v>
      </c>
      <c r="J19" s="95">
        <v>10</v>
      </c>
      <c r="K19" s="95">
        <v>3</v>
      </c>
      <c r="L19" s="95">
        <v>7</v>
      </c>
      <c r="M19" s="263">
        <v>50</v>
      </c>
      <c r="N19" s="263">
        <v>27</v>
      </c>
      <c r="O19" s="263">
        <v>23</v>
      </c>
      <c r="P19" s="95">
        <v>387</v>
      </c>
      <c r="Q19" s="95">
        <v>196</v>
      </c>
      <c r="R19" s="95">
        <v>191</v>
      </c>
      <c r="S19" s="95">
        <v>18</v>
      </c>
      <c r="T19" s="95">
        <v>18</v>
      </c>
      <c r="U19" s="182" t="s">
        <v>756</v>
      </c>
      <c r="V19" s="293" t="s">
        <v>756</v>
      </c>
      <c r="W19" s="268" t="s">
        <v>87</v>
      </c>
      <c r="X19" s="108"/>
      <c r="Y19" s="108"/>
    </row>
    <row r="20" spans="1:25" s="109" customFormat="1" ht="13.5" customHeight="1">
      <c r="A20" s="97" t="s">
        <v>88</v>
      </c>
      <c r="B20" s="95">
        <v>8</v>
      </c>
      <c r="C20" s="95">
        <v>8</v>
      </c>
      <c r="D20" s="95">
        <v>81</v>
      </c>
      <c r="E20" s="95">
        <v>42</v>
      </c>
      <c r="F20" s="95">
        <v>39</v>
      </c>
      <c r="G20" s="95">
        <v>8</v>
      </c>
      <c r="H20" s="95" t="s">
        <v>198</v>
      </c>
      <c r="I20" s="95">
        <v>8</v>
      </c>
      <c r="J20" s="95" t="s">
        <v>198</v>
      </c>
      <c r="K20" s="95" t="s">
        <v>198</v>
      </c>
      <c r="L20" s="95" t="s">
        <v>198</v>
      </c>
      <c r="M20" s="263">
        <v>28</v>
      </c>
      <c r="N20" s="263">
        <v>15</v>
      </c>
      <c r="O20" s="263">
        <v>13</v>
      </c>
      <c r="P20" s="95">
        <v>77</v>
      </c>
      <c r="Q20" s="95">
        <v>38</v>
      </c>
      <c r="R20" s="95">
        <v>39</v>
      </c>
      <c r="S20" s="95">
        <v>8</v>
      </c>
      <c r="T20" s="95">
        <v>8</v>
      </c>
      <c r="U20" s="182" t="s">
        <v>756</v>
      </c>
      <c r="V20" s="293" t="s">
        <v>756</v>
      </c>
      <c r="W20" s="268" t="s">
        <v>89</v>
      </c>
      <c r="X20" s="108"/>
      <c r="Y20" s="108"/>
    </row>
    <row r="21" spans="1:25" s="109" customFormat="1" ht="13.5" customHeight="1">
      <c r="A21" s="97" t="s">
        <v>90</v>
      </c>
      <c r="B21" s="95">
        <v>5</v>
      </c>
      <c r="C21" s="95">
        <v>8</v>
      </c>
      <c r="D21" s="95">
        <v>144</v>
      </c>
      <c r="E21" s="95">
        <v>85</v>
      </c>
      <c r="F21" s="95">
        <v>59</v>
      </c>
      <c r="G21" s="95">
        <v>10</v>
      </c>
      <c r="H21" s="95" t="s">
        <v>198</v>
      </c>
      <c r="I21" s="95">
        <v>10</v>
      </c>
      <c r="J21" s="95" t="s">
        <v>198</v>
      </c>
      <c r="K21" s="95" t="s">
        <v>198</v>
      </c>
      <c r="L21" s="95" t="s">
        <v>198</v>
      </c>
      <c r="M21" s="263">
        <v>24</v>
      </c>
      <c r="N21" s="263">
        <v>12</v>
      </c>
      <c r="O21" s="263">
        <v>12</v>
      </c>
      <c r="P21" s="95">
        <v>118</v>
      </c>
      <c r="Q21" s="95">
        <v>65</v>
      </c>
      <c r="R21" s="95">
        <v>53</v>
      </c>
      <c r="S21" s="95">
        <v>8</v>
      </c>
      <c r="T21" s="95">
        <v>8</v>
      </c>
      <c r="U21" s="182" t="s">
        <v>756</v>
      </c>
      <c r="V21" s="293" t="s">
        <v>756</v>
      </c>
      <c r="W21" s="268" t="s">
        <v>91</v>
      </c>
      <c r="X21" s="108"/>
      <c r="Y21" s="108"/>
    </row>
    <row r="22" spans="1:25" s="109" customFormat="1" ht="13.5" customHeight="1">
      <c r="A22" s="97" t="s">
        <v>92</v>
      </c>
      <c r="B22" s="95">
        <v>3</v>
      </c>
      <c r="C22" s="95">
        <v>3</v>
      </c>
      <c r="D22" s="95">
        <v>29</v>
      </c>
      <c r="E22" s="95">
        <v>19</v>
      </c>
      <c r="F22" s="95">
        <v>10</v>
      </c>
      <c r="G22" s="95">
        <v>3</v>
      </c>
      <c r="H22" s="95" t="s">
        <v>198</v>
      </c>
      <c r="I22" s="95">
        <v>3</v>
      </c>
      <c r="J22" s="95" t="s">
        <v>198</v>
      </c>
      <c r="K22" s="95" t="s">
        <v>198</v>
      </c>
      <c r="L22" s="95" t="s">
        <v>198</v>
      </c>
      <c r="M22" s="263">
        <v>18</v>
      </c>
      <c r="N22" s="263">
        <v>11</v>
      </c>
      <c r="O22" s="263">
        <v>7</v>
      </c>
      <c r="P22" s="95">
        <v>46</v>
      </c>
      <c r="Q22" s="95">
        <v>27</v>
      </c>
      <c r="R22" s="95">
        <v>19</v>
      </c>
      <c r="S22" s="95">
        <v>3</v>
      </c>
      <c r="T22" s="95">
        <v>3</v>
      </c>
      <c r="U22" s="182" t="s">
        <v>756</v>
      </c>
      <c r="V22" s="293" t="s">
        <v>756</v>
      </c>
      <c r="W22" s="268" t="s">
        <v>93</v>
      </c>
      <c r="X22" s="108"/>
      <c r="Y22" s="108"/>
    </row>
    <row r="23" spans="1:25" s="109" customFormat="1" ht="13.5" customHeight="1">
      <c r="A23" s="97" t="s">
        <v>94</v>
      </c>
      <c r="B23" s="95">
        <v>1</v>
      </c>
      <c r="C23" s="95">
        <v>2</v>
      </c>
      <c r="D23" s="95">
        <v>23</v>
      </c>
      <c r="E23" s="95">
        <v>12</v>
      </c>
      <c r="F23" s="95">
        <v>11</v>
      </c>
      <c r="G23" s="95">
        <v>2</v>
      </c>
      <c r="H23" s="95" t="s">
        <v>198</v>
      </c>
      <c r="I23" s="95">
        <v>2</v>
      </c>
      <c r="J23" s="95" t="s">
        <v>198</v>
      </c>
      <c r="K23" s="95" t="s">
        <v>198</v>
      </c>
      <c r="L23" s="95" t="s">
        <v>198</v>
      </c>
      <c r="M23" s="263">
        <v>5</v>
      </c>
      <c r="N23" s="263">
        <v>4</v>
      </c>
      <c r="O23" s="263">
        <v>1</v>
      </c>
      <c r="P23" s="95">
        <v>31</v>
      </c>
      <c r="Q23" s="95">
        <v>16</v>
      </c>
      <c r="R23" s="95">
        <v>15</v>
      </c>
      <c r="S23" s="95">
        <v>2</v>
      </c>
      <c r="T23" s="95">
        <v>2</v>
      </c>
      <c r="U23" s="182" t="s">
        <v>756</v>
      </c>
      <c r="V23" s="293" t="s">
        <v>756</v>
      </c>
      <c r="W23" s="268" t="s">
        <v>95</v>
      </c>
      <c r="X23" s="108"/>
      <c r="Y23" s="108"/>
    </row>
    <row r="24" spans="1:25" s="109" customFormat="1" ht="13.5" customHeight="1">
      <c r="A24" s="97" t="s">
        <v>96</v>
      </c>
      <c r="B24" s="95">
        <v>1</v>
      </c>
      <c r="C24" s="95">
        <v>1</v>
      </c>
      <c r="D24" s="95">
        <v>13</v>
      </c>
      <c r="E24" s="95">
        <v>5</v>
      </c>
      <c r="F24" s="95">
        <v>8</v>
      </c>
      <c r="G24" s="95">
        <v>1</v>
      </c>
      <c r="H24" s="95" t="s">
        <v>198</v>
      </c>
      <c r="I24" s="95">
        <v>1</v>
      </c>
      <c r="J24" s="95" t="s">
        <v>198</v>
      </c>
      <c r="K24" s="95" t="s">
        <v>198</v>
      </c>
      <c r="L24" s="95" t="s">
        <v>198</v>
      </c>
      <c r="M24" s="263">
        <v>5</v>
      </c>
      <c r="N24" s="263">
        <v>3</v>
      </c>
      <c r="O24" s="263">
        <v>2</v>
      </c>
      <c r="P24" s="95">
        <v>9</v>
      </c>
      <c r="Q24" s="95">
        <v>4</v>
      </c>
      <c r="R24" s="95">
        <v>5</v>
      </c>
      <c r="S24" s="95">
        <v>1</v>
      </c>
      <c r="T24" s="95">
        <v>1</v>
      </c>
      <c r="U24" s="182" t="s">
        <v>756</v>
      </c>
      <c r="V24" s="293" t="s">
        <v>756</v>
      </c>
      <c r="W24" s="268" t="s">
        <v>97</v>
      </c>
      <c r="X24" s="108"/>
      <c r="Y24" s="108"/>
    </row>
    <row r="25" spans="1:25" s="38" customFormat="1" ht="13.5" customHeight="1">
      <c r="A25" s="7" t="s">
        <v>150</v>
      </c>
      <c r="B25" s="84"/>
      <c r="C25" s="84"/>
      <c r="D25" s="84"/>
      <c r="E25" s="182" t="s">
        <v>756</v>
      </c>
      <c r="F25" s="486">
        <v>0</v>
      </c>
      <c r="G25" s="486">
        <v>0</v>
      </c>
      <c r="H25" s="486">
        <v>0</v>
      </c>
      <c r="I25" s="486">
        <v>0</v>
      </c>
      <c r="J25" s="486">
        <v>0</v>
      </c>
      <c r="K25" s="486">
        <v>0</v>
      </c>
      <c r="L25" s="486">
        <v>0</v>
      </c>
      <c r="M25" s="487">
        <v>0</v>
      </c>
      <c r="N25" s="487">
        <v>0</v>
      </c>
      <c r="O25" s="487">
        <v>0</v>
      </c>
      <c r="P25" s="486">
        <v>0</v>
      </c>
      <c r="Q25" s="486">
        <v>0</v>
      </c>
      <c r="R25" s="486">
        <v>0</v>
      </c>
      <c r="S25" s="486">
        <v>0</v>
      </c>
      <c r="T25" s="486">
        <v>0</v>
      </c>
      <c r="U25" s="182" t="s">
        <v>756</v>
      </c>
      <c r="V25" s="293" t="s">
        <v>756</v>
      </c>
      <c r="W25" s="193" t="s">
        <v>151</v>
      </c>
      <c r="X25" s="20"/>
      <c r="Y25" s="20"/>
    </row>
    <row r="26" spans="1:25" s="38" customFormat="1" ht="13.5" customHeight="1">
      <c r="A26" s="7" t="s">
        <v>152</v>
      </c>
      <c r="B26" s="84">
        <v>4</v>
      </c>
      <c r="C26" s="84">
        <v>18</v>
      </c>
      <c r="D26" s="84">
        <v>533</v>
      </c>
      <c r="E26" s="84">
        <v>254</v>
      </c>
      <c r="F26" s="84">
        <v>279</v>
      </c>
      <c r="G26" s="84">
        <v>25</v>
      </c>
      <c r="H26" s="84">
        <v>1</v>
      </c>
      <c r="I26" s="84">
        <v>24</v>
      </c>
      <c r="J26" s="84">
        <v>1</v>
      </c>
      <c r="K26" s="84">
        <v>0</v>
      </c>
      <c r="L26" s="84">
        <v>0</v>
      </c>
      <c r="M26" s="264">
        <v>85</v>
      </c>
      <c r="N26" s="264">
        <v>41</v>
      </c>
      <c r="O26" s="264">
        <v>44</v>
      </c>
      <c r="P26" s="84">
        <v>438</v>
      </c>
      <c r="Q26" s="84">
        <v>228</v>
      </c>
      <c r="R26" s="84">
        <v>210</v>
      </c>
      <c r="S26" s="84">
        <v>18</v>
      </c>
      <c r="T26" s="84">
        <v>18</v>
      </c>
      <c r="U26" s="182" t="s">
        <v>756</v>
      </c>
      <c r="V26" s="293" t="s">
        <v>756</v>
      </c>
      <c r="W26" s="193" t="s">
        <v>153</v>
      </c>
      <c r="X26" s="20"/>
      <c r="Y26" s="20"/>
    </row>
    <row r="27" spans="1:25" s="38" customFormat="1" ht="13.5" customHeight="1">
      <c r="A27" s="7" t="s">
        <v>154</v>
      </c>
      <c r="B27" s="84">
        <v>2</v>
      </c>
      <c r="C27" s="84">
        <v>6</v>
      </c>
      <c r="D27" s="84">
        <v>198</v>
      </c>
      <c r="E27" s="84">
        <v>113</v>
      </c>
      <c r="F27" s="84">
        <v>85</v>
      </c>
      <c r="G27" s="84">
        <v>8</v>
      </c>
      <c r="H27" s="84">
        <v>0</v>
      </c>
      <c r="I27" s="84">
        <v>8</v>
      </c>
      <c r="J27" s="84">
        <v>0</v>
      </c>
      <c r="K27" s="84">
        <v>0</v>
      </c>
      <c r="L27" s="84">
        <v>0</v>
      </c>
      <c r="M27" s="264">
        <v>8</v>
      </c>
      <c r="N27" s="264">
        <v>5</v>
      </c>
      <c r="O27" s="264">
        <v>3</v>
      </c>
      <c r="P27" s="84">
        <v>163</v>
      </c>
      <c r="Q27" s="84">
        <v>98</v>
      </c>
      <c r="R27" s="84">
        <v>65</v>
      </c>
      <c r="S27" s="84">
        <v>6</v>
      </c>
      <c r="T27" s="84">
        <v>6</v>
      </c>
      <c r="U27" s="182" t="s">
        <v>756</v>
      </c>
      <c r="V27" s="293" t="s">
        <v>756</v>
      </c>
      <c r="W27" s="193" t="s">
        <v>155</v>
      </c>
      <c r="X27" s="20"/>
      <c r="Y27" s="20"/>
    </row>
    <row r="28" spans="1:25" s="38" customFormat="1" ht="13.5" customHeight="1">
      <c r="A28" s="7" t="s">
        <v>98</v>
      </c>
      <c r="B28" s="84">
        <v>2</v>
      </c>
      <c r="C28" s="84">
        <v>14</v>
      </c>
      <c r="D28" s="84">
        <v>420</v>
      </c>
      <c r="E28" s="84">
        <v>215</v>
      </c>
      <c r="F28" s="84">
        <v>205</v>
      </c>
      <c r="G28" s="84">
        <v>24</v>
      </c>
      <c r="H28" s="84">
        <v>1</v>
      </c>
      <c r="I28" s="84">
        <v>23</v>
      </c>
      <c r="J28" s="84">
        <v>6</v>
      </c>
      <c r="K28" s="84">
        <v>2</v>
      </c>
      <c r="L28" s="84">
        <v>4</v>
      </c>
      <c r="M28" s="264">
        <v>122</v>
      </c>
      <c r="N28" s="264">
        <v>65</v>
      </c>
      <c r="O28" s="264">
        <v>57</v>
      </c>
      <c r="P28" s="84">
        <v>328</v>
      </c>
      <c r="Q28" s="84">
        <v>172</v>
      </c>
      <c r="R28" s="84">
        <v>156</v>
      </c>
      <c r="S28" s="84">
        <v>14</v>
      </c>
      <c r="T28" s="84">
        <v>14</v>
      </c>
      <c r="U28" s="182" t="s">
        <v>756</v>
      </c>
      <c r="V28" s="293" t="s">
        <v>756</v>
      </c>
      <c r="W28" s="193" t="s">
        <v>99</v>
      </c>
      <c r="X28" s="20"/>
      <c r="Y28" s="20"/>
    </row>
    <row r="29" spans="1:23" s="38" customFormat="1" ht="13.5" customHeight="1">
      <c r="A29" s="7" t="s">
        <v>156</v>
      </c>
      <c r="B29" s="84"/>
      <c r="C29" s="84"/>
      <c r="D29" s="84"/>
      <c r="E29" s="182" t="s">
        <v>756</v>
      </c>
      <c r="F29" s="486"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7">
        <v>0</v>
      </c>
      <c r="N29" s="487">
        <v>0</v>
      </c>
      <c r="O29" s="487">
        <v>0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182" t="s">
        <v>756</v>
      </c>
      <c r="V29" s="293" t="s">
        <v>756</v>
      </c>
      <c r="W29" s="193" t="s">
        <v>157</v>
      </c>
    </row>
    <row r="30" spans="1:23" s="38" customFormat="1" ht="13.5" customHeight="1">
      <c r="A30" s="7" t="s">
        <v>100</v>
      </c>
      <c r="B30" s="84">
        <v>3</v>
      </c>
      <c r="C30" s="84">
        <v>7</v>
      </c>
      <c r="D30" s="84">
        <v>210</v>
      </c>
      <c r="E30" s="84">
        <v>112</v>
      </c>
      <c r="F30" s="84">
        <v>98</v>
      </c>
      <c r="G30" s="84">
        <v>11</v>
      </c>
      <c r="H30" s="84">
        <v>1</v>
      </c>
      <c r="I30" s="84">
        <v>10</v>
      </c>
      <c r="J30" s="84">
        <v>2</v>
      </c>
      <c r="K30" s="84">
        <v>1</v>
      </c>
      <c r="L30" s="84">
        <v>1</v>
      </c>
      <c r="M30" s="264">
        <v>2</v>
      </c>
      <c r="N30" s="264">
        <v>1</v>
      </c>
      <c r="O30" s="264">
        <v>1</v>
      </c>
      <c r="P30" s="84">
        <v>216</v>
      </c>
      <c r="Q30" s="84">
        <v>126</v>
      </c>
      <c r="R30" s="84">
        <v>90</v>
      </c>
      <c r="S30" s="84">
        <v>7</v>
      </c>
      <c r="T30" s="84">
        <v>7</v>
      </c>
      <c r="U30" s="182" t="s">
        <v>756</v>
      </c>
      <c r="V30" s="293" t="s">
        <v>756</v>
      </c>
      <c r="W30" s="193" t="s">
        <v>101</v>
      </c>
    </row>
    <row r="31" spans="1:23" s="38" customFormat="1" ht="13.5" customHeight="1">
      <c r="A31" s="7" t="s">
        <v>158</v>
      </c>
      <c r="B31" s="84">
        <v>1</v>
      </c>
      <c r="C31" s="86">
        <v>2</v>
      </c>
      <c r="D31" s="84">
        <v>66</v>
      </c>
      <c r="E31" s="86">
        <v>31</v>
      </c>
      <c r="F31" s="86">
        <v>35</v>
      </c>
      <c r="G31" s="84">
        <v>2</v>
      </c>
      <c r="H31" s="84">
        <v>0</v>
      </c>
      <c r="I31" s="84">
        <v>2</v>
      </c>
      <c r="J31" s="84">
        <v>0</v>
      </c>
      <c r="K31" s="84">
        <v>0</v>
      </c>
      <c r="L31" s="84">
        <v>0</v>
      </c>
      <c r="M31" s="264">
        <v>0</v>
      </c>
      <c r="N31" s="264">
        <v>0</v>
      </c>
      <c r="O31" s="264">
        <v>0</v>
      </c>
      <c r="P31" s="84">
        <v>64</v>
      </c>
      <c r="Q31" s="84">
        <v>37</v>
      </c>
      <c r="R31" s="84">
        <v>27</v>
      </c>
      <c r="S31" s="84">
        <v>2</v>
      </c>
      <c r="T31" s="86">
        <v>2</v>
      </c>
      <c r="U31" s="182" t="s">
        <v>756</v>
      </c>
      <c r="V31" s="293" t="s">
        <v>756</v>
      </c>
      <c r="W31" s="193" t="s">
        <v>159</v>
      </c>
    </row>
    <row r="32" spans="1:23" s="38" customFormat="1" ht="13.5" customHeight="1">
      <c r="A32" s="7" t="s">
        <v>102</v>
      </c>
      <c r="B32" s="84">
        <v>1</v>
      </c>
      <c r="C32" s="86">
        <v>2</v>
      </c>
      <c r="D32" s="84">
        <v>66</v>
      </c>
      <c r="E32" s="86">
        <v>32</v>
      </c>
      <c r="F32" s="86">
        <v>34</v>
      </c>
      <c r="G32" s="84">
        <v>2</v>
      </c>
      <c r="H32" s="84">
        <v>0</v>
      </c>
      <c r="I32" s="84">
        <v>2</v>
      </c>
      <c r="J32" s="84">
        <v>0</v>
      </c>
      <c r="K32" s="84">
        <v>0</v>
      </c>
      <c r="L32" s="84">
        <v>0</v>
      </c>
      <c r="M32" s="264">
        <v>0</v>
      </c>
      <c r="N32" s="264">
        <v>0</v>
      </c>
      <c r="O32" s="264">
        <v>0</v>
      </c>
      <c r="P32" s="84">
        <v>66</v>
      </c>
      <c r="Q32" s="84">
        <v>28</v>
      </c>
      <c r="R32" s="84">
        <v>38</v>
      </c>
      <c r="S32" s="84">
        <v>2</v>
      </c>
      <c r="T32" s="86">
        <v>2</v>
      </c>
      <c r="U32" s="182" t="s">
        <v>756</v>
      </c>
      <c r="V32" s="293" t="s">
        <v>756</v>
      </c>
      <c r="W32" s="193" t="s">
        <v>103</v>
      </c>
    </row>
    <row r="33" spans="1:23" s="38" customFormat="1" ht="13.5" customHeight="1">
      <c r="A33" s="7" t="s">
        <v>160</v>
      </c>
      <c r="B33" s="84">
        <v>1</v>
      </c>
      <c r="C33" s="86">
        <v>2</v>
      </c>
      <c r="D33" s="84">
        <v>66</v>
      </c>
      <c r="E33" s="86">
        <v>34</v>
      </c>
      <c r="F33" s="86">
        <v>32</v>
      </c>
      <c r="G33" s="84">
        <v>3</v>
      </c>
      <c r="H33" s="84">
        <v>0</v>
      </c>
      <c r="I33" s="84">
        <v>3</v>
      </c>
      <c r="J33" s="84">
        <v>0</v>
      </c>
      <c r="K33" s="84">
        <v>0</v>
      </c>
      <c r="L33" s="84">
        <v>0</v>
      </c>
      <c r="M33" s="264">
        <v>0</v>
      </c>
      <c r="N33" s="264">
        <v>0</v>
      </c>
      <c r="O33" s="264">
        <v>0</v>
      </c>
      <c r="P33" s="84">
        <v>66</v>
      </c>
      <c r="Q33" s="84">
        <v>36</v>
      </c>
      <c r="R33" s="84">
        <v>30</v>
      </c>
      <c r="S33" s="84">
        <v>2</v>
      </c>
      <c r="T33" s="86">
        <v>2</v>
      </c>
      <c r="U33" s="182" t="s">
        <v>756</v>
      </c>
      <c r="V33" s="293" t="s">
        <v>756</v>
      </c>
      <c r="W33" s="193" t="s">
        <v>161</v>
      </c>
    </row>
    <row r="34" spans="1:23" s="38" customFormat="1" ht="13.5" customHeight="1">
      <c r="A34" s="7" t="s">
        <v>104</v>
      </c>
      <c r="B34" s="84">
        <v>4</v>
      </c>
      <c r="C34" s="84">
        <v>13</v>
      </c>
      <c r="D34" s="84">
        <v>346</v>
      </c>
      <c r="E34" s="84">
        <v>183</v>
      </c>
      <c r="F34" s="84">
        <v>163</v>
      </c>
      <c r="G34" s="84">
        <v>16</v>
      </c>
      <c r="H34" s="86">
        <v>0</v>
      </c>
      <c r="I34" s="86">
        <v>16</v>
      </c>
      <c r="J34" s="84">
        <v>3</v>
      </c>
      <c r="K34" s="86">
        <v>0</v>
      </c>
      <c r="L34" s="86">
        <v>3</v>
      </c>
      <c r="M34" s="264">
        <v>58</v>
      </c>
      <c r="N34" s="264">
        <v>33</v>
      </c>
      <c r="O34" s="264">
        <v>25</v>
      </c>
      <c r="P34" s="84">
        <v>271</v>
      </c>
      <c r="Q34" s="84">
        <v>151</v>
      </c>
      <c r="R34" s="84">
        <v>120</v>
      </c>
      <c r="S34" s="84">
        <v>13</v>
      </c>
      <c r="T34" s="84">
        <v>13</v>
      </c>
      <c r="U34" s="182" t="s">
        <v>756</v>
      </c>
      <c r="V34" s="293" t="s">
        <v>756</v>
      </c>
      <c r="W34" s="193" t="s">
        <v>105</v>
      </c>
    </row>
    <row r="35" spans="1:23" s="38" customFormat="1" ht="13.5" customHeight="1">
      <c r="A35" s="7" t="s">
        <v>162</v>
      </c>
      <c r="B35" s="84">
        <v>2</v>
      </c>
      <c r="C35" s="86">
        <v>4</v>
      </c>
      <c r="D35" s="84">
        <v>113</v>
      </c>
      <c r="E35" s="86">
        <v>55</v>
      </c>
      <c r="F35" s="86">
        <v>58</v>
      </c>
      <c r="G35" s="84">
        <v>4</v>
      </c>
      <c r="H35" s="84">
        <v>0</v>
      </c>
      <c r="I35" s="84">
        <v>4</v>
      </c>
      <c r="J35" s="84">
        <v>1</v>
      </c>
      <c r="K35" s="84">
        <v>0</v>
      </c>
      <c r="L35" s="84">
        <v>1</v>
      </c>
      <c r="M35" s="264">
        <v>15</v>
      </c>
      <c r="N35" s="264">
        <v>7</v>
      </c>
      <c r="O35" s="264">
        <v>8</v>
      </c>
      <c r="P35" s="84">
        <v>116</v>
      </c>
      <c r="Q35" s="84">
        <v>55</v>
      </c>
      <c r="R35" s="84">
        <v>61</v>
      </c>
      <c r="S35" s="84">
        <v>4</v>
      </c>
      <c r="T35" s="84">
        <v>4</v>
      </c>
      <c r="U35" s="182" t="s">
        <v>756</v>
      </c>
      <c r="V35" s="293" t="s">
        <v>756</v>
      </c>
      <c r="W35" s="193" t="s">
        <v>163</v>
      </c>
    </row>
    <row r="36" spans="1:23" s="38" customFormat="1" ht="13.5" customHeight="1">
      <c r="A36" s="7" t="s">
        <v>164</v>
      </c>
      <c r="B36" s="84">
        <v>1</v>
      </c>
      <c r="C36" s="86">
        <v>1</v>
      </c>
      <c r="D36" s="84">
        <v>21</v>
      </c>
      <c r="E36" s="86">
        <v>10</v>
      </c>
      <c r="F36" s="86">
        <v>11</v>
      </c>
      <c r="G36" s="84">
        <v>1</v>
      </c>
      <c r="H36" s="84">
        <v>0</v>
      </c>
      <c r="I36" s="84">
        <v>1</v>
      </c>
      <c r="J36" s="84">
        <v>0</v>
      </c>
      <c r="K36" s="84">
        <v>0</v>
      </c>
      <c r="L36" s="84">
        <v>0</v>
      </c>
      <c r="M36" s="264">
        <v>2</v>
      </c>
      <c r="N36" s="264">
        <v>1</v>
      </c>
      <c r="O36" s="264">
        <v>1</v>
      </c>
      <c r="P36" s="84">
        <v>28</v>
      </c>
      <c r="Q36" s="84">
        <v>14</v>
      </c>
      <c r="R36" s="84">
        <v>14</v>
      </c>
      <c r="S36" s="84">
        <v>1</v>
      </c>
      <c r="T36" s="84">
        <v>1</v>
      </c>
      <c r="U36" s="182" t="s">
        <v>756</v>
      </c>
      <c r="V36" s="294" t="s">
        <v>756</v>
      </c>
      <c r="W36" s="194" t="s">
        <v>165</v>
      </c>
    </row>
    <row r="37" spans="1:23" s="38" customFormat="1" ht="13.5" customHeight="1">
      <c r="A37" s="7" t="s">
        <v>106</v>
      </c>
      <c r="B37" s="84">
        <v>4</v>
      </c>
      <c r="C37" s="84">
        <v>18</v>
      </c>
      <c r="D37" s="84">
        <v>496</v>
      </c>
      <c r="E37" s="84">
        <v>257</v>
      </c>
      <c r="F37" s="84">
        <v>239</v>
      </c>
      <c r="G37" s="84">
        <v>25</v>
      </c>
      <c r="H37" s="84">
        <v>1</v>
      </c>
      <c r="I37" s="84">
        <v>24</v>
      </c>
      <c r="J37" s="84">
        <v>8</v>
      </c>
      <c r="K37" s="84">
        <v>4</v>
      </c>
      <c r="L37" s="84">
        <v>4</v>
      </c>
      <c r="M37" s="264">
        <v>135</v>
      </c>
      <c r="N37" s="264">
        <v>76</v>
      </c>
      <c r="O37" s="264">
        <v>59</v>
      </c>
      <c r="P37" s="84">
        <v>290</v>
      </c>
      <c r="Q37" s="84">
        <v>133</v>
      </c>
      <c r="R37" s="84">
        <v>157</v>
      </c>
      <c r="S37" s="84">
        <v>18</v>
      </c>
      <c r="T37" s="84">
        <v>18</v>
      </c>
      <c r="U37" s="182" t="s">
        <v>756</v>
      </c>
      <c r="V37" s="294" t="s">
        <v>756</v>
      </c>
      <c r="W37" s="194" t="s">
        <v>107</v>
      </c>
    </row>
    <row r="38" spans="1:23" s="38" customFormat="1" ht="13.5" customHeight="1">
      <c r="A38" s="7" t="s">
        <v>166</v>
      </c>
      <c r="B38" s="84">
        <v>1</v>
      </c>
      <c r="C38" s="84">
        <v>1</v>
      </c>
      <c r="D38" s="84">
        <v>33</v>
      </c>
      <c r="E38" s="84">
        <v>21</v>
      </c>
      <c r="F38" s="84">
        <v>12</v>
      </c>
      <c r="G38" s="84">
        <v>1</v>
      </c>
      <c r="H38" s="182" t="s">
        <v>756</v>
      </c>
      <c r="I38" s="486">
        <v>1</v>
      </c>
      <c r="J38" s="486">
        <v>0</v>
      </c>
      <c r="K38" s="486">
        <v>0</v>
      </c>
      <c r="L38" s="486">
        <v>0</v>
      </c>
      <c r="M38" s="487">
        <v>0</v>
      </c>
      <c r="N38" s="487">
        <v>0</v>
      </c>
      <c r="O38" s="487">
        <v>0</v>
      </c>
      <c r="P38" s="486">
        <v>33</v>
      </c>
      <c r="Q38" s="486">
        <v>23</v>
      </c>
      <c r="R38" s="486">
        <v>10</v>
      </c>
      <c r="S38" s="486">
        <v>1</v>
      </c>
      <c r="T38" s="486">
        <v>1</v>
      </c>
      <c r="U38" s="182" t="s">
        <v>756</v>
      </c>
      <c r="V38" s="294" t="s">
        <v>756</v>
      </c>
      <c r="W38" s="194" t="s">
        <v>167</v>
      </c>
    </row>
    <row r="39" spans="1:23" s="38" customFormat="1" ht="13.5" customHeight="1">
      <c r="A39" s="7" t="s">
        <v>108</v>
      </c>
      <c r="B39" s="84">
        <v>5</v>
      </c>
      <c r="C39" s="84">
        <v>23</v>
      </c>
      <c r="D39" s="84">
        <v>687</v>
      </c>
      <c r="E39" s="84">
        <v>354</v>
      </c>
      <c r="F39" s="84">
        <v>333</v>
      </c>
      <c r="G39" s="84">
        <v>36</v>
      </c>
      <c r="H39" s="182" t="s">
        <v>756</v>
      </c>
      <c r="I39" s="486">
        <v>36</v>
      </c>
      <c r="J39" s="486">
        <v>4</v>
      </c>
      <c r="K39" s="486">
        <v>1</v>
      </c>
      <c r="L39" s="486">
        <v>3</v>
      </c>
      <c r="M39" s="487">
        <v>100</v>
      </c>
      <c r="N39" s="487">
        <v>57</v>
      </c>
      <c r="O39" s="487">
        <v>43</v>
      </c>
      <c r="P39" s="486">
        <v>480</v>
      </c>
      <c r="Q39" s="486">
        <v>235</v>
      </c>
      <c r="R39" s="486">
        <v>245</v>
      </c>
      <c r="S39" s="486">
        <v>23</v>
      </c>
      <c r="T39" s="486">
        <v>23</v>
      </c>
      <c r="U39" s="182" t="s">
        <v>756</v>
      </c>
      <c r="V39" s="294" t="s">
        <v>756</v>
      </c>
      <c r="W39" s="194" t="s">
        <v>109</v>
      </c>
    </row>
    <row r="40" spans="1:23" s="38" customFormat="1" ht="13.5" customHeight="1">
      <c r="A40" s="7" t="s">
        <v>110</v>
      </c>
      <c r="B40" s="84">
        <v>2</v>
      </c>
      <c r="C40" s="84">
        <v>13</v>
      </c>
      <c r="D40" s="84">
        <v>390</v>
      </c>
      <c r="E40" s="84">
        <v>211</v>
      </c>
      <c r="F40" s="84">
        <v>179</v>
      </c>
      <c r="G40" s="84">
        <v>15</v>
      </c>
      <c r="H40" s="182" t="s">
        <v>756</v>
      </c>
      <c r="I40" s="486">
        <v>15</v>
      </c>
      <c r="J40" s="486">
        <v>8</v>
      </c>
      <c r="K40" s="486">
        <v>6</v>
      </c>
      <c r="L40" s="486">
        <v>2</v>
      </c>
      <c r="M40" s="487">
        <v>98</v>
      </c>
      <c r="N40" s="487">
        <v>60</v>
      </c>
      <c r="O40" s="487">
        <v>38</v>
      </c>
      <c r="P40" s="486">
        <v>326</v>
      </c>
      <c r="Q40" s="486">
        <v>184</v>
      </c>
      <c r="R40" s="486">
        <v>142</v>
      </c>
      <c r="S40" s="486">
        <v>13</v>
      </c>
      <c r="T40" s="486">
        <v>13</v>
      </c>
      <c r="U40" s="182" t="s">
        <v>756</v>
      </c>
      <c r="V40" s="294" t="s">
        <v>756</v>
      </c>
      <c r="W40" s="194" t="s">
        <v>111</v>
      </c>
    </row>
    <row r="41" spans="1:23" s="38" customFormat="1" ht="13.5" customHeight="1">
      <c r="A41" s="7" t="s">
        <v>168</v>
      </c>
      <c r="B41" s="84">
        <v>1</v>
      </c>
      <c r="C41" s="84">
        <v>2</v>
      </c>
      <c r="D41" s="84">
        <v>66</v>
      </c>
      <c r="E41" s="84">
        <v>30</v>
      </c>
      <c r="F41" s="84">
        <v>36</v>
      </c>
      <c r="G41" s="84">
        <v>2</v>
      </c>
      <c r="H41" s="182" t="s">
        <v>756</v>
      </c>
      <c r="I41" s="486">
        <v>2</v>
      </c>
      <c r="J41" s="182" t="s">
        <v>756</v>
      </c>
      <c r="K41" s="182" t="s">
        <v>756</v>
      </c>
      <c r="L41" s="182" t="s">
        <v>756</v>
      </c>
      <c r="M41" s="182" t="s">
        <v>756</v>
      </c>
      <c r="N41" s="182" t="s">
        <v>756</v>
      </c>
      <c r="O41" s="182" t="s">
        <v>756</v>
      </c>
      <c r="P41" s="486">
        <v>66</v>
      </c>
      <c r="Q41" s="486">
        <v>31</v>
      </c>
      <c r="R41" s="486">
        <v>35</v>
      </c>
      <c r="S41" s="486">
        <v>2</v>
      </c>
      <c r="T41" s="486">
        <v>2</v>
      </c>
      <c r="U41" s="182" t="s">
        <v>756</v>
      </c>
      <c r="V41" s="294" t="s">
        <v>756</v>
      </c>
      <c r="W41" s="194" t="s">
        <v>169</v>
      </c>
    </row>
    <row r="42" spans="1:23" s="38" customFormat="1" ht="13.5" customHeight="1">
      <c r="A42" s="7" t="s">
        <v>170</v>
      </c>
      <c r="B42" s="84" t="s">
        <v>198</v>
      </c>
      <c r="C42" s="84"/>
      <c r="D42" s="84"/>
      <c r="E42" s="182" t="s">
        <v>756</v>
      </c>
      <c r="F42" s="182" t="s">
        <v>756</v>
      </c>
      <c r="G42" s="182" t="s">
        <v>756</v>
      </c>
      <c r="H42" s="182" t="s">
        <v>756</v>
      </c>
      <c r="I42" s="182" t="s">
        <v>756</v>
      </c>
      <c r="J42" s="182" t="s">
        <v>756</v>
      </c>
      <c r="K42" s="182" t="s">
        <v>756</v>
      </c>
      <c r="L42" s="182" t="s">
        <v>756</v>
      </c>
      <c r="M42" s="182" t="s">
        <v>756</v>
      </c>
      <c r="N42" s="182" t="s">
        <v>756</v>
      </c>
      <c r="O42" s="182" t="s">
        <v>756</v>
      </c>
      <c r="P42" s="182" t="s">
        <v>756</v>
      </c>
      <c r="Q42" s="182" t="s">
        <v>756</v>
      </c>
      <c r="R42" s="182" t="s">
        <v>756</v>
      </c>
      <c r="S42" s="182" t="s">
        <v>756</v>
      </c>
      <c r="T42" s="182" t="s">
        <v>756</v>
      </c>
      <c r="U42" s="182" t="s">
        <v>756</v>
      </c>
      <c r="V42" s="294" t="s">
        <v>756</v>
      </c>
      <c r="W42" s="194" t="s">
        <v>171</v>
      </c>
    </row>
    <row r="43" spans="1:23" s="38" customFormat="1" ht="13.5" customHeight="1" thickBot="1">
      <c r="A43" s="14" t="s">
        <v>172</v>
      </c>
      <c r="B43" s="94">
        <v>1</v>
      </c>
      <c r="C43" s="85">
        <v>1</v>
      </c>
      <c r="D43" s="85">
        <v>33</v>
      </c>
      <c r="E43" s="85">
        <v>16</v>
      </c>
      <c r="F43" s="85">
        <v>17</v>
      </c>
      <c r="G43" s="85">
        <v>1</v>
      </c>
      <c r="H43" s="87">
        <v>0</v>
      </c>
      <c r="I43" s="87">
        <v>1</v>
      </c>
      <c r="J43" s="85">
        <v>0</v>
      </c>
      <c r="K43" s="87">
        <v>0</v>
      </c>
      <c r="L43" s="87">
        <v>0</v>
      </c>
      <c r="M43" s="265">
        <v>2</v>
      </c>
      <c r="N43" s="265">
        <v>0</v>
      </c>
      <c r="O43" s="265">
        <v>2</v>
      </c>
      <c r="P43" s="85">
        <v>30</v>
      </c>
      <c r="Q43" s="85">
        <v>14</v>
      </c>
      <c r="R43" s="85">
        <v>16</v>
      </c>
      <c r="S43" s="85">
        <v>1</v>
      </c>
      <c r="T43" s="85">
        <v>1</v>
      </c>
      <c r="U43" s="488">
        <v>0</v>
      </c>
      <c r="V43" s="489">
        <v>0</v>
      </c>
      <c r="W43" s="195" t="s">
        <v>173</v>
      </c>
    </row>
    <row r="44" spans="1:23" s="6" customFormat="1" ht="30.75" customHeight="1">
      <c r="A44" s="6" t="s">
        <v>112</v>
      </c>
      <c r="B44" s="477"/>
      <c r="C44" s="477"/>
      <c r="D44" s="477"/>
      <c r="E44" s="477"/>
      <c r="F44" s="477"/>
      <c r="G44" s="490"/>
      <c r="H44" s="751" t="s">
        <v>113</v>
      </c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</row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</sheetData>
  <mergeCells count="29">
    <mergeCell ref="A1:W1"/>
    <mergeCell ref="W3:W6"/>
    <mergeCell ref="A3:A6"/>
    <mergeCell ref="S3:V3"/>
    <mergeCell ref="S4:V4"/>
    <mergeCell ref="Q5:Q6"/>
    <mergeCell ref="R5:R6"/>
    <mergeCell ref="H5:H6"/>
    <mergeCell ref="I5:I6"/>
    <mergeCell ref="B3:B4"/>
    <mergeCell ref="H44:W44"/>
    <mergeCell ref="O5:O6"/>
    <mergeCell ref="L5:L6"/>
    <mergeCell ref="D5:D6"/>
    <mergeCell ref="E5:E6"/>
    <mergeCell ref="F5:F6"/>
    <mergeCell ref="G5:G6"/>
    <mergeCell ref="C3:C4"/>
    <mergeCell ref="D3:F4"/>
    <mergeCell ref="G3:I4"/>
    <mergeCell ref="P5:P6"/>
    <mergeCell ref="M3:O4"/>
    <mergeCell ref="V2:W2"/>
    <mergeCell ref="J3:L4"/>
    <mergeCell ref="P3:R4"/>
    <mergeCell ref="J5:J6"/>
    <mergeCell ref="K5:K6"/>
    <mergeCell ref="M5:M6"/>
    <mergeCell ref="N5:N6"/>
  </mergeCells>
  <printOptions/>
  <pageMargins left="0.24" right="0.2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SheetLayoutView="80" workbookViewId="0" topLeftCell="A1">
      <pane xSplit="1" ySplit="7" topLeftCell="B8" activePane="bottomRight" state="frozen"/>
      <selection pane="topLeft" activeCell="D4" sqref="D4:E6"/>
      <selection pane="topRight" activeCell="D4" sqref="D4:E6"/>
      <selection pane="bottomLeft" activeCell="D4" sqref="D4:E6"/>
      <selection pane="bottomRight" activeCell="R20" sqref="R20"/>
    </sheetView>
  </sheetViews>
  <sheetFormatPr defaultColWidth="8.88671875" defaultRowHeight="13.5"/>
  <cols>
    <col min="1" max="1" width="12.77734375" style="0" customWidth="1"/>
    <col min="2" max="2" width="7.77734375" style="0" customWidth="1"/>
    <col min="3" max="3" width="6.99609375" style="0" customWidth="1"/>
    <col min="4" max="4" width="10.4453125" style="0" customWidth="1"/>
    <col min="8" max="9" width="6.4453125" style="0" customWidth="1"/>
    <col min="10" max="10" width="6.77734375" style="0" customWidth="1"/>
    <col min="11" max="11" width="5.6640625" style="0" customWidth="1"/>
    <col min="12" max="12" width="5.88671875" style="0" customWidth="1"/>
    <col min="13" max="13" width="6.77734375" style="0" customWidth="1"/>
    <col min="14" max="15" width="8.3359375" style="0" customWidth="1"/>
    <col min="16" max="18" width="8.77734375" style="0" customWidth="1"/>
    <col min="19" max="19" width="13.21484375" style="79" customWidth="1"/>
    <col min="20" max="20" width="8.3359375" style="0" customWidth="1"/>
  </cols>
  <sheetData>
    <row r="1" spans="1:19" s="382" customFormat="1" ht="18" customHeight="1">
      <c r="A1" s="752" t="s">
        <v>117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</row>
    <row r="2" spans="1:19" s="6" customFormat="1" ht="12" customHeight="1" thickBot="1">
      <c r="A2" s="459" t="s">
        <v>118</v>
      </c>
      <c r="K2" s="351" t="s">
        <v>119</v>
      </c>
      <c r="S2" s="477"/>
    </row>
    <row r="3" spans="1:19" s="6" customFormat="1" ht="15" customHeight="1">
      <c r="A3" s="756" t="s">
        <v>967</v>
      </c>
      <c r="B3" s="761" t="s">
        <v>120</v>
      </c>
      <c r="C3" s="769"/>
      <c r="D3" s="767" t="s">
        <v>121</v>
      </c>
      <c r="E3" s="721" t="s">
        <v>122</v>
      </c>
      <c r="F3" s="762"/>
      <c r="G3" s="769"/>
      <c r="H3" s="721" t="s">
        <v>123</v>
      </c>
      <c r="I3" s="762"/>
      <c r="J3" s="769"/>
      <c r="K3" s="761" t="s">
        <v>124</v>
      </c>
      <c r="L3" s="762"/>
      <c r="M3" s="769"/>
      <c r="N3" s="761" t="s">
        <v>125</v>
      </c>
      <c r="O3" s="762"/>
      <c r="P3" s="767" t="s">
        <v>126</v>
      </c>
      <c r="Q3" s="767" t="s">
        <v>127</v>
      </c>
      <c r="R3" s="723" t="s">
        <v>128</v>
      </c>
      <c r="S3" s="749" t="s">
        <v>966</v>
      </c>
    </row>
    <row r="4" spans="1:19" s="6" customFormat="1" ht="15" customHeight="1">
      <c r="A4" s="757"/>
      <c r="B4" s="747"/>
      <c r="C4" s="771"/>
      <c r="D4" s="772"/>
      <c r="E4" s="763"/>
      <c r="F4" s="764"/>
      <c r="G4" s="770"/>
      <c r="H4" s="763"/>
      <c r="I4" s="764"/>
      <c r="J4" s="770"/>
      <c r="K4" s="763"/>
      <c r="L4" s="764"/>
      <c r="M4" s="770"/>
      <c r="N4" s="747"/>
      <c r="O4" s="748"/>
      <c r="P4" s="772"/>
      <c r="Q4" s="772"/>
      <c r="R4" s="724"/>
      <c r="S4" s="719"/>
    </row>
    <row r="5" spans="1:19" s="6" customFormat="1" ht="15" customHeight="1">
      <c r="A5" s="757"/>
      <c r="B5" s="466" t="s">
        <v>129</v>
      </c>
      <c r="C5" s="466" t="s">
        <v>130</v>
      </c>
      <c r="D5" s="463"/>
      <c r="E5" s="765" t="s">
        <v>131</v>
      </c>
      <c r="F5" s="765" t="s">
        <v>132</v>
      </c>
      <c r="G5" s="765" t="s">
        <v>133</v>
      </c>
      <c r="H5" s="765" t="s">
        <v>131</v>
      </c>
      <c r="I5" s="765" t="s">
        <v>132</v>
      </c>
      <c r="J5" s="765" t="s">
        <v>133</v>
      </c>
      <c r="K5" s="765" t="s">
        <v>131</v>
      </c>
      <c r="L5" s="765" t="s">
        <v>132</v>
      </c>
      <c r="M5" s="765" t="s">
        <v>133</v>
      </c>
      <c r="N5" s="468" t="s">
        <v>134</v>
      </c>
      <c r="O5" s="478" t="s">
        <v>45</v>
      </c>
      <c r="P5" s="463"/>
      <c r="Q5" s="463"/>
      <c r="R5" s="724"/>
      <c r="S5" s="719"/>
    </row>
    <row r="6" spans="1:19" s="6" customFormat="1" ht="15" customHeight="1">
      <c r="A6" s="757"/>
      <c r="B6" s="463"/>
      <c r="C6" s="463"/>
      <c r="D6" s="479" t="s">
        <v>135</v>
      </c>
      <c r="E6" s="772"/>
      <c r="F6" s="772"/>
      <c r="G6" s="772"/>
      <c r="H6" s="772"/>
      <c r="I6" s="772"/>
      <c r="J6" s="772"/>
      <c r="K6" s="772"/>
      <c r="L6" s="772"/>
      <c r="M6" s="772"/>
      <c r="N6" s="463"/>
      <c r="O6" s="121" t="s">
        <v>50</v>
      </c>
      <c r="P6" s="463" t="s">
        <v>48</v>
      </c>
      <c r="Q6" s="463"/>
      <c r="R6" s="724"/>
      <c r="S6" s="719"/>
    </row>
    <row r="7" spans="1:19" s="6" customFormat="1" ht="15" customHeight="1">
      <c r="A7" s="758"/>
      <c r="B7" s="422" t="s">
        <v>48</v>
      </c>
      <c r="C7" s="422" t="s">
        <v>136</v>
      </c>
      <c r="D7" s="422" t="s">
        <v>54</v>
      </c>
      <c r="E7" s="773"/>
      <c r="F7" s="773"/>
      <c r="G7" s="773"/>
      <c r="H7" s="773"/>
      <c r="I7" s="773"/>
      <c r="J7" s="773"/>
      <c r="K7" s="773"/>
      <c r="L7" s="773"/>
      <c r="M7" s="773"/>
      <c r="N7" s="422" t="s">
        <v>767</v>
      </c>
      <c r="O7" s="330" t="s">
        <v>59</v>
      </c>
      <c r="P7" s="422" t="s">
        <v>137</v>
      </c>
      <c r="Q7" s="332" t="s">
        <v>63</v>
      </c>
      <c r="R7" s="725"/>
      <c r="S7" s="720"/>
    </row>
    <row r="8" spans="1:19" s="198" customFormat="1" ht="12.75" customHeight="1">
      <c r="A8" s="295" t="s">
        <v>138</v>
      </c>
      <c r="B8" s="196">
        <v>26</v>
      </c>
      <c r="C8" s="196">
        <v>2</v>
      </c>
      <c r="D8" s="196">
        <v>707</v>
      </c>
      <c r="E8" s="196">
        <v>26922</v>
      </c>
      <c r="F8" s="196">
        <v>14164</v>
      </c>
      <c r="G8" s="196">
        <v>12758</v>
      </c>
      <c r="H8" s="196">
        <f>SUM(I8,J8)</f>
        <v>849</v>
      </c>
      <c r="I8" s="196">
        <v>231</v>
      </c>
      <c r="J8" s="196">
        <v>618</v>
      </c>
      <c r="K8" s="196">
        <v>139</v>
      </c>
      <c r="L8" s="196">
        <v>63</v>
      </c>
      <c r="M8" s="196">
        <v>76</v>
      </c>
      <c r="N8" s="196">
        <v>3886</v>
      </c>
      <c r="O8" s="196">
        <v>3884</v>
      </c>
      <c r="P8" s="196">
        <v>575</v>
      </c>
      <c r="Q8" s="363">
        <v>151</v>
      </c>
      <c r="R8" s="196">
        <v>705</v>
      </c>
      <c r="S8" s="297" t="s">
        <v>138</v>
      </c>
    </row>
    <row r="9" spans="1:19" s="201" customFormat="1" ht="12.75" customHeight="1">
      <c r="A9" s="296" t="s">
        <v>139</v>
      </c>
      <c r="B9" s="199">
        <v>32</v>
      </c>
      <c r="C9" s="199">
        <v>8</v>
      </c>
      <c r="D9" s="199">
        <v>291</v>
      </c>
      <c r="E9" s="199">
        <v>6993</v>
      </c>
      <c r="F9" s="199">
        <v>3648</v>
      </c>
      <c r="G9" s="199">
        <v>3345</v>
      </c>
      <c r="H9" s="199">
        <v>395</v>
      </c>
      <c r="I9" s="199">
        <v>196</v>
      </c>
      <c r="J9" s="199">
        <v>199</v>
      </c>
      <c r="K9" s="199">
        <v>120</v>
      </c>
      <c r="L9" s="199">
        <v>68</v>
      </c>
      <c r="M9" s="199">
        <v>52</v>
      </c>
      <c r="N9" s="199">
        <v>908</v>
      </c>
      <c r="O9" s="199">
        <v>908</v>
      </c>
      <c r="P9" s="200">
        <v>535.8</v>
      </c>
      <c r="Q9" s="364">
        <v>66.8</v>
      </c>
      <c r="R9" s="199">
        <v>291</v>
      </c>
      <c r="S9" s="345" t="s">
        <v>139</v>
      </c>
    </row>
    <row r="10" spans="1:19" s="198" customFormat="1" ht="12.75" customHeight="1">
      <c r="A10" s="295" t="s">
        <v>140</v>
      </c>
      <c r="B10" s="196">
        <v>27</v>
      </c>
      <c r="C10" s="196">
        <f>SUM(C29:C47)</f>
        <v>2</v>
      </c>
      <c r="D10" s="196">
        <v>753</v>
      </c>
      <c r="E10" s="196">
        <v>28424</v>
      </c>
      <c r="F10" s="196">
        <v>14935</v>
      </c>
      <c r="G10" s="196">
        <v>13489</v>
      </c>
      <c r="H10" s="196">
        <v>899</v>
      </c>
      <c r="I10" s="196">
        <v>226</v>
      </c>
      <c r="J10" s="196">
        <v>673</v>
      </c>
      <c r="K10" s="196">
        <v>134</v>
      </c>
      <c r="L10" s="196">
        <v>56</v>
      </c>
      <c r="M10" s="196">
        <v>78</v>
      </c>
      <c r="N10" s="196">
        <v>3859</v>
      </c>
      <c r="O10" s="196">
        <v>3859</v>
      </c>
      <c r="P10" s="202">
        <v>571</v>
      </c>
      <c r="Q10" s="363">
        <v>155</v>
      </c>
      <c r="R10" s="196">
        <v>750</v>
      </c>
      <c r="S10" s="298" t="s">
        <v>140</v>
      </c>
    </row>
    <row r="11" spans="1:19" s="201" customFormat="1" ht="12.75" customHeight="1">
      <c r="A11" s="296" t="s">
        <v>141</v>
      </c>
      <c r="B11" s="199">
        <v>32</v>
      </c>
      <c r="C11" s="199">
        <v>8</v>
      </c>
      <c r="D11" s="199">
        <v>304</v>
      </c>
      <c r="E11" s="199">
        <v>7210</v>
      </c>
      <c r="F11" s="199">
        <v>3762</v>
      </c>
      <c r="G11" s="199">
        <v>3448</v>
      </c>
      <c r="H11" s="199">
        <v>397</v>
      </c>
      <c r="I11" s="199">
        <v>195</v>
      </c>
      <c r="J11" s="199">
        <v>202</v>
      </c>
      <c r="K11" s="199">
        <v>110</v>
      </c>
      <c r="L11" s="199">
        <v>57</v>
      </c>
      <c r="M11" s="199">
        <v>53</v>
      </c>
      <c r="N11" s="199">
        <v>918</v>
      </c>
      <c r="O11" s="199">
        <v>918</v>
      </c>
      <c r="P11" s="200">
        <v>612.5</v>
      </c>
      <c r="Q11" s="364">
        <v>70.8</v>
      </c>
      <c r="R11" s="199">
        <v>302</v>
      </c>
      <c r="S11" s="345" t="s">
        <v>141</v>
      </c>
    </row>
    <row r="12" spans="1:19" s="198" customFormat="1" ht="12.75" customHeight="1">
      <c r="A12" s="295" t="s">
        <v>142</v>
      </c>
      <c r="B12" s="196">
        <v>27</v>
      </c>
      <c r="C12" s="196">
        <f>SUM(C29:C47)</f>
        <v>2</v>
      </c>
      <c r="D12" s="196">
        <v>826</v>
      </c>
      <c r="E12" s="196">
        <f>SUM(F12,G12)</f>
        <v>30111</v>
      </c>
      <c r="F12" s="196">
        <v>15844</v>
      </c>
      <c r="G12" s="196">
        <v>14267</v>
      </c>
      <c r="H12" s="196">
        <f>SUM(I12,J12)</f>
        <v>968</v>
      </c>
      <c r="I12" s="196">
        <v>229</v>
      </c>
      <c r="J12" s="196">
        <v>739</v>
      </c>
      <c r="K12" s="196">
        <f>SUM(L12,M12)</f>
        <v>133</v>
      </c>
      <c r="L12" s="196">
        <v>51</v>
      </c>
      <c r="M12" s="196">
        <v>82</v>
      </c>
      <c r="N12" s="196">
        <v>4032</v>
      </c>
      <c r="O12" s="196">
        <v>4032</v>
      </c>
      <c r="P12" s="202">
        <v>587.9</v>
      </c>
      <c r="Q12" s="363">
        <v>178.6</v>
      </c>
      <c r="R12" s="196">
        <v>826</v>
      </c>
      <c r="S12" s="298" t="s">
        <v>142</v>
      </c>
    </row>
    <row r="13" spans="1:19" s="201" customFormat="1" ht="12.75" customHeight="1">
      <c r="A13" s="296" t="s">
        <v>143</v>
      </c>
      <c r="B13" s="199">
        <v>32</v>
      </c>
      <c r="C13" s="199">
        <v>8</v>
      </c>
      <c r="D13" s="199">
        <v>315</v>
      </c>
      <c r="E13" s="199">
        <v>7303</v>
      </c>
      <c r="F13" s="199">
        <v>3742</v>
      </c>
      <c r="G13" s="199">
        <v>3561</v>
      </c>
      <c r="H13" s="199">
        <v>409</v>
      </c>
      <c r="I13" s="199">
        <v>208</v>
      </c>
      <c r="J13" s="199">
        <v>201</v>
      </c>
      <c r="K13" s="199">
        <v>111</v>
      </c>
      <c r="L13" s="199">
        <v>58</v>
      </c>
      <c r="M13" s="199">
        <v>53</v>
      </c>
      <c r="N13" s="199">
        <v>985</v>
      </c>
      <c r="O13" s="199">
        <v>985</v>
      </c>
      <c r="P13" s="200">
        <v>600.2</v>
      </c>
      <c r="Q13" s="364">
        <v>77.2</v>
      </c>
      <c r="R13" s="199">
        <v>315</v>
      </c>
      <c r="S13" s="345" t="s">
        <v>143</v>
      </c>
    </row>
    <row r="14" spans="1:19" s="198" customFormat="1" ht="12.75" customHeight="1">
      <c r="A14" s="295" t="s">
        <v>144</v>
      </c>
      <c r="B14" s="196">
        <v>27</v>
      </c>
      <c r="C14" s="196">
        <v>2</v>
      </c>
      <c r="D14" s="196">
        <v>875</v>
      </c>
      <c r="E14" s="196">
        <v>31451</v>
      </c>
      <c r="F14" s="196">
        <v>16525</v>
      </c>
      <c r="G14" s="196">
        <v>14926</v>
      </c>
      <c r="H14" s="196">
        <v>1011</v>
      </c>
      <c r="I14" s="196">
        <v>250</v>
      </c>
      <c r="J14" s="196">
        <v>761</v>
      </c>
      <c r="K14" s="196">
        <v>141</v>
      </c>
      <c r="L14" s="196">
        <v>52</v>
      </c>
      <c r="M14" s="196">
        <v>89</v>
      </c>
      <c r="N14" s="196">
        <v>4350</v>
      </c>
      <c r="O14" s="196">
        <v>4350</v>
      </c>
      <c r="P14" s="203">
        <v>437.4</v>
      </c>
      <c r="Q14" s="363">
        <v>188.7</v>
      </c>
      <c r="R14" s="196">
        <v>875</v>
      </c>
      <c r="S14" s="298" t="s">
        <v>144</v>
      </c>
    </row>
    <row r="15" spans="1:19" s="201" customFormat="1" ht="12.75" customHeight="1">
      <c r="A15" s="296" t="s">
        <v>145</v>
      </c>
      <c r="B15" s="199">
        <v>32</v>
      </c>
      <c r="C15" s="199">
        <v>8</v>
      </c>
      <c r="D15" s="199">
        <v>321</v>
      </c>
      <c r="E15" s="199">
        <v>7339</v>
      </c>
      <c r="F15" s="199">
        <v>3771</v>
      </c>
      <c r="G15" s="199">
        <v>3568</v>
      </c>
      <c r="H15" s="199">
        <v>415</v>
      </c>
      <c r="I15" s="199">
        <v>201</v>
      </c>
      <c r="J15" s="199">
        <v>214</v>
      </c>
      <c r="K15" s="199">
        <v>116</v>
      </c>
      <c r="L15" s="199">
        <v>54</v>
      </c>
      <c r="M15" s="199">
        <v>62</v>
      </c>
      <c r="N15" s="199">
        <v>1010</v>
      </c>
      <c r="O15" s="199">
        <v>1010</v>
      </c>
      <c r="P15" s="200">
        <v>540.452</v>
      </c>
      <c r="Q15" s="364">
        <v>83.50699999999999</v>
      </c>
      <c r="R15" s="199">
        <v>321</v>
      </c>
      <c r="S15" s="345" t="s">
        <v>145</v>
      </c>
    </row>
    <row r="16" spans="1:19" s="198" customFormat="1" ht="12.75" customHeight="1">
      <c r="A16" s="295" t="s">
        <v>146</v>
      </c>
      <c r="B16" s="196">
        <v>27</v>
      </c>
      <c r="C16" s="196">
        <v>2</v>
      </c>
      <c r="D16" s="196">
        <v>909</v>
      </c>
      <c r="E16" s="196">
        <v>32001</v>
      </c>
      <c r="F16" s="196">
        <v>16929</v>
      </c>
      <c r="G16" s="196">
        <v>15072</v>
      </c>
      <c r="H16" s="196">
        <v>1046</v>
      </c>
      <c r="I16" s="196">
        <v>264</v>
      </c>
      <c r="J16" s="196">
        <v>782</v>
      </c>
      <c r="K16" s="196">
        <v>142</v>
      </c>
      <c r="L16" s="196">
        <v>54</v>
      </c>
      <c r="M16" s="196">
        <v>88</v>
      </c>
      <c r="N16" s="196">
        <v>5008</v>
      </c>
      <c r="O16" s="196">
        <v>5008</v>
      </c>
      <c r="P16" s="203">
        <v>438</v>
      </c>
      <c r="Q16" s="363">
        <v>195.6</v>
      </c>
      <c r="R16" s="196">
        <v>915</v>
      </c>
      <c r="S16" s="298" t="s">
        <v>146</v>
      </c>
    </row>
    <row r="17" spans="1:19" s="201" customFormat="1" ht="12.75" customHeight="1">
      <c r="A17" s="296" t="s">
        <v>147</v>
      </c>
      <c r="B17" s="199">
        <v>32</v>
      </c>
      <c r="C17" s="199">
        <v>8</v>
      </c>
      <c r="D17" s="199">
        <v>325</v>
      </c>
      <c r="E17" s="199">
        <v>7170</v>
      </c>
      <c r="F17" s="199">
        <v>3694</v>
      </c>
      <c r="G17" s="199">
        <v>3476</v>
      </c>
      <c r="H17" s="199">
        <v>434</v>
      </c>
      <c r="I17" s="199">
        <v>200</v>
      </c>
      <c r="J17" s="199">
        <v>234</v>
      </c>
      <c r="K17" s="199">
        <v>115</v>
      </c>
      <c r="L17" s="199">
        <v>54</v>
      </c>
      <c r="M17" s="199">
        <v>61</v>
      </c>
      <c r="N17" s="199">
        <v>1094</v>
      </c>
      <c r="O17" s="199">
        <v>1094</v>
      </c>
      <c r="P17" s="200">
        <v>530.1</v>
      </c>
      <c r="Q17" s="364">
        <v>88.2</v>
      </c>
      <c r="R17" s="199">
        <v>330</v>
      </c>
      <c r="S17" s="345" t="s">
        <v>147</v>
      </c>
    </row>
    <row r="18" spans="1:19" s="198" customFormat="1" ht="12.75" customHeight="1">
      <c r="A18" s="295" t="s">
        <v>148</v>
      </c>
      <c r="B18" s="196">
        <v>27</v>
      </c>
      <c r="C18" s="196">
        <v>2</v>
      </c>
      <c r="D18" s="196">
        <v>923</v>
      </c>
      <c r="E18" s="196">
        <v>31884</v>
      </c>
      <c r="F18" s="196">
        <v>16818</v>
      </c>
      <c r="G18" s="196">
        <v>15066</v>
      </c>
      <c r="H18" s="196">
        <v>1094</v>
      </c>
      <c r="I18" s="196">
        <v>259</v>
      </c>
      <c r="J18" s="196">
        <v>835</v>
      </c>
      <c r="K18" s="196">
        <v>147</v>
      </c>
      <c r="L18" s="196">
        <v>61</v>
      </c>
      <c r="M18" s="196">
        <v>86</v>
      </c>
      <c r="N18" s="196">
        <v>5356</v>
      </c>
      <c r="O18" s="196">
        <v>5356</v>
      </c>
      <c r="P18" s="203">
        <v>432.6</v>
      </c>
      <c r="Q18" s="363">
        <v>198.3</v>
      </c>
      <c r="R18" s="196">
        <v>923</v>
      </c>
      <c r="S18" s="298" t="s">
        <v>148</v>
      </c>
    </row>
    <row r="19" spans="1:19" s="198" customFormat="1" ht="12.75" customHeight="1">
      <c r="A19" s="296" t="s">
        <v>149</v>
      </c>
      <c r="B19" s="196">
        <v>32</v>
      </c>
      <c r="C19" s="196">
        <v>8</v>
      </c>
      <c r="D19" s="196">
        <v>308</v>
      </c>
      <c r="E19" s="196">
        <v>6879</v>
      </c>
      <c r="F19" s="196">
        <v>3602</v>
      </c>
      <c r="G19" s="196">
        <v>3277</v>
      </c>
      <c r="H19" s="196">
        <v>426</v>
      </c>
      <c r="I19" s="196">
        <v>189</v>
      </c>
      <c r="J19" s="196">
        <v>237</v>
      </c>
      <c r="K19" s="196">
        <v>130</v>
      </c>
      <c r="L19" s="196">
        <v>60</v>
      </c>
      <c r="M19" s="196">
        <v>70</v>
      </c>
      <c r="N19" s="196">
        <v>1146</v>
      </c>
      <c r="O19" s="196">
        <v>1146</v>
      </c>
      <c r="P19" s="203">
        <v>525</v>
      </c>
      <c r="Q19" s="363">
        <v>88</v>
      </c>
      <c r="R19" s="196">
        <v>308</v>
      </c>
      <c r="S19" s="345" t="s">
        <v>149</v>
      </c>
    </row>
    <row r="20" spans="1:19" s="220" customFormat="1" ht="12.75" customHeight="1">
      <c r="A20" s="204" t="s">
        <v>803</v>
      </c>
      <c r="B20" s="443">
        <f>SUM(B21:B46)</f>
        <v>60</v>
      </c>
      <c r="C20" s="443">
        <f aca="true" t="shared" si="0" ref="C20:R20">SUM(C21:C46)</f>
        <v>10</v>
      </c>
      <c r="D20" s="443">
        <f t="shared" si="0"/>
        <v>1234</v>
      </c>
      <c r="E20" s="443">
        <f t="shared" si="0"/>
        <v>38350</v>
      </c>
      <c r="F20" s="443">
        <f t="shared" si="0"/>
        <v>20199</v>
      </c>
      <c r="G20" s="443">
        <f t="shared" si="0"/>
        <v>18151</v>
      </c>
      <c r="H20" s="443">
        <f t="shared" si="0"/>
        <v>1578</v>
      </c>
      <c r="I20" s="443">
        <f t="shared" si="0"/>
        <v>451</v>
      </c>
      <c r="J20" s="443">
        <f t="shared" si="0"/>
        <v>1127</v>
      </c>
      <c r="K20" s="443">
        <f t="shared" si="0"/>
        <v>274</v>
      </c>
      <c r="L20" s="443">
        <f t="shared" si="0"/>
        <v>121</v>
      </c>
      <c r="M20" s="443">
        <f t="shared" si="0"/>
        <v>153</v>
      </c>
      <c r="N20" s="443">
        <f t="shared" si="0"/>
        <v>6490</v>
      </c>
      <c r="O20" s="443">
        <f t="shared" si="0"/>
        <v>6489</v>
      </c>
      <c r="P20" s="443">
        <f>SUM(P21:P46)</f>
        <v>973.9999999999999</v>
      </c>
      <c r="Q20" s="443">
        <f t="shared" si="0"/>
        <v>305.40000000000003</v>
      </c>
      <c r="R20" s="443">
        <f t="shared" si="0"/>
        <v>1234</v>
      </c>
      <c r="S20" s="205" t="s">
        <v>803</v>
      </c>
    </row>
    <row r="21" spans="1:19" s="6" customFormat="1" ht="12.75" customHeight="1">
      <c r="A21" s="7" t="s">
        <v>84</v>
      </c>
      <c r="B21" s="209">
        <v>5</v>
      </c>
      <c r="C21" s="209">
        <v>1</v>
      </c>
      <c r="D21" s="209">
        <v>55</v>
      </c>
      <c r="E21" s="209">
        <v>1467</v>
      </c>
      <c r="F21" s="209">
        <v>776</v>
      </c>
      <c r="G21" s="209">
        <v>691</v>
      </c>
      <c r="H21" s="209">
        <v>75</v>
      </c>
      <c r="I21" s="209">
        <f>H21-J21</f>
        <v>26</v>
      </c>
      <c r="J21" s="209">
        <v>49</v>
      </c>
      <c r="K21" s="209">
        <v>24</v>
      </c>
      <c r="L21" s="209">
        <f>K21-M21</f>
        <v>13</v>
      </c>
      <c r="M21" s="209">
        <v>11</v>
      </c>
      <c r="N21" s="209">
        <v>252</v>
      </c>
      <c r="O21" s="209">
        <v>252</v>
      </c>
      <c r="P21" s="210">
        <v>101.9</v>
      </c>
      <c r="Q21" s="210">
        <v>17.6</v>
      </c>
      <c r="R21" s="209">
        <v>55</v>
      </c>
      <c r="S21" s="121" t="s">
        <v>85</v>
      </c>
    </row>
    <row r="22" spans="1:19" s="6" customFormat="1" ht="12.75" customHeight="1">
      <c r="A22" s="7" t="s">
        <v>86</v>
      </c>
      <c r="B22" s="209">
        <v>9</v>
      </c>
      <c r="C22" s="209">
        <v>1</v>
      </c>
      <c r="D22" s="209">
        <v>78</v>
      </c>
      <c r="E22" s="209">
        <v>1809</v>
      </c>
      <c r="F22" s="209">
        <f>E22-G22</f>
        <v>951</v>
      </c>
      <c r="G22" s="209">
        <v>858</v>
      </c>
      <c r="H22" s="209">
        <v>111</v>
      </c>
      <c r="I22" s="209">
        <f>H22-J22</f>
        <v>39</v>
      </c>
      <c r="J22" s="209">
        <v>72</v>
      </c>
      <c r="K22" s="209">
        <v>34</v>
      </c>
      <c r="L22" s="209">
        <f>K22-M22</f>
        <v>16</v>
      </c>
      <c r="M22" s="209">
        <v>18</v>
      </c>
      <c r="N22" s="209">
        <v>311</v>
      </c>
      <c r="O22" s="209">
        <v>311</v>
      </c>
      <c r="P22" s="210">
        <v>149.8</v>
      </c>
      <c r="Q22" s="210">
        <v>22.3</v>
      </c>
      <c r="R22" s="209">
        <v>78</v>
      </c>
      <c r="S22" s="121" t="s">
        <v>87</v>
      </c>
    </row>
    <row r="23" spans="1:19" s="6" customFormat="1" ht="12.75" customHeight="1">
      <c r="A23" s="7" t="s">
        <v>88</v>
      </c>
      <c r="B23" s="209">
        <v>8</v>
      </c>
      <c r="C23" s="209">
        <v>1</v>
      </c>
      <c r="D23" s="209">
        <v>58</v>
      </c>
      <c r="E23" s="209">
        <v>963</v>
      </c>
      <c r="F23" s="209">
        <f aca="true" t="shared" si="1" ref="F23:F46">E23-G23</f>
        <v>495</v>
      </c>
      <c r="G23" s="209">
        <v>468</v>
      </c>
      <c r="H23" s="209">
        <v>88</v>
      </c>
      <c r="I23" s="209">
        <f aca="true" t="shared" si="2" ref="I23:I46">H23-J23</f>
        <v>45</v>
      </c>
      <c r="J23" s="209">
        <v>43</v>
      </c>
      <c r="K23" s="209">
        <v>28</v>
      </c>
      <c r="L23" s="209">
        <f aca="true" t="shared" si="3" ref="L23:L46">K23-M23</f>
        <v>11</v>
      </c>
      <c r="M23" s="209">
        <v>17</v>
      </c>
      <c r="N23" s="209">
        <v>186</v>
      </c>
      <c r="O23" s="209">
        <v>186</v>
      </c>
      <c r="P23" s="210">
        <v>109.8</v>
      </c>
      <c r="Q23" s="210">
        <v>18.3</v>
      </c>
      <c r="R23" s="209">
        <v>58</v>
      </c>
      <c r="S23" s="121" t="s">
        <v>89</v>
      </c>
    </row>
    <row r="24" spans="1:19" s="6" customFormat="1" ht="12.75" customHeight="1">
      <c r="A24" s="7" t="s">
        <v>90</v>
      </c>
      <c r="B24" s="209">
        <v>5</v>
      </c>
      <c r="C24" s="209">
        <v>4</v>
      </c>
      <c r="D24" s="209">
        <v>70</v>
      </c>
      <c r="E24" s="209">
        <v>1575</v>
      </c>
      <c r="F24" s="209">
        <f t="shared" si="1"/>
        <v>821</v>
      </c>
      <c r="G24" s="209">
        <v>754</v>
      </c>
      <c r="H24" s="209">
        <v>91</v>
      </c>
      <c r="I24" s="209">
        <f t="shared" si="2"/>
        <v>35</v>
      </c>
      <c r="J24" s="209">
        <v>56</v>
      </c>
      <c r="K24" s="209">
        <v>25</v>
      </c>
      <c r="L24" s="209">
        <f t="shared" si="3"/>
        <v>9</v>
      </c>
      <c r="M24" s="209">
        <v>16</v>
      </c>
      <c r="N24" s="209">
        <v>257</v>
      </c>
      <c r="O24" s="209">
        <v>257</v>
      </c>
      <c r="P24" s="210">
        <v>110.9</v>
      </c>
      <c r="Q24" s="210">
        <v>19.7</v>
      </c>
      <c r="R24" s="209">
        <v>70</v>
      </c>
      <c r="S24" s="121" t="s">
        <v>91</v>
      </c>
    </row>
    <row r="25" spans="1:19" s="6" customFormat="1" ht="12.75" customHeight="1">
      <c r="A25" s="7" t="s">
        <v>92</v>
      </c>
      <c r="B25" s="209">
        <v>3</v>
      </c>
      <c r="C25" s="207">
        <v>0</v>
      </c>
      <c r="D25" s="209">
        <v>20</v>
      </c>
      <c r="E25" s="209">
        <v>454</v>
      </c>
      <c r="F25" s="209">
        <f t="shared" si="1"/>
        <v>229</v>
      </c>
      <c r="G25" s="209">
        <v>225</v>
      </c>
      <c r="H25" s="209">
        <v>29</v>
      </c>
      <c r="I25" s="209">
        <f t="shared" si="2"/>
        <v>16</v>
      </c>
      <c r="J25" s="209">
        <v>13</v>
      </c>
      <c r="K25" s="209">
        <v>9</v>
      </c>
      <c r="L25" s="209">
        <f t="shared" si="3"/>
        <v>7</v>
      </c>
      <c r="M25" s="209">
        <v>2</v>
      </c>
      <c r="N25" s="209">
        <v>91</v>
      </c>
      <c r="O25" s="209">
        <v>91</v>
      </c>
      <c r="P25" s="210">
        <v>30.1</v>
      </c>
      <c r="Q25" s="210">
        <v>7.3</v>
      </c>
      <c r="R25" s="211">
        <v>20</v>
      </c>
      <c r="S25" s="234" t="s">
        <v>93</v>
      </c>
    </row>
    <row r="26" spans="1:19" s="6" customFormat="1" ht="12.75" customHeight="1">
      <c r="A26" s="7" t="s">
        <v>94</v>
      </c>
      <c r="B26" s="209">
        <v>1</v>
      </c>
      <c r="C26" s="209">
        <v>1</v>
      </c>
      <c r="D26" s="209">
        <v>11</v>
      </c>
      <c r="E26" s="209">
        <v>151</v>
      </c>
      <c r="F26" s="209">
        <f t="shared" si="1"/>
        <v>80</v>
      </c>
      <c r="G26" s="209">
        <v>71</v>
      </c>
      <c r="H26" s="209">
        <v>14</v>
      </c>
      <c r="I26" s="209">
        <f t="shared" si="2"/>
        <v>13</v>
      </c>
      <c r="J26" s="209">
        <v>1</v>
      </c>
      <c r="K26" s="209">
        <v>6</v>
      </c>
      <c r="L26" s="209">
        <f t="shared" si="3"/>
        <v>4</v>
      </c>
      <c r="M26" s="209">
        <v>2</v>
      </c>
      <c r="N26" s="209">
        <v>27</v>
      </c>
      <c r="O26" s="209">
        <v>27</v>
      </c>
      <c r="P26" s="210">
        <v>20.3</v>
      </c>
      <c r="Q26" s="210">
        <v>3.3</v>
      </c>
      <c r="R26" s="211">
        <v>11</v>
      </c>
      <c r="S26" s="121" t="s">
        <v>95</v>
      </c>
    </row>
    <row r="27" spans="1:19" s="6" customFormat="1" ht="12.75" customHeight="1">
      <c r="A27" s="7" t="s">
        <v>96</v>
      </c>
      <c r="B27" s="209">
        <v>1</v>
      </c>
      <c r="C27" s="207">
        <v>0</v>
      </c>
      <c r="D27" s="209">
        <v>7</v>
      </c>
      <c r="E27" s="209">
        <v>77</v>
      </c>
      <c r="F27" s="209">
        <f t="shared" si="1"/>
        <v>46</v>
      </c>
      <c r="G27" s="209">
        <v>31</v>
      </c>
      <c r="H27" s="209">
        <v>9</v>
      </c>
      <c r="I27" s="209">
        <f t="shared" si="2"/>
        <v>8</v>
      </c>
      <c r="J27" s="209">
        <v>1</v>
      </c>
      <c r="K27" s="207">
        <v>0</v>
      </c>
      <c r="L27" s="207">
        <v>0</v>
      </c>
      <c r="M27" s="207">
        <v>0</v>
      </c>
      <c r="N27" s="209">
        <v>27</v>
      </c>
      <c r="O27" s="209">
        <v>27</v>
      </c>
      <c r="P27" s="210"/>
      <c r="Q27" s="210">
        <v>1.3</v>
      </c>
      <c r="R27" s="211">
        <v>7</v>
      </c>
      <c r="S27" s="121" t="s">
        <v>97</v>
      </c>
    </row>
    <row r="28" spans="1:19" s="6" customFormat="1" ht="12.75" customHeight="1">
      <c r="A28" s="7" t="s">
        <v>150</v>
      </c>
      <c r="B28" s="206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8">
        <v>0</v>
      </c>
      <c r="S28" s="83" t="s">
        <v>151</v>
      </c>
    </row>
    <row r="29" spans="1:19" s="6" customFormat="1" ht="12.75" customHeight="1">
      <c r="A29" s="7" t="s">
        <v>152</v>
      </c>
      <c r="B29" s="209">
        <v>3</v>
      </c>
      <c r="C29" s="207">
        <v>0</v>
      </c>
      <c r="D29" s="209">
        <v>121</v>
      </c>
      <c r="E29" s="209">
        <v>4332</v>
      </c>
      <c r="F29" s="209">
        <f t="shared" si="1"/>
        <v>2278</v>
      </c>
      <c r="G29" s="209">
        <v>2054</v>
      </c>
      <c r="H29" s="209">
        <v>149</v>
      </c>
      <c r="I29" s="209">
        <f t="shared" si="2"/>
        <v>30</v>
      </c>
      <c r="J29" s="209">
        <v>119</v>
      </c>
      <c r="K29" s="209">
        <v>18</v>
      </c>
      <c r="L29" s="209">
        <f t="shared" si="3"/>
        <v>7</v>
      </c>
      <c r="M29" s="209">
        <v>11</v>
      </c>
      <c r="N29" s="209">
        <v>758</v>
      </c>
      <c r="O29" s="209">
        <v>758</v>
      </c>
      <c r="P29" s="210">
        <v>47.9</v>
      </c>
      <c r="Q29" s="210">
        <v>22.8</v>
      </c>
      <c r="R29" s="211">
        <v>121</v>
      </c>
      <c r="S29" s="83" t="s">
        <v>153</v>
      </c>
    </row>
    <row r="30" spans="1:19" s="6" customFormat="1" ht="12.75" customHeight="1">
      <c r="A30" s="7" t="s">
        <v>154</v>
      </c>
      <c r="B30" s="209">
        <v>2</v>
      </c>
      <c r="C30" s="207">
        <v>0</v>
      </c>
      <c r="D30" s="209">
        <v>49</v>
      </c>
      <c r="E30" s="209">
        <v>1643</v>
      </c>
      <c r="F30" s="209">
        <f t="shared" si="1"/>
        <v>876</v>
      </c>
      <c r="G30" s="209">
        <v>767</v>
      </c>
      <c r="H30" s="209">
        <v>65</v>
      </c>
      <c r="I30" s="209">
        <f t="shared" si="2"/>
        <v>13</v>
      </c>
      <c r="J30" s="209">
        <v>52</v>
      </c>
      <c r="K30" s="209">
        <v>8</v>
      </c>
      <c r="L30" s="209">
        <v>4</v>
      </c>
      <c r="M30" s="209">
        <v>4</v>
      </c>
      <c r="N30" s="209">
        <v>304</v>
      </c>
      <c r="O30" s="209">
        <v>304</v>
      </c>
      <c r="P30" s="210">
        <v>31</v>
      </c>
      <c r="Q30" s="210">
        <v>14.5</v>
      </c>
      <c r="R30" s="211">
        <v>49</v>
      </c>
      <c r="S30" s="83" t="s">
        <v>155</v>
      </c>
    </row>
    <row r="31" spans="1:19" s="6" customFormat="1" ht="12.75" customHeight="1">
      <c r="A31" s="7" t="s">
        <v>98</v>
      </c>
      <c r="B31" s="233">
        <v>2</v>
      </c>
      <c r="C31" s="207">
        <v>0</v>
      </c>
      <c r="D31" s="209">
        <v>96</v>
      </c>
      <c r="E31" s="209">
        <v>3423</v>
      </c>
      <c r="F31" s="209">
        <f t="shared" si="1"/>
        <v>1801</v>
      </c>
      <c r="G31" s="209">
        <v>1622</v>
      </c>
      <c r="H31" s="209">
        <v>116</v>
      </c>
      <c r="I31" s="209">
        <f t="shared" si="2"/>
        <v>27</v>
      </c>
      <c r="J31" s="209">
        <v>89</v>
      </c>
      <c r="K31" s="209">
        <v>14</v>
      </c>
      <c r="L31" s="209">
        <f t="shared" si="3"/>
        <v>6</v>
      </c>
      <c r="M31" s="209">
        <v>8</v>
      </c>
      <c r="N31" s="209">
        <v>568</v>
      </c>
      <c r="O31" s="209">
        <v>568</v>
      </c>
      <c r="P31" s="210">
        <v>32.8</v>
      </c>
      <c r="Q31" s="210">
        <v>18.3</v>
      </c>
      <c r="R31" s="211">
        <v>96</v>
      </c>
      <c r="S31" s="83" t="s">
        <v>99</v>
      </c>
    </row>
    <row r="32" spans="1:19" s="6" customFormat="1" ht="12.75" customHeight="1">
      <c r="A32" s="7" t="s">
        <v>156</v>
      </c>
      <c r="B32" s="209">
        <v>1</v>
      </c>
      <c r="C32" s="207">
        <v>0</v>
      </c>
      <c r="D32" s="209">
        <v>31</v>
      </c>
      <c r="E32" s="209">
        <v>1004</v>
      </c>
      <c r="F32" s="209">
        <f t="shared" si="1"/>
        <v>543</v>
      </c>
      <c r="G32" s="209">
        <v>461</v>
      </c>
      <c r="H32" s="209">
        <v>39</v>
      </c>
      <c r="I32" s="209">
        <f t="shared" si="2"/>
        <v>8</v>
      </c>
      <c r="J32" s="209">
        <v>31</v>
      </c>
      <c r="K32" s="209">
        <v>5</v>
      </c>
      <c r="L32" s="209">
        <f t="shared" si="3"/>
        <v>1</v>
      </c>
      <c r="M32" s="209">
        <v>4</v>
      </c>
      <c r="N32" s="209">
        <v>178</v>
      </c>
      <c r="O32" s="209">
        <v>178</v>
      </c>
      <c r="P32" s="210">
        <v>17.7</v>
      </c>
      <c r="Q32" s="210">
        <v>6.4</v>
      </c>
      <c r="R32" s="211">
        <v>31</v>
      </c>
      <c r="S32" s="83" t="s">
        <v>157</v>
      </c>
    </row>
    <row r="33" spans="1:19" s="6" customFormat="1" ht="12.75" customHeight="1">
      <c r="A33" s="7" t="s">
        <v>100</v>
      </c>
      <c r="B33" s="209">
        <v>2</v>
      </c>
      <c r="C33" s="207">
        <v>0</v>
      </c>
      <c r="D33" s="209">
        <v>31</v>
      </c>
      <c r="E33" s="209">
        <v>837</v>
      </c>
      <c r="F33" s="209">
        <f t="shared" si="1"/>
        <v>463</v>
      </c>
      <c r="G33" s="209">
        <v>374</v>
      </c>
      <c r="H33" s="209">
        <v>42</v>
      </c>
      <c r="I33" s="209">
        <f t="shared" si="2"/>
        <v>14</v>
      </c>
      <c r="J33" s="209">
        <v>28</v>
      </c>
      <c r="K33" s="209">
        <v>6</v>
      </c>
      <c r="L33" s="209">
        <f t="shared" si="3"/>
        <v>2</v>
      </c>
      <c r="M33" s="209">
        <v>4</v>
      </c>
      <c r="N33" s="209">
        <v>185</v>
      </c>
      <c r="O33" s="209">
        <v>185</v>
      </c>
      <c r="P33" s="210">
        <v>25.8</v>
      </c>
      <c r="Q33" s="210">
        <v>11.1</v>
      </c>
      <c r="R33" s="211">
        <v>31</v>
      </c>
      <c r="S33" s="83" t="s">
        <v>101</v>
      </c>
    </row>
    <row r="34" spans="1:19" s="6" customFormat="1" ht="12.75" customHeight="1">
      <c r="A34" s="7" t="s">
        <v>158</v>
      </c>
      <c r="B34" s="209">
        <v>1</v>
      </c>
      <c r="C34" s="207">
        <v>0</v>
      </c>
      <c r="D34" s="209">
        <v>23</v>
      </c>
      <c r="E34" s="209">
        <v>756</v>
      </c>
      <c r="F34" s="209">
        <f t="shared" si="1"/>
        <v>389</v>
      </c>
      <c r="G34" s="209">
        <v>367</v>
      </c>
      <c r="H34" s="209">
        <v>31</v>
      </c>
      <c r="I34" s="209">
        <f t="shared" si="2"/>
        <v>8</v>
      </c>
      <c r="J34" s="209">
        <v>23</v>
      </c>
      <c r="K34" s="209">
        <v>3</v>
      </c>
      <c r="L34" s="209">
        <f t="shared" si="3"/>
        <v>1</v>
      </c>
      <c r="M34" s="209">
        <v>2</v>
      </c>
      <c r="N34" s="209">
        <v>137</v>
      </c>
      <c r="O34" s="209">
        <v>137</v>
      </c>
      <c r="P34" s="210">
        <v>12</v>
      </c>
      <c r="Q34" s="210">
        <v>6.9</v>
      </c>
      <c r="R34" s="211">
        <v>23</v>
      </c>
      <c r="S34" s="83" t="s">
        <v>159</v>
      </c>
    </row>
    <row r="35" spans="1:19" s="6" customFormat="1" ht="12.75" customHeight="1">
      <c r="A35" s="7" t="s">
        <v>102</v>
      </c>
      <c r="B35" s="209">
        <v>1</v>
      </c>
      <c r="C35" s="207">
        <v>0</v>
      </c>
      <c r="D35" s="209">
        <v>38</v>
      </c>
      <c r="E35" s="209">
        <v>1262</v>
      </c>
      <c r="F35" s="209">
        <f t="shared" si="1"/>
        <v>681</v>
      </c>
      <c r="G35" s="209">
        <v>581</v>
      </c>
      <c r="H35" s="209">
        <v>47</v>
      </c>
      <c r="I35" s="209">
        <f t="shared" si="2"/>
        <v>10</v>
      </c>
      <c r="J35" s="209">
        <v>37</v>
      </c>
      <c r="K35" s="209">
        <v>7</v>
      </c>
      <c r="L35" s="209">
        <f t="shared" si="3"/>
        <v>3</v>
      </c>
      <c r="M35" s="209">
        <v>4</v>
      </c>
      <c r="N35" s="209">
        <v>249</v>
      </c>
      <c r="O35" s="209">
        <v>249</v>
      </c>
      <c r="P35" s="210">
        <v>18.3</v>
      </c>
      <c r="Q35" s="210">
        <v>8</v>
      </c>
      <c r="R35" s="211">
        <v>38</v>
      </c>
      <c r="S35" s="83" t="s">
        <v>103</v>
      </c>
    </row>
    <row r="36" spans="1:19" s="6" customFormat="1" ht="12.75" customHeight="1">
      <c r="A36" s="7" t="s">
        <v>160</v>
      </c>
      <c r="B36" s="209">
        <v>1</v>
      </c>
      <c r="C36" s="207">
        <v>0</v>
      </c>
      <c r="D36" s="209">
        <v>39</v>
      </c>
      <c r="E36" s="209">
        <v>1326</v>
      </c>
      <c r="F36" s="209">
        <f t="shared" si="1"/>
        <v>686</v>
      </c>
      <c r="G36" s="209">
        <v>640</v>
      </c>
      <c r="H36" s="209">
        <v>46</v>
      </c>
      <c r="I36" s="209">
        <f t="shared" si="2"/>
        <v>9</v>
      </c>
      <c r="J36" s="209">
        <v>37</v>
      </c>
      <c r="K36" s="209">
        <v>7</v>
      </c>
      <c r="L36" s="209">
        <f t="shared" si="3"/>
        <v>2</v>
      </c>
      <c r="M36" s="209">
        <v>5</v>
      </c>
      <c r="N36" s="209">
        <v>249</v>
      </c>
      <c r="O36" s="209">
        <v>249</v>
      </c>
      <c r="P36" s="210">
        <v>15.5</v>
      </c>
      <c r="Q36" s="210">
        <v>9.7</v>
      </c>
      <c r="R36" s="211">
        <v>39</v>
      </c>
      <c r="S36" s="83" t="s">
        <v>161</v>
      </c>
    </row>
    <row r="37" spans="1:19" s="6" customFormat="1" ht="12.75" customHeight="1">
      <c r="A37" s="7" t="s">
        <v>104</v>
      </c>
      <c r="B37" s="209">
        <v>3</v>
      </c>
      <c r="C37" s="207">
        <v>0</v>
      </c>
      <c r="D37" s="209">
        <v>92</v>
      </c>
      <c r="E37" s="209">
        <v>2965</v>
      </c>
      <c r="F37" s="209">
        <f t="shared" si="1"/>
        <v>1531</v>
      </c>
      <c r="G37" s="209">
        <v>1434</v>
      </c>
      <c r="H37" s="209">
        <v>120</v>
      </c>
      <c r="I37" s="209">
        <f t="shared" si="2"/>
        <v>31</v>
      </c>
      <c r="J37" s="209">
        <v>89</v>
      </c>
      <c r="K37" s="209">
        <v>17</v>
      </c>
      <c r="L37" s="209">
        <f t="shared" si="3"/>
        <v>7</v>
      </c>
      <c r="M37" s="209">
        <v>10</v>
      </c>
      <c r="N37" s="209">
        <v>559</v>
      </c>
      <c r="O37" s="209">
        <v>559</v>
      </c>
      <c r="P37" s="210">
        <v>47.9</v>
      </c>
      <c r="Q37" s="210">
        <v>26.4</v>
      </c>
      <c r="R37" s="211">
        <v>92</v>
      </c>
      <c r="S37" s="83" t="s">
        <v>105</v>
      </c>
    </row>
    <row r="38" spans="1:19" s="6" customFormat="1" ht="12.75" customHeight="1">
      <c r="A38" s="7" t="s">
        <v>162</v>
      </c>
      <c r="B38" s="209">
        <v>1</v>
      </c>
      <c r="C38" s="207">
        <v>0</v>
      </c>
      <c r="D38" s="209">
        <v>31</v>
      </c>
      <c r="E38" s="209">
        <v>1024</v>
      </c>
      <c r="F38" s="209">
        <f t="shared" si="1"/>
        <v>528</v>
      </c>
      <c r="G38" s="209">
        <v>496</v>
      </c>
      <c r="H38" s="209">
        <v>41</v>
      </c>
      <c r="I38" s="209">
        <f t="shared" si="2"/>
        <v>9</v>
      </c>
      <c r="J38" s="209">
        <v>32</v>
      </c>
      <c r="K38" s="209">
        <v>5</v>
      </c>
      <c r="L38" s="209">
        <f t="shared" si="3"/>
        <v>3</v>
      </c>
      <c r="M38" s="209">
        <v>2</v>
      </c>
      <c r="N38" s="209">
        <v>129</v>
      </c>
      <c r="O38" s="209">
        <v>129</v>
      </c>
      <c r="P38" s="210">
        <v>18.7</v>
      </c>
      <c r="Q38" s="210">
        <v>7.7</v>
      </c>
      <c r="R38" s="211">
        <v>31</v>
      </c>
      <c r="S38" s="83" t="s">
        <v>163</v>
      </c>
    </row>
    <row r="39" spans="1:19" s="6" customFormat="1" ht="12.75" customHeight="1">
      <c r="A39" s="7" t="s">
        <v>164</v>
      </c>
      <c r="B39" s="209">
        <v>1</v>
      </c>
      <c r="C39" s="207">
        <v>0</v>
      </c>
      <c r="D39" s="209">
        <v>9</v>
      </c>
      <c r="E39" s="209">
        <v>237</v>
      </c>
      <c r="F39" s="209">
        <f t="shared" si="1"/>
        <v>123</v>
      </c>
      <c r="G39" s="209">
        <v>114</v>
      </c>
      <c r="H39" s="209">
        <v>12</v>
      </c>
      <c r="I39" s="209">
        <f t="shared" si="2"/>
        <v>6</v>
      </c>
      <c r="J39" s="209">
        <v>6</v>
      </c>
      <c r="K39" s="209">
        <v>4</v>
      </c>
      <c r="L39" s="209">
        <f t="shared" si="3"/>
        <v>1</v>
      </c>
      <c r="M39" s="209">
        <v>3</v>
      </c>
      <c r="N39" s="209">
        <v>29</v>
      </c>
      <c r="O39" s="209">
        <v>29</v>
      </c>
      <c r="P39" s="210">
        <v>13.2</v>
      </c>
      <c r="Q39" s="210">
        <v>2.5</v>
      </c>
      <c r="R39" s="211">
        <v>9</v>
      </c>
      <c r="S39" s="83" t="s">
        <v>165</v>
      </c>
    </row>
    <row r="40" spans="1:19" s="6" customFormat="1" ht="12.75" customHeight="1">
      <c r="A40" s="7" t="s">
        <v>106</v>
      </c>
      <c r="B40" s="233">
        <v>2</v>
      </c>
      <c r="C40" s="207">
        <v>0</v>
      </c>
      <c r="D40" s="209">
        <v>25</v>
      </c>
      <c r="E40" s="209">
        <v>712</v>
      </c>
      <c r="F40" s="209">
        <f t="shared" si="1"/>
        <v>376</v>
      </c>
      <c r="G40" s="209">
        <v>336</v>
      </c>
      <c r="H40" s="209">
        <v>36</v>
      </c>
      <c r="I40" s="209">
        <v>12</v>
      </c>
      <c r="J40" s="209">
        <v>24</v>
      </c>
      <c r="K40" s="209">
        <v>6</v>
      </c>
      <c r="L40" s="209">
        <f t="shared" si="3"/>
        <v>2</v>
      </c>
      <c r="M40" s="209">
        <v>4</v>
      </c>
      <c r="N40" s="209">
        <v>115</v>
      </c>
      <c r="O40" s="209">
        <v>115</v>
      </c>
      <c r="P40" s="210">
        <v>28.6</v>
      </c>
      <c r="Q40" s="210">
        <v>6.5</v>
      </c>
      <c r="R40" s="211">
        <v>25</v>
      </c>
      <c r="S40" s="83" t="s">
        <v>107</v>
      </c>
    </row>
    <row r="41" spans="1:19" s="6" customFormat="1" ht="12.75" customHeight="1">
      <c r="A41" s="7" t="s">
        <v>166</v>
      </c>
      <c r="B41" s="209">
        <v>1</v>
      </c>
      <c r="C41" s="207">
        <v>0</v>
      </c>
      <c r="D41" s="209">
        <v>9</v>
      </c>
      <c r="E41" s="209">
        <v>229</v>
      </c>
      <c r="F41" s="209">
        <f t="shared" si="1"/>
        <v>134</v>
      </c>
      <c r="G41" s="209">
        <v>95</v>
      </c>
      <c r="H41" s="209">
        <v>12</v>
      </c>
      <c r="I41" s="209">
        <f t="shared" si="2"/>
        <v>6</v>
      </c>
      <c r="J41" s="209">
        <v>6</v>
      </c>
      <c r="K41" s="209">
        <v>3</v>
      </c>
      <c r="L41" s="209">
        <f t="shared" si="3"/>
        <v>1</v>
      </c>
      <c r="M41" s="209">
        <v>2</v>
      </c>
      <c r="N41" s="209">
        <v>38</v>
      </c>
      <c r="O41" s="209">
        <v>38</v>
      </c>
      <c r="P41" s="210">
        <v>12.4</v>
      </c>
      <c r="Q41" s="210">
        <v>2.4</v>
      </c>
      <c r="R41" s="211">
        <v>9</v>
      </c>
      <c r="S41" s="83" t="s">
        <v>167</v>
      </c>
    </row>
    <row r="42" spans="1:19" s="6" customFormat="1" ht="12.75" customHeight="1">
      <c r="A42" s="7" t="s">
        <v>108</v>
      </c>
      <c r="B42" s="209">
        <v>2</v>
      </c>
      <c r="C42" s="207">
        <v>0</v>
      </c>
      <c r="D42" s="209">
        <v>108</v>
      </c>
      <c r="E42" s="209">
        <v>3892</v>
      </c>
      <c r="F42" s="209">
        <f t="shared" si="1"/>
        <v>2047</v>
      </c>
      <c r="G42" s="209">
        <v>1845</v>
      </c>
      <c r="H42" s="209">
        <v>129</v>
      </c>
      <c r="I42" s="209">
        <f t="shared" si="2"/>
        <v>23</v>
      </c>
      <c r="J42" s="209">
        <v>106</v>
      </c>
      <c r="K42" s="209">
        <v>15</v>
      </c>
      <c r="L42" s="209">
        <f t="shared" si="3"/>
        <v>6</v>
      </c>
      <c r="M42" s="209">
        <v>9</v>
      </c>
      <c r="N42" s="209">
        <v>744</v>
      </c>
      <c r="O42" s="209">
        <v>744</v>
      </c>
      <c r="P42" s="210">
        <v>33.2</v>
      </c>
      <c r="Q42" s="210">
        <v>20.5</v>
      </c>
      <c r="R42" s="211">
        <v>108</v>
      </c>
      <c r="S42" s="83" t="s">
        <v>109</v>
      </c>
    </row>
    <row r="43" spans="1:19" s="6" customFormat="1" ht="12.75" customHeight="1">
      <c r="A43" s="7" t="s">
        <v>110</v>
      </c>
      <c r="B43" s="209">
        <v>3</v>
      </c>
      <c r="C43" s="207">
        <v>1</v>
      </c>
      <c r="D43" s="209">
        <v>173</v>
      </c>
      <c r="E43" s="209">
        <v>6345</v>
      </c>
      <c r="F43" s="209">
        <f t="shared" si="1"/>
        <v>3318</v>
      </c>
      <c r="G43" s="209">
        <v>3027</v>
      </c>
      <c r="H43" s="209">
        <v>204</v>
      </c>
      <c r="I43" s="209">
        <f t="shared" si="2"/>
        <v>42</v>
      </c>
      <c r="J43" s="209">
        <v>162</v>
      </c>
      <c r="K43" s="209">
        <v>20</v>
      </c>
      <c r="L43" s="209">
        <f t="shared" si="3"/>
        <v>10</v>
      </c>
      <c r="M43" s="209">
        <v>10</v>
      </c>
      <c r="N43" s="209">
        <v>832</v>
      </c>
      <c r="O43" s="209">
        <v>832</v>
      </c>
      <c r="P43" s="210">
        <v>54.9</v>
      </c>
      <c r="Q43" s="210">
        <v>39.6</v>
      </c>
      <c r="R43" s="211">
        <v>173</v>
      </c>
      <c r="S43" s="83" t="s">
        <v>111</v>
      </c>
    </row>
    <row r="44" spans="1:19" s="6" customFormat="1" ht="12.75" customHeight="1">
      <c r="A44" s="7" t="s">
        <v>168</v>
      </c>
      <c r="B44" s="209">
        <v>1</v>
      </c>
      <c r="C44" s="207">
        <v>1</v>
      </c>
      <c r="D44" s="209">
        <v>47</v>
      </c>
      <c r="E44" s="209">
        <v>1539</v>
      </c>
      <c r="F44" s="209">
        <f t="shared" si="1"/>
        <v>838</v>
      </c>
      <c r="G44" s="209">
        <v>701</v>
      </c>
      <c r="H44" s="209">
        <v>55</v>
      </c>
      <c r="I44" s="209">
        <f t="shared" si="2"/>
        <v>15</v>
      </c>
      <c r="J44" s="209">
        <v>40</v>
      </c>
      <c r="K44" s="209">
        <v>7</v>
      </c>
      <c r="L44" s="209">
        <f t="shared" si="3"/>
        <v>4</v>
      </c>
      <c r="M44" s="209">
        <v>3</v>
      </c>
      <c r="N44" s="209">
        <v>200</v>
      </c>
      <c r="O44" s="209">
        <v>199</v>
      </c>
      <c r="P44" s="210">
        <v>24</v>
      </c>
      <c r="Q44" s="210">
        <v>9</v>
      </c>
      <c r="R44" s="211">
        <v>47</v>
      </c>
      <c r="S44" s="83" t="s">
        <v>169</v>
      </c>
    </row>
    <row r="45" spans="1:19" s="6" customFormat="1" ht="12.75" customHeight="1">
      <c r="A45" s="7" t="s">
        <v>170</v>
      </c>
      <c r="B45" s="206">
        <v>0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8">
        <v>0</v>
      </c>
      <c r="S45" s="83" t="s">
        <v>171</v>
      </c>
    </row>
    <row r="46" spans="1:19" s="6" customFormat="1" ht="12.75" customHeight="1" thickBot="1">
      <c r="A46" s="14" t="s">
        <v>172</v>
      </c>
      <c r="B46" s="212">
        <v>1</v>
      </c>
      <c r="C46" s="213">
        <v>0</v>
      </c>
      <c r="D46" s="212">
        <v>13</v>
      </c>
      <c r="E46" s="212">
        <v>328</v>
      </c>
      <c r="F46" s="209">
        <f t="shared" si="1"/>
        <v>189</v>
      </c>
      <c r="G46" s="212">
        <v>139</v>
      </c>
      <c r="H46" s="212">
        <v>17</v>
      </c>
      <c r="I46" s="209">
        <f t="shared" si="2"/>
        <v>6</v>
      </c>
      <c r="J46" s="212">
        <v>11</v>
      </c>
      <c r="K46" s="212">
        <v>3</v>
      </c>
      <c r="L46" s="209">
        <f t="shared" si="3"/>
        <v>1</v>
      </c>
      <c r="M46" s="212">
        <v>2</v>
      </c>
      <c r="N46" s="212">
        <v>65</v>
      </c>
      <c r="O46" s="212">
        <v>65</v>
      </c>
      <c r="P46" s="214">
        <v>17.3</v>
      </c>
      <c r="Q46" s="215">
        <v>3.3</v>
      </c>
      <c r="R46" s="216">
        <v>13</v>
      </c>
      <c r="S46" s="217" t="s">
        <v>173</v>
      </c>
    </row>
    <row r="47" spans="1:19" s="6" customFormat="1" ht="12.75" customHeight="1">
      <c r="A47" s="413" t="s">
        <v>112</v>
      </c>
      <c r="B47" s="413"/>
      <c r="C47" s="413"/>
      <c r="D47" s="413"/>
      <c r="E47" s="722" t="s">
        <v>113</v>
      </c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722"/>
      <c r="Q47" s="722"/>
      <c r="R47" s="722"/>
      <c r="S47" s="722"/>
    </row>
    <row r="48" spans="1:19" s="6" customFormat="1" ht="12.75" customHeight="1">
      <c r="A48" s="324" t="s">
        <v>174</v>
      </c>
      <c r="B48" s="324"/>
      <c r="C48" s="324"/>
      <c r="D48" s="324"/>
      <c r="E48" s="324"/>
      <c r="S48" s="477"/>
    </row>
    <row r="49" spans="1:19" s="6" customFormat="1" ht="12.75" customHeight="1">
      <c r="A49" s="6" t="s">
        <v>175</v>
      </c>
      <c r="S49" s="477"/>
    </row>
    <row r="50" spans="1:19" s="6" customFormat="1" ht="12.75" customHeight="1">
      <c r="A50" s="6" t="s">
        <v>176</v>
      </c>
      <c r="S50" s="477"/>
    </row>
    <row r="51" spans="8:19" s="2" customFormat="1" ht="13.5">
      <c r="H51" s="18"/>
      <c r="S51" s="3"/>
    </row>
    <row r="52" ht="13.5">
      <c r="H52" s="18"/>
    </row>
    <row r="53" ht="13.5">
      <c r="H53" s="18"/>
    </row>
    <row r="54" ht="13.5">
      <c r="H54" s="18"/>
    </row>
    <row r="55" ht="13.5">
      <c r="H55" s="18"/>
    </row>
    <row r="56" ht="13.5">
      <c r="H56" s="18"/>
    </row>
    <row r="57" ht="13.5">
      <c r="H57" s="18"/>
    </row>
    <row r="58" ht="13.5">
      <c r="H58" s="18"/>
    </row>
    <row r="59" ht="13.5">
      <c r="H59" s="18"/>
    </row>
    <row r="60" ht="13.5">
      <c r="H60" s="18"/>
    </row>
    <row r="61" ht="13.5">
      <c r="H61" s="18"/>
    </row>
    <row r="62" ht="13.5">
      <c r="H62" s="18"/>
    </row>
    <row r="63" ht="13.5">
      <c r="H63" s="18"/>
    </row>
    <row r="64" ht="13.5">
      <c r="H64" s="18"/>
    </row>
    <row r="65" ht="13.5">
      <c r="H65" s="18"/>
    </row>
    <row r="66" ht="13.5">
      <c r="H66" s="18"/>
    </row>
    <row r="67" ht="13.5">
      <c r="H67" s="18"/>
    </row>
    <row r="68" ht="13.5">
      <c r="H68" s="18"/>
    </row>
    <row r="69" ht="13.5">
      <c r="H69" s="18"/>
    </row>
  </sheetData>
  <mergeCells count="22">
    <mergeCell ref="H5:H7"/>
    <mergeCell ref="I5:I7"/>
    <mergeCell ref="J5:J7"/>
    <mergeCell ref="A3:A7"/>
    <mergeCell ref="E47:S47"/>
    <mergeCell ref="N3:O4"/>
    <mergeCell ref="P3:P4"/>
    <mergeCell ref="Q3:Q4"/>
    <mergeCell ref="R3:R7"/>
    <mergeCell ref="K3:M4"/>
    <mergeCell ref="K5:K7"/>
    <mergeCell ref="L5:L7"/>
    <mergeCell ref="M5:M7"/>
    <mergeCell ref="G5:G7"/>
    <mergeCell ref="A1:S1"/>
    <mergeCell ref="S3:S7"/>
    <mergeCell ref="B3:C4"/>
    <mergeCell ref="D3:D4"/>
    <mergeCell ref="E3:G4"/>
    <mergeCell ref="H3:J4"/>
    <mergeCell ref="E5:E7"/>
    <mergeCell ref="F5:F7"/>
  </mergeCells>
  <printOptions/>
  <pageMargins left="0.29" right="0.35" top="0.5905511811023623" bottom="0.5905511811023623" header="0.5118110236220472" footer="0.5118110236220472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zoomScale="80" zoomScaleNormal="80" zoomScaleSheetLayoutView="80" workbookViewId="0" topLeftCell="B1">
      <selection activeCell="S18" sqref="S18"/>
    </sheetView>
  </sheetViews>
  <sheetFormatPr defaultColWidth="8.88671875" defaultRowHeight="34.5" customHeight="1"/>
  <cols>
    <col min="1" max="1" width="12.88671875" style="0" customWidth="1"/>
    <col min="2" max="2" width="7.10546875" style="0" customWidth="1"/>
    <col min="3" max="3" width="6.6640625" style="0" customWidth="1"/>
    <col min="4" max="11" width="6.77734375" style="0" customWidth="1"/>
    <col min="12" max="12" width="6.3359375" style="0" customWidth="1"/>
    <col min="13" max="13" width="7.10546875" style="0" customWidth="1"/>
    <col min="14" max="14" width="7.3359375" style="0" customWidth="1"/>
    <col min="15" max="15" width="7.6640625" style="0" customWidth="1"/>
    <col min="16" max="16" width="7.10546875" style="0" customWidth="1"/>
    <col min="17" max="19" width="6.77734375" style="0" customWidth="1"/>
    <col min="20" max="20" width="12.77734375" style="0" customWidth="1"/>
  </cols>
  <sheetData>
    <row r="1" spans="1:20" s="382" customFormat="1" ht="32.25" customHeight="1">
      <c r="A1" s="752" t="s">
        <v>21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</row>
    <row r="2" spans="1:20" s="6" customFormat="1" ht="15" customHeight="1" thickBot="1">
      <c r="A2" s="459" t="s">
        <v>22</v>
      </c>
      <c r="T2" s="351" t="s">
        <v>23</v>
      </c>
    </row>
    <row r="3" spans="1:20" s="6" customFormat="1" ht="18" customHeight="1">
      <c r="A3" s="756" t="s">
        <v>965</v>
      </c>
      <c r="B3" s="460" t="s">
        <v>24</v>
      </c>
      <c r="C3" s="460" t="s">
        <v>25</v>
      </c>
      <c r="D3" s="767" t="s">
        <v>26</v>
      </c>
      <c r="E3" s="767"/>
      <c r="F3" s="767"/>
      <c r="G3" s="767" t="s">
        <v>27</v>
      </c>
      <c r="H3" s="767"/>
      <c r="I3" s="767"/>
      <c r="J3" s="767" t="s">
        <v>28</v>
      </c>
      <c r="K3" s="767"/>
      <c r="L3" s="767"/>
      <c r="M3" s="767" t="s">
        <v>29</v>
      </c>
      <c r="N3" s="767"/>
      <c r="O3" s="767" t="s">
        <v>30</v>
      </c>
      <c r="P3" s="767"/>
      <c r="Q3" s="460" t="s">
        <v>31</v>
      </c>
      <c r="R3" s="460" t="s">
        <v>32</v>
      </c>
      <c r="S3" s="440" t="s">
        <v>33</v>
      </c>
      <c r="T3" s="753" t="s">
        <v>968</v>
      </c>
    </row>
    <row r="4" spans="1:20" s="6" customFormat="1" ht="18" customHeight="1">
      <c r="A4" s="757"/>
      <c r="B4" s="462"/>
      <c r="C4" s="463" t="s">
        <v>34</v>
      </c>
      <c r="D4" s="772" t="s">
        <v>35</v>
      </c>
      <c r="E4" s="772"/>
      <c r="F4" s="772"/>
      <c r="G4" s="772" t="s">
        <v>36</v>
      </c>
      <c r="H4" s="772"/>
      <c r="I4" s="772"/>
      <c r="J4" s="772" t="s">
        <v>37</v>
      </c>
      <c r="K4" s="772"/>
      <c r="L4" s="772"/>
      <c r="M4" s="727" t="s">
        <v>38</v>
      </c>
      <c r="N4" s="727"/>
      <c r="O4" s="727" t="s">
        <v>39</v>
      </c>
      <c r="P4" s="727"/>
      <c r="Q4" s="463"/>
      <c r="R4" s="463"/>
      <c r="S4" s="121"/>
      <c r="T4" s="754"/>
    </row>
    <row r="5" spans="1:20" s="6" customFormat="1" ht="18" customHeight="1">
      <c r="A5" s="757"/>
      <c r="B5" s="463" t="s">
        <v>34</v>
      </c>
      <c r="C5" s="463" t="s">
        <v>40</v>
      </c>
      <c r="D5" s="466" t="s">
        <v>41</v>
      </c>
      <c r="E5" s="467" t="s">
        <v>42</v>
      </c>
      <c r="F5" s="467" t="s">
        <v>43</v>
      </c>
      <c r="G5" s="466" t="s">
        <v>41</v>
      </c>
      <c r="H5" s="467" t="s">
        <v>42</v>
      </c>
      <c r="I5" s="467" t="s">
        <v>43</v>
      </c>
      <c r="J5" s="466" t="s">
        <v>41</v>
      </c>
      <c r="K5" s="467" t="s">
        <v>42</v>
      </c>
      <c r="L5" s="467" t="s">
        <v>43</v>
      </c>
      <c r="M5" s="468" t="s">
        <v>44</v>
      </c>
      <c r="N5" s="468" t="s">
        <v>45</v>
      </c>
      <c r="O5" s="466" t="s">
        <v>46</v>
      </c>
      <c r="P5" s="466" t="s">
        <v>47</v>
      </c>
      <c r="Q5" s="463" t="s">
        <v>48</v>
      </c>
      <c r="R5" s="463"/>
      <c r="S5" s="121"/>
      <c r="T5" s="754"/>
    </row>
    <row r="6" spans="1:20" s="6" customFormat="1" ht="18" customHeight="1">
      <c r="A6" s="757"/>
      <c r="B6" s="463" t="s">
        <v>49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329"/>
      <c r="N6" s="329" t="s">
        <v>50</v>
      </c>
      <c r="O6" s="329" t="s">
        <v>51</v>
      </c>
      <c r="P6" s="463"/>
      <c r="Q6" s="463" t="s">
        <v>52</v>
      </c>
      <c r="R6" s="463"/>
      <c r="S6" s="121"/>
      <c r="T6" s="754"/>
    </row>
    <row r="7" spans="1:20" s="6" customFormat="1" ht="18" customHeight="1">
      <c r="A7" s="758"/>
      <c r="B7" s="441" t="s">
        <v>53</v>
      </c>
      <c r="C7" s="332" t="s">
        <v>54</v>
      </c>
      <c r="D7" s="422" t="s">
        <v>55</v>
      </c>
      <c r="E7" s="422" t="s">
        <v>56</v>
      </c>
      <c r="F7" s="422" t="s">
        <v>57</v>
      </c>
      <c r="G7" s="422" t="s">
        <v>55</v>
      </c>
      <c r="H7" s="422" t="s">
        <v>56</v>
      </c>
      <c r="I7" s="422" t="s">
        <v>57</v>
      </c>
      <c r="J7" s="422" t="s">
        <v>55</v>
      </c>
      <c r="K7" s="422" t="s">
        <v>56</v>
      </c>
      <c r="L7" s="422" t="s">
        <v>57</v>
      </c>
      <c r="M7" s="332" t="s">
        <v>58</v>
      </c>
      <c r="N7" s="332" t="s">
        <v>59</v>
      </c>
      <c r="O7" s="332" t="s">
        <v>60</v>
      </c>
      <c r="P7" s="422" t="s">
        <v>61</v>
      </c>
      <c r="Q7" s="422" t="s">
        <v>62</v>
      </c>
      <c r="R7" s="332" t="s">
        <v>63</v>
      </c>
      <c r="S7" s="469" t="s">
        <v>34</v>
      </c>
      <c r="T7" s="755"/>
    </row>
    <row r="8" spans="1:20" s="198" customFormat="1" ht="18" customHeight="1">
      <c r="A8" s="295" t="s">
        <v>64</v>
      </c>
      <c r="B8" s="196">
        <v>8</v>
      </c>
      <c r="C8" s="196">
        <v>234</v>
      </c>
      <c r="D8" s="196">
        <v>8658</v>
      </c>
      <c r="E8" s="196">
        <v>4523</v>
      </c>
      <c r="F8" s="196">
        <v>4135</v>
      </c>
      <c r="G8" s="196">
        <v>412</v>
      </c>
      <c r="H8" s="196">
        <v>184</v>
      </c>
      <c r="I8" s="196">
        <v>228</v>
      </c>
      <c r="J8" s="196">
        <v>51</v>
      </c>
      <c r="K8" s="196">
        <f aca="true" t="shared" si="0" ref="K8:K17">J8-L8</f>
        <v>26</v>
      </c>
      <c r="L8" s="196">
        <v>25</v>
      </c>
      <c r="M8" s="196">
        <v>3000</v>
      </c>
      <c r="N8" s="196">
        <v>2987</v>
      </c>
      <c r="O8" s="196">
        <v>2863</v>
      </c>
      <c r="P8" s="196">
        <v>2901</v>
      </c>
      <c r="Q8" s="203">
        <v>222</v>
      </c>
      <c r="R8" s="203">
        <v>58</v>
      </c>
      <c r="S8" s="273">
        <v>234</v>
      </c>
      <c r="T8" s="297" t="s">
        <v>65</v>
      </c>
    </row>
    <row r="9" spans="1:20" s="12" customFormat="1" ht="18" customHeight="1">
      <c r="A9" s="296" t="s">
        <v>66</v>
      </c>
      <c r="B9" s="218">
        <v>12</v>
      </c>
      <c r="C9" s="218">
        <v>81</v>
      </c>
      <c r="D9" s="218">
        <v>2286</v>
      </c>
      <c r="E9" s="218">
        <v>1174</v>
      </c>
      <c r="F9" s="218">
        <v>1112</v>
      </c>
      <c r="G9" s="218">
        <v>201</v>
      </c>
      <c r="H9" s="218">
        <f>201-104</f>
        <v>97</v>
      </c>
      <c r="I9" s="218">
        <v>104</v>
      </c>
      <c r="J9" s="218">
        <v>55</v>
      </c>
      <c r="K9" s="196">
        <f t="shared" si="0"/>
        <v>29</v>
      </c>
      <c r="L9" s="218">
        <v>26</v>
      </c>
      <c r="M9" s="218">
        <v>881</v>
      </c>
      <c r="N9" s="218">
        <v>873</v>
      </c>
      <c r="O9" s="218">
        <v>875</v>
      </c>
      <c r="P9" s="218">
        <v>729</v>
      </c>
      <c r="Q9" s="219">
        <v>298.6</v>
      </c>
      <c r="R9" s="219">
        <v>39</v>
      </c>
      <c r="S9" s="218">
        <v>90</v>
      </c>
      <c r="T9" s="298" t="s">
        <v>67</v>
      </c>
    </row>
    <row r="10" spans="1:20" s="198" customFormat="1" ht="18" customHeight="1">
      <c r="A10" s="295" t="s">
        <v>68</v>
      </c>
      <c r="B10" s="196">
        <v>9</v>
      </c>
      <c r="C10" s="196">
        <v>245</v>
      </c>
      <c r="D10" s="196">
        <v>8995</v>
      </c>
      <c r="E10" s="196">
        <v>4717</v>
      </c>
      <c r="F10" s="196">
        <v>4278</v>
      </c>
      <c r="G10" s="196">
        <v>435</v>
      </c>
      <c r="H10" s="196">
        <v>190</v>
      </c>
      <c r="I10" s="196">
        <v>245</v>
      </c>
      <c r="J10" s="196">
        <v>53</v>
      </c>
      <c r="K10" s="196">
        <f t="shared" si="0"/>
        <v>29</v>
      </c>
      <c r="L10" s="196">
        <v>24</v>
      </c>
      <c r="M10" s="196">
        <v>2812</v>
      </c>
      <c r="N10" s="196">
        <v>2798</v>
      </c>
      <c r="O10" s="196">
        <v>3120</v>
      </c>
      <c r="P10" s="196">
        <v>3118</v>
      </c>
      <c r="Q10" s="203">
        <v>203.8</v>
      </c>
      <c r="R10" s="203">
        <v>74.7</v>
      </c>
      <c r="S10" s="196">
        <v>260</v>
      </c>
      <c r="T10" s="298" t="s">
        <v>69</v>
      </c>
    </row>
    <row r="11" spans="1:20" s="12" customFormat="1" ht="18" customHeight="1">
      <c r="A11" s="296" t="s">
        <v>70</v>
      </c>
      <c r="B11" s="218">
        <v>12</v>
      </c>
      <c r="C11" s="218">
        <v>79</v>
      </c>
      <c r="D11" s="218">
        <v>2221</v>
      </c>
      <c r="E11" s="218">
        <v>1190</v>
      </c>
      <c r="F11" s="218">
        <v>1031</v>
      </c>
      <c r="G11" s="218">
        <v>199</v>
      </c>
      <c r="H11" s="218">
        <f>199-96</f>
        <v>103</v>
      </c>
      <c r="I11" s="218">
        <v>96</v>
      </c>
      <c r="J11" s="218">
        <v>60</v>
      </c>
      <c r="K11" s="196">
        <f t="shared" si="0"/>
        <v>34</v>
      </c>
      <c r="L11" s="218">
        <v>26</v>
      </c>
      <c r="M11" s="218">
        <v>817</v>
      </c>
      <c r="N11" s="218">
        <v>812</v>
      </c>
      <c r="O11" s="218">
        <v>910</v>
      </c>
      <c r="P11" s="218">
        <v>799</v>
      </c>
      <c r="Q11" s="219">
        <v>307.6</v>
      </c>
      <c r="R11" s="219">
        <v>42</v>
      </c>
      <c r="S11" s="218">
        <v>89</v>
      </c>
      <c r="T11" s="298" t="s">
        <v>71</v>
      </c>
    </row>
    <row r="12" spans="1:20" s="198" customFormat="1" ht="18" customHeight="1">
      <c r="A12" s="295" t="s">
        <v>72</v>
      </c>
      <c r="B12" s="196">
        <v>9</v>
      </c>
      <c r="C12" s="196">
        <v>276</v>
      </c>
      <c r="D12" s="196">
        <v>9598</v>
      </c>
      <c r="E12" s="196">
        <v>5026</v>
      </c>
      <c r="F12" s="196">
        <v>4572</v>
      </c>
      <c r="G12" s="196">
        <v>466</v>
      </c>
      <c r="H12" s="196">
        <v>196</v>
      </c>
      <c r="I12" s="196">
        <v>270</v>
      </c>
      <c r="J12" s="196">
        <v>47</v>
      </c>
      <c r="K12" s="196">
        <f t="shared" si="0"/>
        <v>27</v>
      </c>
      <c r="L12" s="196">
        <v>20</v>
      </c>
      <c r="M12" s="196">
        <v>2871</v>
      </c>
      <c r="N12" s="196">
        <v>2858</v>
      </c>
      <c r="O12" s="196">
        <v>3489</v>
      </c>
      <c r="P12" s="196">
        <v>3470</v>
      </c>
      <c r="Q12" s="203">
        <v>196.9</v>
      </c>
      <c r="R12" s="203">
        <v>82.3</v>
      </c>
      <c r="S12" s="196">
        <v>302</v>
      </c>
      <c r="T12" s="298" t="s">
        <v>73</v>
      </c>
    </row>
    <row r="13" spans="1:20" s="12" customFormat="1" ht="18" customHeight="1">
      <c r="A13" s="296" t="s">
        <v>74</v>
      </c>
      <c r="B13" s="218">
        <v>13</v>
      </c>
      <c r="C13" s="218">
        <v>87</v>
      </c>
      <c r="D13" s="218">
        <v>2341</v>
      </c>
      <c r="E13" s="218">
        <v>1238</v>
      </c>
      <c r="F13" s="218">
        <v>1103</v>
      </c>
      <c r="G13" s="218">
        <v>210</v>
      </c>
      <c r="H13" s="218">
        <f>210-93</f>
        <v>117</v>
      </c>
      <c r="I13" s="218">
        <v>93</v>
      </c>
      <c r="J13" s="218">
        <v>52</v>
      </c>
      <c r="K13" s="196">
        <f t="shared" si="0"/>
        <v>26</v>
      </c>
      <c r="L13" s="218">
        <v>26</v>
      </c>
      <c r="M13" s="218">
        <v>758</v>
      </c>
      <c r="N13" s="218">
        <v>756</v>
      </c>
      <c r="O13" s="218">
        <v>1085</v>
      </c>
      <c r="P13" s="218">
        <v>834</v>
      </c>
      <c r="Q13" s="219">
        <v>281.63</v>
      </c>
      <c r="R13" s="219">
        <v>46.114</v>
      </c>
      <c r="S13" s="218">
        <v>107</v>
      </c>
      <c r="T13" s="298" t="s">
        <v>75</v>
      </c>
    </row>
    <row r="14" spans="1:20" s="198" customFormat="1" ht="18" customHeight="1">
      <c r="A14" s="295" t="s">
        <v>76</v>
      </c>
      <c r="B14" s="196">
        <v>9</v>
      </c>
      <c r="C14" s="196">
        <v>295</v>
      </c>
      <c r="D14" s="196">
        <v>10685</v>
      </c>
      <c r="E14" s="196">
        <v>5593</v>
      </c>
      <c r="F14" s="196">
        <v>5092</v>
      </c>
      <c r="G14" s="196">
        <v>491</v>
      </c>
      <c r="H14" s="196">
        <v>209</v>
      </c>
      <c r="I14" s="196">
        <v>282</v>
      </c>
      <c r="J14" s="196">
        <v>47</v>
      </c>
      <c r="K14" s="196">
        <f t="shared" si="0"/>
        <v>24</v>
      </c>
      <c r="L14" s="196">
        <v>23</v>
      </c>
      <c r="M14" s="196">
        <v>2898</v>
      </c>
      <c r="N14" s="196">
        <v>2884</v>
      </c>
      <c r="O14" s="196">
        <v>4019</v>
      </c>
      <c r="P14" s="196">
        <v>4019</v>
      </c>
      <c r="Q14" s="203">
        <v>196.851</v>
      </c>
      <c r="R14" s="203">
        <v>84.85</v>
      </c>
      <c r="S14" s="196">
        <v>309</v>
      </c>
      <c r="T14" s="298" t="s">
        <v>77</v>
      </c>
    </row>
    <row r="15" spans="1:20" s="12" customFormat="1" ht="18" customHeight="1">
      <c r="A15" s="296" t="s">
        <v>78</v>
      </c>
      <c r="B15" s="218">
        <v>13</v>
      </c>
      <c r="C15" s="218">
        <v>92</v>
      </c>
      <c r="D15" s="218">
        <v>2472</v>
      </c>
      <c r="E15" s="218">
        <v>1296</v>
      </c>
      <c r="F15" s="218">
        <v>1176</v>
      </c>
      <c r="G15" s="218">
        <v>214</v>
      </c>
      <c r="H15" s="218">
        <f>214-89</f>
        <v>125</v>
      </c>
      <c r="I15" s="218">
        <v>89</v>
      </c>
      <c r="J15" s="218">
        <v>51</v>
      </c>
      <c r="K15" s="196">
        <f t="shared" si="0"/>
        <v>26</v>
      </c>
      <c r="L15" s="218">
        <v>25</v>
      </c>
      <c r="M15" s="218">
        <v>732</v>
      </c>
      <c r="N15" s="218">
        <v>731</v>
      </c>
      <c r="O15" s="218">
        <v>1155</v>
      </c>
      <c r="P15" s="218">
        <v>893</v>
      </c>
      <c r="Q15" s="219">
        <v>267</v>
      </c>
      <c r="R15" s="219">
        <v>48.5</v>
      </c>
      <c r="S15" s="218">
        <v>103</v>
      </c>
      <c r="T15" s="298" t="s">
        <v>79</v>
      </c>
    </row>
    <row r="16" spans="1:20" s="198" customFormat="1" ht="18" customHeight="1">
      <c r="A16" s="295" t="s">
        <v>80</v>
      </c>
      <c r="B16" s="196">
        <v>9</v>
      </c>
      <c r="C16" s="196">
        <v>297</v>
      </c>
      <c r="D16" s="196">
        <v>11730</v>
      </c>
      <c r="E16" s="196">
        <v>6142</v>
      </c>
      <c r="F16" s="196">
        <v>5588</v>
      </c>
      <c r="G16" s="196">
        <v>495</v>
      </c>
      <c r="H16" s="196">
        <v>203</v>
      </c>
      <c r="I16" s="196">
        <v>292</v>
      </c>
      <c r="J16" s="196">
        <v>49</v>
      </c>
      <c r="K16" s="196">
        <f t="shared" si="0"/>
        <v>24</v>
      </c>
      <c r="L16" s="196">
        <v>25</v>
      </c>
      <c r="M16" s="196">
        <v>3086</v>
      </c>
      <c r="N16" s="196">
        <v>3077</v>
      </c>
      <c r="O16" s="196">
        <v>4183</v>
      </c>
      <c r="P16" s="196">
        <v>4183</v>
      </c>
      <c r="Q16" s="203">
        <v>196.7</v>
      </c>
      <c r="R16" s="203">
        <v>85</v>
      </c>
      <c r="S16" s="196">
        <v>321</v>
      </c>
      <c r="T16" s="298" t="s">
        <v>81</v>
      </c>
    </row>
    <row r="17" spans="1:20" s="198" customFormat="1" ht="18" customHeight="1">
      <c r="A17" s="296" t="s">
        <v>82</v>
      </c>
      <c r="B17" s="196">
        <v>13</v>
      </c>
      <c r="C17" s="196">
        <v>94</v>
      </c>
      <c r="D17" s="196">
        <v>2609</v>
      </c>
      <c r="E17" s="196">
        <v>1372</v>
      </c>
      <c r="F17" s="196">
        <v>1237</v>
      </c>
      <c r="G17" s="196">
        <v>220</v>
      </c>
      <c r="H17" s="196">
        <f>220-86</f>
        <v>134</v>
      </c>
      <c r="I17" s="196">
        <v>86</v>
      </c>
      <c r="J17" s="196">
        <v>60</v>
      </c>
      <c r="K17" s="196">
        <f t="shared" si="0"/>
        <v>30</v>
      </c>
      <c r="L17" s="196">
        <v>30</v>
      </c>
      <c r="M17" s="196">
        <v>782</v>
      </c>
      <c r="N17" s="196">
        <v>779</v>
      </c>
      <c r="O17" s="196">
        <v>1177</v>
      </c>
      <c r="P17" s="196">
        <v>964</v>
      </c>
      <c r="Q17" s="203">
        <v>275</v>
      </c>
      <c r="R17" s="203">
        <v>48</v>
      </c>
      <c r="S17" s="196">
        <v>109</v>
      </c>
      <c r="T17" s="298" t="s">
        <v>83</v>
      </c>
    </row>
    <row r="18" spans="1:20" s="220" customFormat="1" ht="18" customHeight="1">
      <c r="A18" s="204" t="s">
        <v>803</v>
      </c>
      <c r="B18" s="443">
        <v>22</v>
      </c>
      <c r="C18" s="443">
        <v>400</v>
      </c>
      <c r="D18" s="443">
        <f>SUM(E18:F18)</f>
        <v>15087</v>
      </c>
      <c r="E18" s="443">
        <v>7868</v>
      </c>
      <c r="F18" s="443">
        <v>7219</v>
      </c>
      <c r="G18" s="443">
        <f>SUM(H18:I18)</f>
        <v>740</v>
      </c>
      <c r="H18" s="443">
        <v>347</v>
      </c>
      <c r="I18" s="443">
        <v>393</v>
      </c>
      <c r="J18" s="443">
        <f>SUM(K18:L18)</f>
        <v>108</v>
      </c>
      <c r="K18" s="443">
        <v>53</v>
      </c>
      <c r="L18" s="443">
        <v>55</v>
      </c>
      <c r="M18" s="443">
        <v>4175</v>
      </c>
      <c r="N18" s="443">
        <v>4150</v>
      </c>
      <c r="O18" s="443">
        <v>0</v>
      </c>
      <c r="P18" s="443">
        <v>5081</v>
      </c>
      <c r="Q18" s="443">
        <v>465</v>
      </c>
      <c r="R18" s="443">
        <v>134</v>
      </c>
      <c r="S18" s="443">
        <v>444</v>
      </c>
      <c r="T18" s="205" t="s">
        <v>803</v>
      </c>
    </row>
    <row r="19" spans="1:21" s="198" customFormat="1" ht="15.75" customHeight="1">
      <c r="A19" s="438" t="s">
        <v>84</v>
      </c>
      <c r="B19" s="196">
        <v>2</v>
      </c>
      <c r="C19" s="196">
        <v>23</v>
      </c>
      <c r="D19" s="196">
        <v>725</v>
      </c>
      <c r="E19" s="196">
        <v>386</v>
      </c>
      <c r="F19" s="196">
        <v>339</v>
      </c>
      <c r="G19" s="196">
        <v>51</v>
      </c>
      <c r="H19" s="196">
        <v>34</v>
      </c>
      <c r="I19" s="196">
        <v>17</v>
      </c>
      <c r="J19" s="196">
        <v>9</v>
      </c>
      <c r="K19" s="196">
        <v>3</v>
      </c>
      <c r="L19" s="196">
        <v>6</v>
      </c>
      <c r="M19" s="196">
        <v>221</v>
      </c>
      <c r="N19" s="196">
        <v>220</v>
      </c>
      <c r="O19" s="443">
        <v>0</v>
      </c>
      <c r="P19" s="196">
        <v>232</v>
      </c>
      <c r="Q19" s="203">
        <v>35</v>
      </c>
      <c r="R19" s="203">
        <v>8</v>
      </c>
      <c r="S19" s="197">
        <v>24</v>
      </c>
      <c r="T19" s="436" t="s">
        <v>85</v>
      </c>
      <c r="U19" s="221"/>
    </row>
    <row r="20" spans="1:21" s="198" customFormat="1" ht="15.75" customHeight="1">
      <c r="A20" s="438" t="s">
        <v>86</v>
      </c>
      <c r="B20" s="196">
        <v>2</v>
      </c>
      <c r="C20" s="196">
        <v>15</v>
      </c>
      <c r="D20" s="196">
        <v>377</v>
      </c>
      <c r="E20" s="196">
        <v>187</v>
      </c>
      <c r="F20" s="196">
        <v>190</v>
      </c>
      <c r="G20" s="196">
        <v>34</v>
      </c>
      <c r="H20" s="196">
        <v>17</v>
      </c>
      <c r="I20" s="196">
        <v>17</v>
      </c>
      <c r="J20" s="196">
        <v>9</v>
      </c>
      <c r="K20" s="196">
        <v>3</v>
      </c>
      <c r="L20" s="196">
        <v>6</v>
      </c>
      <c r="M20" s="196">
        <v>118</v>
      </c>
      <c r="N20" s="196">
        <v>117</v>
      </c>
      <c r="O20" s="443">
        <v>0</v>
      </c>
      <c r="P20" s="196">
        <v>131</v>
      </c>
      <c r="Q20" s="203">
        <v>35</v>
      </c>
      <c r="R20" s="203">
        <v>7</v>
      </c>
      <c r="S20" s="197">
        <v>16</v>
      </c>
      <c r="T20" s="436" t="s">
        <v>87</v>
      </c>
      <c r="U20" s="221"/>
    </row>
    <row r="21" spans="1:21" s="198" customFormat="1" ht="15.75" customHeight="1">
      <c r="A21" s="438" t="s">
        <v>88</v>
      </c>
      <c r="B21" s="196">
        <v>2</v>
      </c>
      <c r="C21" s="196">
        <v>16</v>
      </c>
      <c r="D21" s="196">
        <v>492</v>
      </c>
      <c r="E21" s="196">
        <v>268</v>
      </c>
      <c r="F21" s="196">
        <v>224</v>
      </c>
      <c r="G21" s="196">
        <v>37</v>
      </c>
      <c r="H21" s="196">
        <v>23</v>
      </c>
      <c r="I21" s="196">
        <v>14</v>
      </c>
      <c r="J21" s="196">
        <v>9</v>
      </c>
      <c r="K21" s="196">
        <v>3</v>
      </c>
      <c r="L21" s="196">
        <v>6</v>
      </c>
      <c r="M21" s="196">
        <v>167</v>
      </c>
      <c r="N21" s="196">
        <v>165</v>
      </c>
      <c r="O21" s="443">
        <v>0</v>
      </c>
      <c r="P21" s="196">
        <v>173</v>
      </c>
      <c r="Q21" s="203">
        <v>42</v>
      </c>
      <c r="R21" s="203">
        <v>9</v>
      </c>
      <c r="S21" s="197">
        <v>19</v>
      </c>
      <c r="T21" s="436" t="s">
        <v>89</v>
      </c>
      <c r="U21" s="221"/>
    </row>
    <row r="22" spans="1:21" s="198" customFormat="1" ht="15.75" customHeight="1">
      <c r="A22" s="438" t="s">
        <v>90</v>
      </c>
      <c r="B22" s="196">
        <v>2</v>
      </c>
      <c r="C22" s="196">
        <v>21</v>
      </c>
      <c r="D22" s="196">
        <v>687</v>
      </c>
      <c r="E22" s="196">
        <v>344</v>
      </c>
      <c r="F22" s="196">
        <v>343</v>
      </c>
      <c r="G22" s="196">
        <v>46</v>
      </c>
      <c r="H22" s="196">
        <v>23</v>
      </c>
      <c r="I22" s="196">
        <v>23</v>
      </c>
      <c r="J22" s="196">
        <v>10</v>
      </c>
      <c r="K22" s="196">
        <v>5</v>
      </c>
      <c r="L22" s="196">
        <v>5</v>
      </c>
      <c r="M22" s="196">
        <v>194</v>
      </c>
      <c r="N22" s="196">
        <v>194</v>
      </c>
      <c r="O22" s="443">
        <v>0</v>
      </c>
      <c r="P22" s="196">
        <v>233</v>
      </c>
      <c r="Q22" s="203">
        <v>78</v>
      </c>
      <c r="R22" s="203">
        <v>10</v>
      </c>
      <c r="S22" s="197">
        <v>23</v>
      </c>
      <c r="T22" s="436" t="s">
        <v>91</v>
      </c>
      <c r="U22" s="221"/>
    </row>
    <row r="23" spans="1:21" s="198" customFormat="1" ht="15.75" customHeight="1">
      <c r="A23" s="438" t="s">
        <v>92</v>
      </c>
      <c r="B23" s="196">
        <v>3</v>
      </c>
      <c r="C23" s="196">
        <v>11</v>
      </c>
      <c r="D23" s="196">
        <v>267</v>
      </c>
      <c r="E23" s="196">
        <v>134</v>
      </c>
      <c r="F23" s="196">
        <v>133</v>
      </c>
      <c r="G23" s="196">
        <v>32</v>
      </c>
      <c r="H23" s="196">
        <v>23</v>
      </c>
      <c r="I23" s="196">
        <v>9</v>
      </c>
      <c r="J23" s="196">
        <v>12</v>
      </c>
      <c r="K23" s="196">
        <v>6</v>
      </c>
      <c r="L23" s="196">
        <v>6</v>
      </c>
      <c r="M23" s="196">
        <v>75</v>
      </c>
      <c r="N23" s="196">
        <v>75</v>
      </c>
      <c r="O23" s="443">
        <v>0</v>
      </c>
      <c r="P23" s="196">
        <v>82</v>
      </c>
      <c r="Q23" s="203">
        <v>45</v>
      </c>
      <c r="R23" s="203">
        <v>7</v>
      </c>
      <c r="S23" s="197">
        <v>16</v>
      </c>
      <c r="T23" s="436" t="s">
        <v>93</v>
      </c>
      <c r="U23" s="221"/>
    </row>
    <row r="24" spans="1:21" s="198" customFormat="1" ht="15.75" customHeight="1">
      <c r="A24" s="438" t="s">
        <v>94</v>
      </c>
      <c r="B24" s="196">
        <v>1</v>
      </c>
      <c r="C24" s="196">
        <v>3</v>
      </c>
      <c r="D24" s="196">
        <v>57</v>
      </c>
      <c r="E24" s="196">
        <v>35</v>
      </c>
      <c r="F24" s="196">
        <v>22</v>
      </c>
      <c r="G24" s="196">
        <v>10</v>
      </c>
      <c r="H24" s="196">
        <v>9</v>
      </c>
      <c r="I24" s="196">
        <v>1</v>
      </c>
      <c r="J24" s="196">
        <v>3</v>
      </c>
      <c r="K24" s="196">
        <v>3</v>
      </c>
      <c r="L24" s="196"/>
      <c r="M24" s="196">
        <v>10</v>
      </c>
      <c r="N24" s="196">
        <v>10</v>
      </c>
      <c r="O24" s="443">
        <v>0</v>
      </c>
      <c r="P24" s="196">
        <v>24</v>
      </c>
      <c r="Q24" s="203">
        <v>11</v>
      </c>
      <c r="R24" s="203">
        <v>2</v>
      </c>
      <c r="S24" s="197">
        <v>4</v>
      </c>
      <c r="T24" s="436" t="s">
        <v>95</v>
      </c>
      <c r="U24" s="221"/>
    </row>
    <row r="25" spans="1:21" s="198" customFormat="1" ht="15.75" customHeight="1">
      <c r="A25" s="438" t="s">
        <v>96</v>
      </c>
      <c r="B25" s="196">
        <v>1</v>
      </c>
      <c r="C25" s="196">
        <v>3</v>
      </c>
      <c r="D25" s="196">
        <v>50</v>
      </c>
      <c r="E25" s="196">
        <v>28</v>
      </c>
      <c r="F25" s="196">
        <v>22</v>
      </c>
      <c r="G25" s="196">
        <v>10</v>
      </c>
      <c r="H25" s="196">
        <v>9</v>
      </c>
      <c r="I25" s="196">
        <v>1</v>
      </c>
      <c r="J25" s="196">
        <v>6</v>
      </c>
      <c r="K25" s="196">
        <v>4</v>
      </c>
      <c r="L25" s="196">
        <v>2</v>
      </c>
      <c r="M25" s="196">
        <v>11</v>
      </c>
      <c r="N25" s="196">
        <v>10</v>
      </c>
      <c r="O25" s="443">
        <v>0</v>
      </c>
      <c r="P25" s="196">
        <v>27</v>
      </c>
      <c r="Q25" s="203">
        <v>23</v>
      </c>
      <c r="R25" s="203">
        <v>5</v>
      </c>
      <c r="S25" s="197">
        <v>6</v>
      </c>
      <c r="T25" s="436" t="s">
        <v>97</v>
      </c>
      <c r="U25" s="221"/>
    </row>
    <row r="26" spans="1:21" s="6" customFormat="1" ht="15.75" customHeight="1">
      <c r="A26" s="7" t="s">
        <v>98</v>
      </c>
      <c r="B26" s="207">
        <v>2</v>
      </c>
      <c r="C26" s="207">
        <v>71</v>
      </c>
      <c r="D26" s="207">
        <v>2973</v>
      </c>
      <c r="E26" s="207">
        <v>1531</v>
      </c>
      <c r="F26" s="207">
        <v>1442</v>
      </c>
      <c r="G26" s="207">
        <v>115</v>
      </c>
      <c r="H26" s="207">
        <v>40</v>
      </c>
      <c r="I26" s="207">
        <v>75</v>
      </c>
      <c r="J26" s="207">
        <v>11</v>
      </c>
      <c r="K26" s="207">
        <v>4</v>
      </c>
      <c r="L26" s="207">
        <v>7</v>
      </c>
      <c r="M26" s="207">
        <v>690</v>
      </c>
      <c r="N26" s="207">
        <v>688</v>
      </c>
      <c r="O26" s="443">
        <v>0</v>
      </c>
      <c r="P26" s="207">
        <v>990</v>
      </c>
      <c r="Q26" s="210">
        <v>52</v>
      </c>
      <c r="R26" s="210">
        <v>19</v>
      </c>
      <c r="S26" s="208">
        <v>77</v>
      </c>
      <c r="T26" s="193" t="s">
        <v>99</v>
      </c>
      <c r="U26" s="222"/>
    </row>
    <row r="27" spans="1:21" s="6" customFormat="1" ht="15.75" customHeight="1">
      <c r="A27" s="7" t="s">
        <v>100</v>
      </c>
      <c r="B27" s="207">
        <v>1</v>
      </c>
      <c r="C27" s="207">
        <v>30</v>
      </c>
      <c r="D27" s="207">
        <v>1214</v>
      </c>
      <c r="E27" s="207">
        <v>0</v>
      </c>
      <c r="F27" s="207">
        <v>1214</v>
      </c>
      <c r="G27" s="207">
        <v>51</v>
      </c>
      <c r="H27" s="207">
        <v>18</v>
      </c>
      <c r="I27" s="207">
        <v>33</v>
      </c>
      <c r="J27" s="207">
        <v>4</v>
      </c>
      <c r="K27" s="207">
        <v>2</v>
      </c>
      <c r="L27" s="207">
        <v>2</v>
      </c>
      <c r="M27" s="207">
        <v>286</v>
      </c>
      <c r="N27" s="207">
        <v>284</v>
      </c>
      <c r="O27" s="443">
        <v>0</v>
      </c>
      <c r="P27" s="207">
        <v>411</v>
      </c>
      <c r="Q27" s="210">
        <v>12</v>
      </c>
      <c r="R27" s="210">
        <v>7</v>
      </c>
      <c r="S27" s="208">
        <v>33</v>
      </c>
      <c r="T27" s="193" t="s">
        <v>101</v>
      </c>
      <c r="U27" s="222"/>
    </row>
    <row r="28" spans="1:21" s="6" customFormat="1" ht="15.75" customHeight="1">
      <c r="A28" s="7" t="s">
        <v>102</v>
      </c>
      <c r="B28" s="207">
        <v>1</v>
      </c>
      <c r="C28" s="207">
        <v>24</v>
      </c>
      <c r="D28" s="207">
        <v>898</v>
      </c>
      <c r="E28" s="207">
        <v>501</v>
      </c>
      <c r="F28" s="207">
        <v>397</v>
      </c>
      <c r="G28" s="207">
        <v>48</v>
      </c>
      <c r="H28" s="207">
        <v>22</v>
      </c>
      <c r="I28" s="207">
        <v>26</v>
      </c>
      <c r="J28" s="207">
        <v>4</v>
      </c>
      <c r="K28" s="207">
        <v>3</v>
      </c>
      <c r="L28" s="207">
        <v>1</v>
      </c>
      <c r="M28" s="207">
        <v>270</v>
      </c>
      <c r="N28" s="207">
        <v>268</v>
      </c>
      <c r="O28" s="443">
        <v>0</v>
      </c>
      <c r="P28" s="207">
        <v>305</v>
      </c>
      <c r="Q28" s="210">
        <v>34</v>
      </c>
      <c r="R28" s="210">
        <v>8</v>
      </c>
      <c r="S28" s="208">
        <v>24</v>
      </c>
      <c r="T28" s="193" t="s">
        <v>103</v>
      </c>
      <c r="U28" s="222"/>
    </row>
    <row r="29" spans="1:21" s="6" customFormat="1" ht="15.75" customHeight="1">
      <c r="A29" s="7" t="s">
        <v>104</v>
      </c>
      <c r="B29" s="207">
        <v>1</v>
      </c>
      <c r="C29" s="207">
        <v>37</v>
      </c>
      <c r="D29" s="207">
        <v>1388</v>
      </c>
      <c r="E29" s="207">
        <v>717</v>
      </c>
      <c r="F29" s="207">
        <v>671</v>
      </c>
      <c r="G29" s="207">
        <v>59</v>
      </c>
      <c r="H29" s="207">
        <v>25</v>
      </c>
      <c r="I29" s="207">
        <v>34</v>
      </c>
      <c r="J29" s="207">
        <v>7</v>
      </c>
      <c r="K29" s="207">
        <v>4</v>
      </c>
      <c r="L29" s="207">
        <v>3</v>
      </c>
      <c r="M29" s="207">
        <v>422</v>
      </c>
      <c r="N29" s="207">
        <v>420</v>
      </c>
      <c r="O29" s="443">
        <v>0</v>
      </c>
      <c r="P29" s="207">
        <v>504</v>
      </c>
      <c r="Q29" s="210">
        <v>24</v>
      </c>
      <c r="R29" s="210">
        <v>9</v>
      </c>
      <c r="S29" s="208">
        <v>41</v>
      </c>
      <c r="T29" s="193" t="s">
        <v>105</v>
      </c>
      <c r="U29" s="222"/>
    </row>
    <row r="30" spans="1:21" s="6" customFormat="1" ht="15.75" customHeight="1">
      <c r="A30" s="7" t="s">
        <v>106</v>
      </c>
      <c r="B30" s="207">
        <v>1</v>
      </c>
      <c r="C30" s="207">
        <v>33</v>
      </c>
      <c r="D30" s="207">
        <v>1296</v>
      </c>
      <c r="E30" s="207">
        <v>842</v>
      </c>
      <c r="F30" s="207">
        <v>454</v>
      </c>
      <c r="G30" s="207">
        <v>56</v>
      </c>
      <c r="H30" s="207">
        <v>24</v>
      </c>
      <c r="I30" s="207">
        <v>32</v>
      </c>
      <c r="J30" s="207">
        <v>6</v>
      </c>
      <c r="K30" s="207">
        <v>3</v>
      </c>
      <c r="L30" s="207">
        <v>3</v>
      </c>
      <c r="M30" s="207">
        <v>401</v>
      </c>
      <c r="N30" s="207">
        <v>397</v>
      </c>
      <c r="O30" s="443">
        <v>0</v>
      </c>
      <c r="P30" s="207">
        <v>420</v>
      </c>
      <c r="Q30" s="210">
        <v>16</v>
      </c>
      <c r="R30" s="210">
        <v>9</v>
      </c>
      <c r="S30" s="208">
        <v>36</v>
      </c>
      <c r="T30" s="193" t="s">
        <v>107</v>
      </c>
      <c r="U30" s="222"/>
    </row>
    <row r="31" spans="1:21" s="6" customFormat="1" ht="15.75" customHeight="1">
      <c r="A31" s="7" t="s">
        <v>108</v>
      </c>
      <c r="B31" s="207">
        <v>1</v>
      </c>
      <c r="C31" s="207">
        <v>36</v>
      </c>
      <c r="D31" s="207">
        <v>1478</v>
      </c>
      <c r="E31" s="207">
        <v>1478</v>
      </c>
      <c r="F31" s="207"/>
      <c r="G31" s="207">
        <v>61</v>
      </c>
      <c r="H31" s="207">
        <v>26</v>
      </c>
      <c r="I31" s="207">
        <v>35</v>
      </c>
      <c r="J31" s="207">
        <v>6</v>
      </c>
      <c r="K31" s="207">
        <v>3</v>
      </c>
      <c r="L31" s="207">
        <v>3</v>
      </c>
      <c r="M31" s="207">
        <v>452</v>
      </c>
      <c r="N31" s="207">
        <v>448</v>
      </c>
      <c r="O31" s="443">
        <v>0</v>
      </c>
      <c r="P31" s="207">
        <v>512</v>
      </c>
      <c r="Q31" s="210">
        <v>20</v>
      </c>
      <c r="R31" s="210">
        <v>9</v>
      </c>
      <c r="S31" s="208">
        <v>40</v>
      </c>
      <c r="T31" s="193" t="s">
        <v>109</v>
      </c>
      <c r="U31" s="222"/>
    </row>
    <row r="32" spans="1:21" s="6" customFormat="1" ht="15.75" customHeight="1" thickBot="1">
      <c r="A32" s="14" t="s">
        <v>110</v>
      </c>
      <c r="B32" s="213">
        <v>2</v>
      </c>
      <c r="C32" s="213">
        <v>77</v>
      </c>
      <c r="D32" s="213">
        <v>3185</v>
      </c>
      <c r="E32" s="213">
        <v>1417</v>
      </c>
      <c r="F32" s="213">
        <v>1768</v>
      </c>
      <c r="G32" s="213">
        <v>130</v>
      </c>
      <c r="H32" s="213">
        <v>54</v>
      </c>
      <c r="I32" s="213">
        <v>76</v>
      </c>
      <c r="J32" s="213">
        <v>12</v>
      </c>
      <c r="K32" s="213">
        <v>7</v>
      </c>
      <c r="L32" s="213">
        <v>5</v>
      </c>
      <c r="M32" s="213">
        <v>858</v>
      </c>
      <c r="N32" s="213">
        <v>854</v>
      </c>
      <c r="O32" s="213"/>
      <c r="P32" s="213">
        <v>1037</v>
      </c>
      <c r="Q32" s="214">
        <v>38</v>
      </c>
      <c r="R32" s="214">
        <v>25</v>
      </c>
      <c r="S32" s="223">
        <v>85</v>
      </c>
      <c r="T32" s="437" t="s">
        <v>111</v>
      </c>
      <c r="U32" s="222"/>
    </row>
    <row r="33" spans="1:20" s="450" customFormat="1" ht="24" customHeight="1">
      <c r="A33" s="470" t="s">
        <v>112</v>
      </c>
      <c r="B33" s="470"/>
      <c r="C33" s="470"/>
      <c r="D33" s="470"/>
      <c r="J33" s="471"/>
      <c r="O33" s="726" t="s">
        <v>113</v>
      </c>
      <c r="P33" s="726"/>
      <c r="Q33" s="726"/>
      <c r="R33" s="726"/>
      <c r="S33" s="726"/>
      <c r="T33" s="726"/>
    </row>
    <row r="34" spans="1:10" s="450" customFormat="1" ht="12" customHeight="1">
      <c r="A34" s="451" t="s">
        <v>114</v>
      </c>
      <c r="B34" s="470"/>
      <c r="C34" s="470"/>
      <c r="D34" s="470"/>
      <c r="E34" s="471"/>
      <c r="F34" s="471"/>
      <c r="G34" s="471"/>
      <c r="H34" s="471"/>
      <c r="I34" s="471"/>
      <c r="J34" s="471"/>
    </row>
    <row r="35" spans="1:5" s="450" customFormat="1" ht="12" customHeight="1">
      <c r="A35" s="451" t="s">
        <v>115</v>
      </c>
      <c r="B35" s="451"/>
      <c r="C35" s="451"/>
      <c r="D35" s="451"/>
      <c r="E35" s="451"/>
    </row>
    <row r="36" s="452" customFormat="1" ht="12" customHeight="1">
      <c r="A36" s="450" t="s">
        <v>116</v>
      </c>
    </row>
    <row r="37" spans="1:22" s="38" customFormat="1" ht="12" customHeight="1">
      <c r="A37" s="83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2"/>
      <c r="U37" s="20"/>
      <c r="V37" s="20"/>
    </row>
    <row r="38" spans="1:22" s="323" customFormat="1" ht="12" customHeight="1">
      <c r="A38" s="472"/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3"/>
      <c r="V38" s="473"/>
    </row>
    <row r="39" spans="1:22" s="386" customFormat="1" ht="12" customHeight="1">
      <c r="A39" s="474"/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4"/>
      <c r="V39" s="474"/>
    </row>
    <row r="40" spans="1:22" s="38" customFormat="1" ht="12" customHeight="1">
      <c r="A40" s="476"/>
      <c r="B40" s="476"/>
      <c r="C40" s="83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20"/>
      <c r="V40" s="20"/>
    </row>
    <row r="41" spans="1:22" s="38" customFormat="1" ht="12" customHeight="1">
      <c r="A41" s="37"/>
      <c r="B41" s="37"/>
      <c r="C41" s="83"/>
      <c r="D41" s="37"/>
      <c r="E41" s="37"/>
      <c r="F41" s="37"/>
      <c r="G41" s="37"/>
      <c r="H41" s="37"/>
      <c r="I41" s="37"/>
      <c r="J41" s="37"/>
      <c r="K41" s="37"/>
      <c r="L41" s="37"/>
      <c r="M41" s="83"/>
      <c r="N41" s="83"/>
      <c r="O41" s="83"/>
      <c r="P41" s="83"/>
      <c r="Q41" s="37"/>
      <c r="R41" s="37"/>
      <c r="S41" s="37"/>
      <c r="T41" s="37"/>
      <c r="U41" s="20"/>
      <c r="V41" s="20"/>
    </row>
    <row r="42" spans="1:22" s="109" customFormat="1" ht="12" customHeight="1">
      <c r="A42" s="99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115"/>
      <c r="R42" s="115"/>
      <c r="S42" s="95"/>
      <c r="T42" s="99"/>
      <c r="U42" s="108"/>
      <c r="V42" s="108"/>
    </row>
    <row r="43" spans="1:20" s="108" customFormat="1" ht="12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30"/>
      <c r="R43" s="130"/>
      <c r="S43" s="100"/>
      <c r="T43" s="110"/>
    </row>
    <row r="44" spans="1:22" s="109" customFormat="1" ht="12" customHeight="1">
      <c r="A44" s="99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115"/>
      <c r="R44" s="115"/>
      <c r="S44" s="95"/>
      <c r="T44" s="99"/>
      <c r="U44" s="108"/>
      <c r="V44" s="108"/>
    </row>
    <row r="45" spans="1:20" s="108" customFormat="1" ht="12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30"/>
      <c r="R45" s="130"/>
      <c r="S45" s="100"/>
      <c r="T45" s="110"/>
    </row>
    <row r="46" spans="1:22" s="109" customFormat="1" ht="12" customHeight="1">
      <c r="A46" s="99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9"/>
      <c r="U46" s="108"/>
      <c r="V46" s="108"/>
    </row>
    <row r="47" spans="1:20" s="108" customFormat="1" ht="12" customHeight="1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30"/>
      <c r="R47" s="130"/>
      <c r="S47" s="100"/>
      <c r="T47" s="110"/>
    </row>
    <row r="48" spans="1:22" s="109" customFormat="1" ht="12" customHeight="1">
      <c r="A48" s="99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9"/>
      <c r="U48" s="108"/>
      <c r="V48" s="108"/>
    </row>
    <row r="49" spans="1:20" s="108" customFormat="1" ht="12" customHeight="1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30"/>
      <c r="R49" s="130"/>
      <c r="S49" s="100"/>
      <c r="T49" s="110"/>
    </row>
    <row r="50" spans="1:22" s="109" customFormat="1" ht="12" customHeight="1">
      <c r="A50" s="99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116"/>
      <c r="R50" s="116"/>
      <c r="S50" s="95"/>
      <c r="T50" s="99"/>
      <c r="U50" s="108"/>
      <c r="V50" s="108"/>
    </row>
    <row r="51" spans="1:22" s="109" customFormat="1" ht="12" customHeight="1">
      <c r="A51" s="99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116"/>
      <c r="R51" s="116"/>
      <c r="S51" s="95"/>
      <c r="T51" s="99"/>
      <c r="U51" s="108"/>
      <c r="V51" s="108"/>
    </row>
    <row r="52" spans="1:22" s="52" customFormat="1" ht="12" customHeight="1">
      <c r="A52" s="25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25"/>
      <c r="U52" s="57"/>
      <c r="V52" s="57"/>
    </row>
    <row r="53" spans="1:22" s="109" customFormat="1" ht="12" customHeight="1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116"/>
      <c r="R53" s="116"/>
      <c r="S53" s="95"/>
      <c r="T53" s="99"/>
      <c r="U53" s="108"/>
      <c r="V53" s="108"/>
    </row>
    <row r="54" spans="1:22" s="2" customFormat="1" ht="12" customHeight="1">
      <c r="A54" s="83"/>
      <c r="B54" s="65"/>
      <c r="C54" s="65"/>
      <c r="D54" s="65"/>
      <c r="E54" s="61"/>
      <c r="F54" s="65"/>
      <c r="G54" s="187"/>
      <c r="H54" s="65"/>
      <c r="I54" s="65"/>
      <c r="J54" s="187"/>
      <c r="K54" s="65"/>
      <c r="L54" s="65"/>
      <c r="M54" s="65"/>
      <c r="N54" s="65"/>
      <c r="O54" s="65"/>
      <c r="P54" s="65"/>
      <c r="Q54" s="89"/>
      <c r="R54" s="89"/>
      <c r="S54" s="65"/>
      <c r="T54" s="12"/>
      <c r="U54" s="8"/>
      <c r="V54" s="8"/>
    </row>
    <row r="55" spans="1:22" s="2" customFormat="1" ht="12" customHeight="1">
      <c r="A55" s="83"/>
      <c r="B55" s="65"/>
      <c r="C55" s="65"/>
      <c r="D55" s="65"/>
      <c r="E55" s="61"/>
      <c r="F55" s="65"/>
      <c r="G55" s="187"/>
      <c r="H55" s="65"/>
      <c r="I55" s="65"/>
      <c r="J55" s="187"/>
      <c r="K55" s="65"/>
      <c r="L55" s="65"/>
      <c r="M55" s="65"/>
      <c r="N55" s="65"/>
      <c r="O55" s="65"/>
      <c r="P55" s="65"/>
      <c r="Q55" s="89"/>
      <c r="R55" s="89"/>
      <c r="S55" s="65"/>
      <c r="T55" s="12"/>
      <c r="U55" s="8"/>
      <c r="V55" s="8"/>
    </row>
    <row r="56" spans="1:22" s="2" customFormat="1" ht="12" customHeight="1">
      <c r="A56" s="83"/>
      <c r="B56" s="65"/>
      <c r="C56" s="65"/>
      <c r="D56" s="65"/>
      <c r="E56" s="65"/>
      <c r="F56" s="65"/>
      <c r="G56" s="187"/>
      <c r="H56" s="65"/>
      <c r="I56" s="65"/>
      <c r="J56" s="187"/>
      <c r="K56" s="65"/>
      <c r="L56" s="61"/>
      <c r="M56" s="65"/>
      <c r="N56" s="65"/>
      <c r="O56" s="65"/>
      <c r="P56" s="65"/>
      <c r="Q56" s="89"/>
      <c r="R56" s="89"/>
      <c r="S56" s="65"/>
      <c r="T56" s="12"/>
      <c r="U56" s="8"/>
      <c r="V56" s="8"/>
    </row>
    <row r="57" spans="1:22" s="74" customFormat="1" ht="12" customHeight="1">
      <c r="A57" s="53"/>
      <c r="B57" s="96"/>
      <c r="C57" s="96"/>
      <c r="D57" s="96"/>
      <c r="E57" s="189"/>
      <c r="F57" s="189"/>
      <c r="G57" s="189"/>
      <c r="H57" s="189"/>
      <c r="I57" s="189"/>
      <c r="J57" s="189"/>
      <c r="K57" s="189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</row>
    <row r="58" spans="1:22" s="74" customFormat="1" ht="12" customHeight="1">
      <c r="A58" s="96"/>
      <c r="B58" s="96"/>
      <c r="C58" s="96"/>
      <c r="D58" s="96"/>
      <c r="E58" s="190"/>
      <c r="F58" s="190"/>
      <c r="G58" s="190"/>
      <c r="H58" s="190"/>
      <c r="I58" s="190"/>
      <c r="J58" s="190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</row>
    <row r="59" spans="1:22" s="74" customFormat="1" ht="12" customHeight="1">
      <c r="A59" s="96"/>
      <c r="B59" s="96"/>
      <c r="C59" s="96"/>
      <c r="D59" s="96"/>
      <c r="E59" s="96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</row>
    <row r="60" spans="1:22" s="178" customFormat="1" ht="12" customHeight="1">
      <c r="A60" s="177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</row>
    <row r="61" spans="1:22" s="28" customFormat="1" ht="12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="28" customFormat="1" ht="12" customHeight="1"/>
    <row r="63" s="28" customFormat="1" ht="12" customHeight="1"/>
    <row r="64" s="28" customFormat="1" ht="12" customHeight="1"/>
    <row r="65" s="28" customFormat="1" ht="12" customHeight="1"/>
    <row r="66" s="28" customFormat="1" ht="12" customHeight="1"/>
    <row r="67" s="28" customFormat="1" ht="12" customHeight="1"/>
    <row r="68" s="28" customFormat="1" ht="12" customHeight="1"/>
    <row r="69" s="28" customFormat="1" ht="12" customHeight="1"/>
    <row r="70" s="28" customFormat="1" ht="12" customHeight="1"/>
    <row r="71" s="28" customFormat="1" ht="12" customHeight="1"/>
    <row r="72" s="28" customFormat="1" ht="12" customHeight="1"/>
    <row r="73" s="28" customFormat="1" ht="12" customHeight="1"/>
    <row r="74" s="28" customFormat="1" ht="12" customHeight="1"/>
    <row r="75" s="28" customFormat="1" ht="12" customHeight="1"/>
    <row r="76" s="28" customFormat="1" ht="12" customHeight="1"/>
    <row r="77" s="28" customFormat="1" ht="12" customHeight="1"/>
    <row r="78" s="28" customFormat="1" ht="12" customHeight="1"/>
    <row r="79" s="28" customFormat="1" ht="12" customHeight="1"/>
    <row r="80" s="28" customFormat="1" ht="12" customHeight="1"/>
    <row r="81" s="28" customFormat="1" ht="12" customHeight="1"/>
    <row r="82" s="28" customFormat="1" ht="12" customHeight="1"/>
    <row r="83" s="28" customFormat="1" ht="12" customHeight="1"/>
    <row r="84" s="28" customFormat="1" ht="12" customHeight="1"/>
    <row r="85" s="28" customFormat="1" ht="12" customHeight="1"/>
    <row r="86" s="28" customFormat="1" ht="12" customHeight="1"/>
    <row r="87" s="28" customFormat="1" ht="12" customHeight="1"/>
    <row r="88" s="28" customFormat="1" ht="12" customHeight="1"/>
    <row r="89" s="28" customFormat="1" ht="12" customHeight="1"/>
    <row r="90" s="28" customFormat="1" ht="12" customHeight="1"/>
    <row r="91" s="28" customFormat="1" ht="12" customHeight="1"/>
    <row r="92" s="28" customFormat="1" ht="12" customHeight="1"/>
    <row r="93" s="28" customFormat="1" ht="12" customHeight="1"/>
    <row r="94" s="28" customFormat="1" ht="12" customHeight="1"/>
    <row r="95" s="28" customFormat="1" ht="12" customHeight="1"/>
    <row r="96" s="28" customFormat="1" ht="12" customHeight="1"/>
    <row r="97" s="28" customFormat="1" ht="12" customHeight="1"/>
    <row r="98" s="28" customFormat="1" ht="12" customHeight="1"/>
    <row r="99" s="28" customFormat="1" ht="12" customHeight="1"/>
    <row r="100" s="28" customFormat="1" ht="12" customHeight="1"/>
    <row r="101" s="28" customFormat="1" ht="12" customHeight="1"/>
    <row r="102" s="28" customFormat="1" ht="12" customHeight="1"/>
    <row r="103" s="28" customFormat="1" ht="12" customHeight="1"/>
    <row r="104" s="28" customFormat="1" ht="12" customHeight="1"/>
    <row r="105" s="28" customFormat="1" ht="12" customHeight="1"/>
    <row r="106" s="28" customFormat="1" ht="12" customHeight="1"/>
    <row r="107" s="28" customFormat="1" ht="12" customHeight="1"/>
    <row r="108" s="28" customFormat="1" ht="12" customHeight="1"/>
    <row r="109" s="28" customFormat="1" ht="12" customHeight="1"/>
    <row r="110" s="28" customFormat="1" ht="12" customHeight="1"/>
    <row r="111" s="28" customFormat="1" ht="12" customHeight="1"/>
    <row r="112" s="28" customFormat="1" ht="12" customHeight="1"/>
    <row r="113" s="28" customFormat="1" ht="12" customHeight="1"/>
    <row r="114" s="28" customFormat="1" ht="12" customHeight="1"/>
    <row r="115" s="28" customFormat="1" ht="12" customHeight="1"/>
    <row r="116" s="28" customFormat="1" ht="12" customHeight="1"/>
    <row r="117" s="28" customFormat="1" ht="12" customHeight="1"/>
    <row r="118" s="28" customFormat="1" ht="12" customHeight="1"/>
    <row r="119" s="28" customFormat="1" ht="12" customHeight="1"/>
    <row r="120" s="28" customFormat="1" ht="12" customHeight="1"/>
    <row r="121" s="28" customFormat="1" ht="12" customHeight="1"/>
    <row r="122" s="28" customFormat="1" ht="12" customHeight="1"/>
    <row r="123" s="28" customFormat="1" ht="12" customHeight="1"/>
    <row r="124" s="28" customFormat="1" ht="12" customHeight="1"/>
    <row r="125" s="28" customFormat="1" ht="12" customHeight="1"/>
    <row r="126" s="28" customFormat="1" ht="12" customHeight="1"/>
    <row r="127" s="28" customFormat="1" ht="12" customHeight="1"/>
    <row r="128" s="28" customFormat="1" ht="12" customHeight="1"/>
    <row r="129" s="28" customFormat="1" ht="12" customHeight="1"/>
    <row r="130" s="28" customFormat="1" ht="12" customHeight="1"/>
    <row r="131" s="28" customFormat="1" ht="12" customHeight="1"/>
    <row r="132" s="28" customFormat="1" ht="12" customHeight="1"/>
    <row r="133" s="28" customFormat="1" ht="12" customHeight="1"/>
    <row r="134" s="28" customFormat="1" ht="12" customHeight="1"/>
    <row r="135" s="28" customFormat="1" ht="12" customHeight="1"/>
    <row r="136" s="28" customFormat="1" ht="12" customHeight="1"/>
    <row r="137" s="28" customFormat="1" ht="12" customHeight="1"/>
    <row r="138" s="28" customFormat="1" ht="12" customHeight="1"/>
    <row r="139" s="28" customFormat="1" ht="12" customHeight="1"/>
    <row r="140" s="28" customFormat="1" ht="12" customHeight="1"/>
    <row r="141" s="28" customFormat="1" ht="12" customHeight="1"/>
    <row r="142" s="28" customFormat="1" ht="12" customHeight="1"/>
    <row r="143" s="28" customFormat="1" ht="12" customHeight="1"/>
  </sheetData>
  <mergeCells count="14">
    <mergeCell ref="O33:T33"/>
    <mergeCell ref="A1:T1"/>
    <mergeCell ref="A3:A7"/>
    <mergeCell ref="T3:T7"/>
    <mergeCell ref="D4:F4"/>
    <mergeCell ref="G4:I4"/>
    <mergeCell ref="J4:L4"/>
    <mergeCell ref="O3:P3"/>
    <mergeCell ref="M4:N4"/>
    <mergeCell ref="O4:P4"/>
    <mergeCell ref="D3:F3"/>
    <mergeCell ref="G3:I3"/>
    <mergeCell ref="J3:L3"/>
    <mergeCell ref="M3:N3"/>
  </mergeCells>
  <printOptions/>
  <pageMargins left="1.062992125984252" right="1.1811023622047245" top="1.220472440944882" bottom="0.984251968503937" header="0.31496062992125984" footer="0.4724409448818898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T15" sqref="T15"/>
    </sheetView>
  </sheetViews>
  <sheetFormatPr defaultColWidth="8.88671875" defaultRowHeight="13.5"/>
  <cols>
    <col min="1" max="1" width="11.88671875" style="0" customWidth="1"/>
    <col min="2" max="2" width="6.5546875" style="0" customWidth="1"/>
    <col min="3" max="3" width="7.77734375" style="0" customWidth="1"/>
    <col min="4" max="5" width="5.77734375" style="0" customWidth="1"/>
    <col min="6" max="6" width="6.3359375" style="0" customWidth="1"/>
    <col min="7" max="8" width="5.77734375" style="0" customWidth="1"/>
    <col min="9" max="9" width="6.3359375" style="0" customWidth="1"/>
    <col min="10" max="11" width="5.77734375" style="0" customWidth="1"/>
    <col min="12" max="12" width="6.10546875" style="0" customWidth="1"/>
    <col min="13" max="13" width="6.99609375" style="0" customWidth="1"/>
    <col min="14" max="14" width="6.77734375" style="0" customWidth="1"/>
    <col min="15" max="15" width="8.21484375" style="0" customWidth="1"/>
    <col min="16" max="18" width="6.77734375" style="0" customWidth="1"/>
    <col min="19" max="19" width="7.6640625" style="0" customWidth="1"/>
    <col min="20" max="20" width="11.4453125" style="0" customWidth="1"/>
    <col min="21" max="21" width="8.10546875" style="0" customWidth="1"/>
  </cols>
  <sheetData>
    <row r="1" spans="1:22" s="383" customFormat="1" ht="27">
      <c r="A1" s="690" t="s">
        <v>932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323"/>
      <c r="V1" s="323"/>
    </row>
    <row r="2" spans="1:22" s="383" customFormat="1" ht="14.25" thickBot="1">
      <c r="A2" s="439" t="s">
        <v>933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42" t="s">
        <v>934</v>
      </c>
      <c r="U2" s="386"/>
      <c r="V2" s="386"/>
    </row>
    <row r="3" spans="1:22" s="344" customFormat="1" ht="33" customHeight="1">
      <c r="A3" s="691" t="s">
        <v>969</v>
      </c>
      <c r="B3" s="692" t="s">
        <v>935</v>
      </c>
      <c r="C3" s="791" t="s">
        <v>936</v>
      </c>
      <c r="D3" s="694" t="s">
        <v>937</v>
      </c>
      <c r="E3" s="695"/>
      <c r="F3" s="696"/>
      <c r="G3" s="694" t="s">
        <v>938</v>
      </c>
      <c r="H3" s="697"/>
      <c r="I3" s="696"/>
      <c r="J3" s="694" t="s">
        <v>939</v>
      </c>
      <c r="K3" s="697"/>
      <c r="L3" s="696"/>
      <c r="M3" s="697" t="s">
        <v>940</v>
      </c>
      <c r="N3" s="696"/>
      <c r="O3" s="694" t="s">
        <v>941</v>
      </c>
      <c r="P3" s="696"/>
      <c r="Q3" s="728" t="s">
        <v>942</v>
      </c>
      <c r="R3" s="728" t="s">
        <v>943</v>
      </c>
      <c r="S3" s="728" t="s">
        <v>944</v>
      </c>
      <c r="T3" s="753" t="s">
        <v>970</v>
      </c>
      <c r="U3" s="38"/>
      <c r="V3" s="38"/>
    </row>
    <row r="4" spans="1:22" s="344" customFormat="1" ht="48" customHeight="1">
      <c r="A4" s="758"/>
      <c r="B4" s="693"/>
      <c r="C4" s="773"/>
      <c r="D4" s="387" t="s">
        <v>945</v>
      </c>
      <c r="E4" s="387" t="s">
        <v>0</v>
      </c>
      <c r="F4" s="388" t="s">
        <v>1</v>
      </c>
      <c r="G4" s="387" t="s">
        <v>945</v>
      </c>
      <c r="H4" s="387" t="s">
        <v>0</v>
      </c>
      <c r="I4" s="388" t="s">
        <v>1</v>
      </c>
      <c r="J4" s="387" t="s">
        <v>945</v>
      </c>
      <c r="K4" s="387" t="s">
        <v>0</v>
      </c>
      <c r="L4" s="388" t="s">
        <v>1</v>
      </c>
      <c r="M4" s="11" t="s">
        <v>2</v>
      </c>
      <c r="N4" s="10" t="s">
        <v>3</v>
      </c>
      <c r="O4" s="9" t="s">
        <v>4</v>
      </c>
      <c r="P4" s="11" t="s">
        <v>5</v>
      </c>
      <c r="Q4" s="729"/>
      <c r="R4" s="729"/>
      <c r="S4" s="729"/>
      <c r="T4" s="755"/>
      <c r="U4" s="38"/>
      <c r="V4" s="38"/>
    </row>
    <row r="5" spans="1:22" s="453" customFormat="1" ht="23.25" customHeight="1">
      <c r="A5" s="295" t="s">
        <v>6</v>
      </c>
      <c r="B5" s="196">
        <f>SUM(B17:B20)</f>
        <v>4</v>
      </c>
      <c r="C5" s="196">
        <f>SUM(C17:C20)</f>
        <v>89</v>
      </c>
      <c r="D5" s="196">
        <v>2976</v>
      </c>
      <c r="E5" s="196">
        <v>1568</v>
      </c>
      <c r="F5" s="196">
        <v>1408</v>
      </c>
      <c r="G5" s="196">
        <v>147</v>
      </c>
      <c r="H5" s="196">
        <v>112</v>
      </c>
      <c r="I5" s="196">
        <v>35</v>
      </c>
      <c r="J5" s="196">
        <f>SUM(K5:L5)</f>
        <v>20</v>
      </c>
      <c r="K5" s="196">
        <v>16</v>
      </c>
      <c r="L5" s="196">
        <f>SUM(L17:L20)</f>
        <v>4</v>
      </c>
      <c r="M5" s="196">
        <v>1006</v>
      </c>
      <c r="N5" s="196">
        <v>1004</v>
      </c>
      <c r="O5" s="196">
        <v>1002</v>
      </c>
      <c r="P5" s="196">
        <v>1004</v>
      </c>
      <c r="Q5" s="202">
        <v>71</v>
      </c>
      <c r="R5" s="202">
        <v>17</v>
      </c>
      <c r="S5" s="273">
        <v>81</v>
      </c>
      <c r="T5" s="297" t="s">
        <v>907</v>
      </c>
      <c r="U5" s="198"/>
      <c r="V5" s="198"/>
    </row>
    <row r="6" spans="1:22" s="453" customFormat="1" ht="23.25" customHeight="1">
      <c r="A6" s="296" t="s">
        <v>7</v>
      </c>
      <c r="B6" s="454">
        <v>2</v>
      </c>
      <c r="C6" s="454">
        <v>15</v>
      </c>
      <c r="D6" s="454">
        <v>412</v>
      </c>
      <c r="E6" s="454">
        <v>219</v>
      </c>
      <c r="F6" s="454">
        <v>193</v>
      </c>
      <c r="G6" s="454">
        <v>34</v>
      </c>
      <c r="H6" s="454"/>
      <c r="I6" s="454">
        <v>11</v>
      </c>
      <c r="J6" s="454">
        <v>7</v>
      </c>
      <c r="K6" s="454"/>
      <c r="L6" s="454">
        <v>2</v>
      </c>
      <c r="M6" s="454">
        <v>134</v>
      </c>
      <c r="N6" s="454">
        <v>133</v>
      </c>
      <c r="O6" s="454">
        <v>175</v>
      </c>
      <c r="P6" s="454">
        <v>151</v>
      </c>
      <c r="Q6" s="455">
        <v>36.7</v>
      </c>
      <c r="R6" s="455">
        <v>4.4</v>
      </c>
      <c r="S6" s="454">
        <v>15</v>
      </c>
      <c r="T6" s="298" t="s">
        <v>908</v>
      </c>
      <c r="U6" s="201"/>
      <c r="V6" s="201"/>
    </row>
    <row r="7" spans="1:22" s="453" customFormat="1" ht="23.25" customHeight="1">
      <c r="A7" s="295" t="s">
        <v>8</v>
      </c>
      <c r="B7" s="196">
        <v>4</v>
      </c>
      <c r="C7" s="196">
        <v>81</v>
      </c>
      <c r="D7" s="196">
        <v>2967</v>
      </c>
      <c r="E7" s="196">
        <v>1570</v>
      </c>
      <c r="F7" s="196">
        <v>1397</v>
      </c>
      <c r="G7" s="196">
        <v>148</v>
      </c>
      <c r="H7" s="196">
        <v>111</v>
      </c>
      <c r="I7" s="196">
        <v>37</v>
      </c>
      <c r="J7" s="196">
        <v>20</v>
      </c>
      <c r="K7" s="196">
        <v>16</v>
      </c>
      <c r="L7" s="196">
        <v>4</v>
      </c>
      <c r="M7" s="196">
        <v>977</v>
      </c>
      <c r="N7" s="196">
        <v>977</v>
      </c>
      <c r="O7" s="196">
        <v>972</v>
      </c>
      <c r="P7" s="196">
        <v>957</v>
      </c>
      <c r="Q7" s="202">
        <v>77.1</v>
      </c>
      <c r="R7" s="202">
        <v>19.8</v>
      </c>
      <c r="S7" s="196">
        <v>88</v>
      </c>
      <c r="T7" s="298" t="s">
        <v>909</v>
      </c>
      <c r="U7" s="198"/>
      <c r="V7" s="198"/>
    </row>
    <row r="8" spans="1:22" s="453" customFormat="1" ht="23.25" customHeight="1">
      <c r="A8" s="296" t="s">
        <v>9</v>
      </c>
      <c r="B8" s="454">
        <v>2</v>
      </c>
      <c r="C8" s="454">
        <v>15</v>
      </c>
      <c r="D8" s="454">
        <v>436</v>
      </c>
      <c r="E8" s="454">
        <v>224</v>
      </c>
      <c r="F8" s="454">
        <v>212</v>
      </c>
      <c r="G8" s="454">
        <v>35</v>
      </c>
      <c r="H8" s="454"/>
      <c r="I8" s="454">
        <v>11</v>
      </c>
      <c r="J8" s="454">
        <v>4</v>
      </c>
      <c r="K8" s="454"/>
      <c r="L8" s="454">
        <v>2</v>
      </c>
      <c r="M8" s="454">
        <v>119</v>
      </c>
      <c r="N8" s="454">
        <v>119</v>
      </c>
      <c r="O8" s="454">
        <v>175</v>
      </c>
      <c r="P8" s="454">
        <v>149</v>
      </c>
      <c r="Q8" s="455">
        <v>47.4</v>
      </c>
      <c r="R8" s="455">
        <v>5.1</v>
      </c>
      <c r="S8" s="454">
        <v>19</v>
      </c>
      <c r="T8" s="298" t="s">
        <v>910</v>
      </c>
      <c r="U8" s="201"/>
      <c r="V8" s="201"/>
    </row>
    <row r="9" spans="1:22" s="453" customFormat="1" ht="23.25" customHeight="1">
      <c r="A9" s="295" t="s">
        <v>10</v>
      </c>
      <c r="B9" s="196">
        <v>4</v>
      </c>
      <c r="C9" s="196">
        <v>86</v>
      </c>
      <c r="D9" s="196">
        <v>2918</v>
      </c>
      <c r="E9" s="196">
        <v>1554</v>
      </c>
      <c r="F9" s="196">
        <v>1364</v>
      </c>
      <c r="G9" s="196">
        <v>147</v>
      </c>
      <c r="H9" s="196">
        <v>112</v>
      </c>
      <c r="I9" s="196">
        <v>35</v>
      </c>
      <c r="J9" s="196">
        <v>20</v>
      </c>
      <c r="K9" s="196">
        <v>16</v>
      </c>
      <c r="L9" s="196">
        <v>4</v>
      </c>
      <c r="M9" s="196">
        <v>977</v>
      </c>
      <c r="N9" s="196">
        <v>975</v>
      </c>
      <c r="O9" s="196">
        <v>966</v>
      </c>
      <c r="P9" s="196">
        <v>952</v>
      </c>
      <c r="Q9" s="196">
        <v>76.3</v>
      </c>
      <c r="R9" s="196">
        <v>20.6</v>
      </c>
      <c r="S9" s="196">
        <v>95</v>
      </c>
      <c r="T9" s="298" t="s">
        <v>911</v>
      </c>
      <c r="U9" s="198"/>
      <c r="V9" s="198"/>
    </row>
    <row r="10" spans="1:22" s="453" customFormat="1" ht="23.25" customHeight="1">
      <c r="A10" s="296" t="s">
        <v>11</v>
      </c>
      <c r="B10" s="454">
        <v>1</v>
      </c>
      <c r="C10" s="454">
        <v>12</v>
      </c>
      <c r="D10" s="454">
        <v>344</v>
      </c>
      <c r="E10" s="454">
        <v>164</v>
      </c>
      <c r="F10" s="454">
        <v>180</v>
      </c>
      <c r="G10" s="454">
        <v>22</v>
      </c>
      <c r="H10" s="454"/>
      <c r="I10" s="454">
        <v>6</v>
      </c>
      <c r="J10" s="454">
        <v>5</v>
      </c>
      <c r="K10" s="454"/>
      <c r="L10" s="454">
        <v>2</v>
      </c>
      <c r="M10" s="454">
        <v>100</v>
      </c>
      <c r="N10" s="454">
        <v>100</v>
      </c>
      <c r="O10" s="454">
        <v>140</v>
      </c>
      <c r="P10" s="454">
        <v>121</v>
      </c>
      <c r="Q10" s="455">
        <v>14.221</v>
      </c>
      <c r="R10" s="455">
        <v>3.276</v>
      </c>
      <c r="S10" s="454">
        <v>13</v>
      </c>
      <c r="T10" s="298" t="s">
        <v>912</v>
      </c>
      <c r="U10" s="201"/>
      <c r="V10" s="201"/>
    </row>
    <row r="11" spans="1:22" s="453" customFormat="1" ht="23.25" customHeight="1">
      <c r="A11" s="295" t="s">
        <v>12</v>
      </c>
      <c r="B11" s="196">
        <v>4</v>
      </c>
      <c r="C11" s="196">
        <v>83</v>
      </c>
      <c r="D11" s="196">
        <v>2980</v>
      </c>
      <c r="E11" s="196">
        <v>1578</v>
      </c>
      <c r="F11" s="196">
        <v>1402</v>
      </c>
      <c r="G11" s="196">
        <v>144</v>
      </c>
      <c r="H11" s="196">
        <v>105</v>
      </c>
      <c r="I11" s="196">
        <v>39</v>
      </c>
      <c r="J11" s="196">
        <v>20</v>
      </c>
      <c r="K11" s="196">
        <v>16</v>
      </c>
      <c r="L11" s="196">
        <v>4</v>
      </c>
      <c r="M11" s="196">
        <v>973</v>
      </c>
      <c r="N11" s="196">
        <v>964</v>
      </c>
      <c r="O11" s="196">
        <v>1058</v>
      </c>
      <c r="P11" s="196">
        <v>1058</v>
      </c>
      <c r="Q11" s="196">
        <v>49.782</v>
      </c>
      <c r="R11" s="196">
        <v>20.786</v>
      </c>
      <c r="S11" s="196">
        <v>93</v>
      </c>
      <c r="T11" s="298" t="s">
        <v>913</v>
      </c>
      <c r="U11" s="198"/>
      <c r="V11" s="198"/>
    </row>
    <row r="12" spans="1:22" s="453" customFormat="1" ht="23.25" customHeight="1">
      <c r="A12" s="296" t="s">
        <v>13</v>
      </c>
      <c r="B12" s="454">
        <v>1</v>
      </c>
      <c r="C12" s="454">
        <v>12</v>
      </c>
      <c r="D12" s="454">
        <v>344</v>
      </c>
      <c r="E12" s="454">
        <v>155</v>
      </c>
      <c r="F12" s="454">
        <v>189</v>
      </c>
      <c r="G12" s="454">
        <v>23</v>
      </c>
      <c r="H12" s="454"/>
      <c r="I12" s="454">
        <v>7</v>
      </c>
      <c r="J12" s="454">
        <v>4</v>
      </c>
      <c r="K12" s="454"/>
      <c r="L12" s="454">
        <v>2</v>
      </c>
      <c r="M12" s="454">
        <v>114</v>
      </c>
      <c r="N12" s="454">
        <v>114</v>
      </c>
      <c r="O12" s="454">
        <v>140</v>
      </c>
      <c r="P12" s="454">
        <v>123</v>
      </c>
      <c r="Q12" s="455">
        <v>14.2</v>
      </c>
      <c r="R12" s="455">
        <v>3.3</v>
      </c>
      <c r="S12" s="454">
        <v>12</v>
      </c>
      <c r="T12" s="298" t="s">
        <v>914</v>
      </c>
      <c r="U12" s="201"/>
      <c r="V12" s="201"/>
    </row>
    <row r="13" spans="1:22" s="453" customFormat="1" ht="23.25" customHeight="1">
      <c r="A13" s="295" t="s">
        <v>14</v>
      </c>
      <c r="B13" s="196">
        <v>4</v>
      </c>
      <c r="C13" s="196">
        <v>84</v>
      </c>
      <c r="D13" s="196">
        <v>3239</v>
      </c>
      <c r="E13" s="196">
        <v>1743</v>
      </c>
      <c r="F13" s="196">
        <v>1496</v>
      </c>
      <c r="G13" s="196">
        <v>144</v>
      </c>
      <c r="H13" s="196">
        <v>106</v>
      </c>
      <c r="I13" s="196">
        <v>38</v>
      </c>
      <c r="J13" s="196">
        <v>20</v>
      </c>
      <c r="K13" s="196">
        <v>16</v>
      </c>
      <c r="L13" s="196">
        <v>4</v>
      </c>
      <c r="M13" s="196">
        <v>932</v>
      </c>
      <c r="N13" s="196">
        <v>928</v>
      </c>
      <c r="O13" s="196">
        <v>1226</v>
      </c>
      <c r="P13" s="196">
        <v>1226</v>
      </c>
      <c r="Q13" s="203">
        <v>49.8</v>
      </c>
      <c r="R13" s="203">
        <v>20.8</v>
      </c>
      <c r="S13" s="196">
        <v>95</v>
      </c>
      <c r="T13" s="298" t="s">
        <v>915</v>
      </c>
      <c r="U13" s="198"/>
      <c r="V13" s="198"/>
    </row>
    <row r="14" spans="1:22" s="453" customFormat="1" ht="23.25" customHeight="1">
      <c r="A14" s="296" t="s">
        <v>15</v>
      </c>
      <c r="B14" s="196">
        <v>1</v>
      </c>
      <c r="C14" s="196">
        <v>12</v>
      </c>
      <c r="D14" s="196">
        <v>371</v>
      </c>
      <c r="E14" s="196">
        <v>176</v>
      </c>
      <c r="F14" s="196">
        <v>195</v>
      </c>
      <c r="G14" s="196">
        <v>23</v>
      </c>
      <c r="H14" s="196">
        <v>16</v>
      </c>
      <c r="I14" s="196">
        <v>7</v>
      </c>
      <c r="J14" s="196">
        <v>5</v>
      </c>
      <c r="K14" s="196">
        <v>3</v>
      </c>
      <c r="L14" s="196">
        <v>2</v>
      </c>
      <c r="M14" s="196">
        <v>107</v>
      </c>
      <c r="N14" s="196">
        <v>107</v>
      </c>
      <c r="O14" s="196">
        <v>148</v>
      </c>
      <c r="P14" s="196">
        <v>137</v>
      </c>
      <c r="Q14" s="203">
        <v>14.2</v>
      </c>
      <c r="R14" s="203">
        <v>3.3</v>
      </c>
      <c r="S14" s="196">
        <v>12</v>
      </c>
      <c r="T14" s="298" t="s">
        <v>916</v>
      </c>
      <c r="U14" s="198"/>
      <c r="V14" s="198"/>
    </row>
    <row r="15" spans="1:22" s="453" customFormat="1" ht="23.25" customHeight="1">
      <c r="A15" s="204" t="s">
        <v>871</v>
      </c>
      <c r="B15" s="443">
        <v>5</v>
      </c>
      <c r="C15" s="443">
        <v>101</v>
      </c>
      <c r="D15" s="443">
        <f>SUM(E15:F15)</f>
        <v>3922</v>
      </c>
      <c r="E15" s="443">
        <v>2047</v>
      </c>
      <c r="F15" s="443">
        <v>1875</v>
      </c>
      <c r="G15" s="443">
        <f>SUM(H15:I15)</f>
        <v>173</v>
      </c>
      <c r="H15" s="443">
        <v>123</v>
      </c>
      <c r="I15" s="443">
        <v>50</v>
      </c>
      <c r="J15" s="443">
        <f>SUM(K15:L15)</f>
        <v>25</v>
      </c>
      <c r="K15" s="443">
        <v>19</v>
      </c>
      <c r="L15" s="443">
        <v>6</v>
      </c>
      <c r="M15" s="443">
        <v>1048</v>
      </c>
      <c r="N15" s="443">
        <v>1045</v>
      </c>
      <c r="O15" s="443">
        <v>0</v>
      </c>
      <c r="P15" s="443">
        <v>1380</v>
      </c>
      <c r="Q15" s="443">
        <v>64</v>
      </c>
      <c r="R15" s="443">
        <v>25</v>
      </c>
      <c r="S15" s="443">
        <v>111</v>
      </c>
      <c r="T15" s="205" t="s">
        <v>871</v>
      </c>
      <c r="U15" s="220"/>
      <c r="V15" s="220"/>
    </row>
    <row r="16" spans="1:22" s="453" customFormat="1" ht="23.25" customHeight="1">
      <c r="A16" s="438" t="s">
        <v>919</v>
      </c>
      <c r="B16" s="196">
        <v>1</v>
      </c>
      <c r="C16" s="196">
        <v>12</v>
      </c>
      <c r="D16" s="196">
        <v>406</v>
      </c>
      <c r="E16" s="196">
        <v>198</v>
      </c>
      <c r="F16" s="196">
        <v>208</v>
      </c>
      <c r="G16" s="196">
        <v>23</v>
      </c>
      <c r="H16" s="196">
        <v>16</v>
      </c>
      <c r="I16" s="196">
        <v>7</v>
      </c>
      <c r="J16" s="196">
        <v>5</v>
      </c>
      <c r="K16" s="196">
        <v>3</v>
      </c>
      <c r="L16" s="196">
        <v>2</v>
      </c>
      <c r="M16" s="196">
        <v>114</v>
      </c>
      <c r="N16" s="196">
        <v>114</v>
      </c>
      <c r="O16" s="196" t="s">
        <v>949</v>
      </c>
      <c r="P16" s="196">
        <v>153</v>
      </c>
      <c r="Q16" s="203">
        <v>14</v>
      </c>
      <c r="R16" s="203">
        <v>3</v>
      </c>
      <c r="S16" s="197">
        <v>12</v>
      </c>
      <c r="T16" s="322" t="s">
        <v>920</v>
      </c>
      <c r="U16" s="198"/>
      <c r="V16" s="198"/>
    </row>
    <row r="17" spans="1:22" s="453" customFormat="1" ht="23.25" customHeight="1">
      <c r="A17" s="7" t="s">
        <v>16</v>
      </c>
      <c r="B17" s="207">
        <v>1</v>
      </c>
      <c r="C17" s="207">
        <v>24</v>
      </c>
      <c r="D17" s="207">
        <v>1010</v>
      </c>
      <c r="E17" s="207">
        <v>1010</v>
      </c>
      <c r="F17" s="207" t="s">
        <v>751</v>
      </c>
      <c r="G17" s="456">
        <v>41</v>
      </c>
      <c r="H17" s="207">
        <v>28</v>
      </c>
      <c r="I17" s="207">
        <v>13</v>
      </c>
      <c r="J17" s="456">
        <v>5</v>
      </c>
      <c r="K17" s="207">
        <v>4</v>
      </c>
      <c r="L17" s="207">
        <v>1</v>
      </c>
      <c r="M17" s="207">
        <v>276</v>
      </c>
      <c r="N17" s="207">
        <v>276</v>
      </c>
      <c r="O17" s="207" t="s">
        <v>949</v>
      </c>
      <c r="P17" s="207">
        <v>295</v>
      </c>
      <c r="Q17" s="210">
        <v>12</v>
      </c>
      <c r="R17" s="210">
        <v>5</v>
      </c>
      <c r="S17" s="208">
        <v>28</v>
      </c>
      <c r="T17" s="193" t="s">
        <v>17</v>
      </c>
      <c r="U17" s="6"/>
      <c r="V17" s="6"/>
    </row>
    <row r="18" spans="1:22" s="453" customFormat="1" ht="23.25" customHeight="1">
      <c r="A18" s="7" t="s">
        <v>872</v>
      </c>
      <c r="B18" s="207">
        <v>1</v>
      </c>
      <c r="C18" s="207">
        <v>21</v>
      </c>
      <c r="D18" s="207">
        <v>839</v>
      </c>
      <c r="E18" s="207">
        <v>839</v>
      </c>
      <c r="F18" s="207" t="s">
        <v>949</v>
      </c>
      <c r="G18" s="456">
        <v>35</v>
      </c>
      <c r="H18" s="207">
        <v>31</v>
      </c>
      <c r="I18" s="207">
        <v>4</v>
      </c>
      <c r="J18" s="456">
        <v>5</v>
      </c>
      <c r="K18" s="207">
        <v>4</v>
      </c>
      <c r="L18" s="207">
        <v>1</v>
      </c>
      <c r="M18" s="207">
        <v>212</v>
      </c>
      <c r="N18" s="207">
        <v>212</v>
      </c>
      <c r="O18" s="207" t="s">
        <v>949</v>
      </c>
      <c r="P18" s="207">
        <v>312</v>
      </c>
      <c r="Q18" s="210">
        <v>15</v>
      </c>
      <c r="R18" s="210">
        <v>5</v>
      </c>
      <c r="S18" s="208">
        <v>22</v>
      </c>
      <c r="T18" s="193" t="s">
        <v>873</v>
      </c>
      <c r="U18" s="6"/>
      <c r="V18" s="6"/>
    </row>
    <row r="19" spans="1:22" s="453" customFormat="1" ht="23.25" customHeight="1" thickBot="1">
      <c r="A19" s="14" t="s">
        <v>876</v>
      </c>
      <c r="B19" s="213">
        <v>2</v>
      </c>
      <c r="C19" s="213">
        <v>44</v>
      </c>
      <c r="D19" s="213">
        <v>1667</v>
      </c>
      <c r="E19" s="213" t="s">
        <v>949</v>
      </c>
      <c r="F19" s="213">
        <v>1667</v>
      </c>
      <c r="G19" s="457">
        <v>74</v>
      </c>
      <c r="H19" s="213">
        <v>48</v>
      </c>
      <c r="I19" s="213">
        <v>26</v>
      </c>
      <c r="J19" s="457">
        <v>10</v>
      </c>
      <c r="K19" s="213">
        <v>8</v>
      </c>
      <c r="L19" s="213">
        <v>2</v>
      </c>
      <c r="M19" s="213">
        <v>446</v>
      </c>
      <c r="N19" s="213">
        <v>443</v>
      </c>
      <c r="O19" s="213" t="s">
        <v>949</v>
      </c>
      <c r="P19" s="213">
        <v>620</v>
      </c>
      <c r="Q19" s="214">
        <v>23</v>
      </c>
      <c r="R19" s="214">
        <v>12</v>
      </c>
      <c r="S19" s="223">
        <v>49</v>
      </c>
      <c r="T19" s="437" t="s">
        <v>877</v>
      </c>
      <c r="U19" s="6"/>
      <c r="V19" s="6"/>
    </row>
    <row r="20" spans="1:22" s="344" customFormat="1" ht="27" customHeight="1">
      <c r="A20" s="413" t="s">
        <v>880</v>
      </c>
      <c r="B20" s="413"/>
      <c r="C20" s="413"/>
      <c r="D20" s="413"/>
      <c r="L20" s="6"/>
      <c r="M20" s="6"/>
      <c r="N20" s="689" t="s">
        <v>881</v>
      </c>
      <c r="O20" s="689"/>
      <c r="P20" s="689"/>
      <c r="Q20" s="689"/>
      <c r="R20" s="689"/>
      <c r="S20" s="689"/>
      <c r="T20" s="689"/>
      <c r="U20" s="6"/>
      <c r="V20" s="6"/>
    </row>
    <row r="21" spans="1:22" s="344" customFormat="1" ht="15" customHeight="1">
      <c r="A21" s="324" t="s">
        <v>18</v>
      </c>
      <c r="B21" s="413"/>
      <c r="C21" s="413"/>
      <c r="D21" s="413"/>
      <c r="E21" s="458"/>
      <c r="F21" s="458"/>
      <c r="G21" s="458"/>
      <c r="H21" s="458"/>
      <c r="I21" s="458"/>
      <c r="J21" s="45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344" customFormat="1" ht="15" customHeight="1">
      <c r="A22" s="324" t="s">
        <v>19</v>
      </c>
      <c r="B22" s="324"/>
      <c r="C22" s="324"/>
      <c r="D22" s="324"/>
      <c r="E22" s="32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344" customFormat="1" ht="15" customHeight="1">
      <c r="A23" s="6" t="s">
        <v>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="344" customFormat="1" ht="13.5"/>
  </sheetData>
  <mergeCells count="14">
    <mergeCell ref="A1:T1"/>
    <mergeCell ref="A3:A4"/>
    <mergeCell ref="B3:B4"/>
    <mergeCell ref="C3:C4"/>
    <mergeCell ref="D3:F3"/>
    <mergeCell ref="G3:I3"/>
    <mergeCell ref="J3:L3"/>
    <mergeCell ref="M3:N3"/>
    <mergeCell ref="O3:P3"/>
    <mergeCell ref="Q3:Q4"/>
    <mergeCell ref="R3:R4"/>
    <mergeCell ref="S3:S4"/>
    <mergeCell ref="T3:T4"/>
    <mergeCell ref="N20:T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4"/>
  <sheetViews>
    <sheetView zoomScale="80" zoomScaleNormal="80" zoomScaleSheetLayoutView="100" workbookViewId="0" topLeftCell="A1">
      <selection activeCell="P17" sqref="P17"/>
    </sheetView>
  </sheetViews>
  <sheetFormatPr defaultColWidth="8.88671875" defaultRowHeight="34.5" customHeight="1"/>
  <cols>
    <col min="1" max="1" width="13.88671875" style="0" customWidth="1"/>
    <col min="2" max="2" width="8.77734375" style="0" customWidth="1"/>
    <col min="3" max="3" width="8.6640625" style="0" customWidth="1"/>
    <col min="4" max="4" width="7.3359375" style="0" customWidth="1"/>
    <col min="5" max="6" width="6.77734375" style="0" customWidth="1"/>
    <col min="7" max="7" width="7.3359375" style="0" customWidth="1"/>
    <col min="8" max="9" width="6.77734375" style="0" customWidth="1"/>
    <col min="10" max="10" width="7.3359375" style="0" customWidth="1"/>
    <col min="11" max="12" width="6.77734375" style="0" customWidth="1"/>
    <col min="13" max="16" width="9.3359375" style="0" customWidth="1"/>
    <col min="17" max="19" width="9.21484375" style="0" customWidth="1"/>
    <col min="20" max="20" width="13.88671875" style="0" customWidth="1"/>
  </cols>
  <sheetData>
    <row r="1" spans="1:20" s="382" customFormat="1" ht="33" customHeight="1">
      <c r="A1" s="752" t="s">
        <v>931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</row>
    <row r="2" spans="1:20" s="386" customFormat="1" ht="22.5" customHeight="1" thickBot="1">
      <c r="A2" s="439" t="s">
        <v>837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42" t="s">
        <v>838</v>
      </c>
    </row>
    <row r="3" spans="1:20" s="38" customFormat="1" ht="35.25" customHeight="1">
      <c r="A3" s="687" t="s">
        <v>971</v>
      </c>
      <c r="B3" s="688" t="s">
        <v>839</v>
      </c>
      <c r="C3" s="700" t="s">
        <v>835</v>
      </c>
      <c r="D3" s="755" t="s">
        <v>840</v>
      </c>
      <c r="E3" s="684"/>
      <c r="F3" s="685"/>
      <c r="G3" s="755" t="s">
        <v>841</v>
      </c>
      <c r="H3" s="720"/>
      <c r="I3" s="685"/>
      <c r="J3" s="694" t="s">
        <v>865</v>
      </c>
      <c r="K3" s="697"/>
      <c r="L3" s="686"/>
      <c r="M3" s="720" t="s">
        <v>842</v>
      </c>
      <c r="N3" s="685"/>
      <c r="O3" s="755" t="s">
        <v>843</v>
      </c>
      <c r="P3" s="685"/>
      <c r="Q3" s="728" t="s">
        <v>866</v>
      </c>
      <c r="R3" s="728" t="s">
        <v>867</v>
      </c>
      <c r="S3" s="728" t="s">
        <v>868</v>
      </c>
      <c r="T3" s="749" t="s">
        <v>970</v>
      </c>
    </row>
    <row r="4" spans="1:20" s="38" customFormat="1" ht="35.25" customHeight="1">
      <c r="A4" s="720"/>
      <c r="B4" s="693"/>
      <c r="C4" s="701"/>
      <c r="D4" s="387" t="s">
        <v>747</v>
      </c>
      <c r="E4" s="387" t="s">
        <v>749</v>
      </c>
      <c r="F4" s="388" t="s">
        <v>748</v>
      </c>
      <c r="G4" s="387" t="s">
        <v>747</v>
      </c>
      <c r="H4" s="387" t="s">
        <v>749</v>
      </c>
      <c r="I4" s="388" t="s">
        <v>748</v>
      </c>
      <c r="J4" s="387" t="s">
        <v>747</v>
      </c>
      <c r="K4" s="387" t="s">
        <v>749</v>
      </c>
      <c r="L4" s="420" t="s">
        <v>748</v>
      </c>
      <c r="M4" s="11" t="s">
        <v>844</v>
      </c>
      <c r="N4" s="235" t="s">
        <v>904</v>
      </c>
      <c r="O4" s="9" t="s">
        <v>845</v>
      </c>
      <c r="P4" s="11" t="s">
        <v>846</v>
      </c>
      <c r="Q4" s="729"/>
      <c r="R4" s="729"/>
      <c r="S4" s="729"/>
      <c r="T4" s="720"/>
    </row>
    <row r="5" spans="1:20" s="109" customFormat="1" ht="26.25" customHeight="1">
      <c r="A5" s="299" t="s">
        <v>905</v>
      </c>
      <c r="B5" s="118">
        <v>4</v>
      </c>
      <c r="C5" s="118">
        <v>74</v>
      </c>
      <c r="D5" s="95">
        <f>SUM(E5,F5)</f>
        <v>3271</v>
      </c>
      <c r="E5" s="118">
        <v>1594</v>
      </c>
      <c r="F5" s="118">
        <v>1677</v>
      </c>
      <c r="G5" s="118">
        <f>H5+I5</f>
        <v>170</v>
      </c>
      <c r="H5" s="95">
        <v>138</v>
      </c>
      <c r="I5" s="118">
        <v>32</v>
      </c>
      <c r="J5" s="118">
        <f>K5+L5</f>
        <v>25</v>
      </c>
      <c r="K5" s="95">
        <v>14</v>
      </c>
      <c r="L5" s="118">
        <v>11</v>
      </c>
      <c r="M5" s="118">
        <v>1184</v>
      </c>
      <c r="N5" s="118">
        <v>1096</v>
      </c>
      <c r="O5" s="118">
        <v>995</v>
      </c>
      <c r="P5" s="118">
        <v>991</v>
      </c>
      <c r="Q5" s="119">
        <v>128</v>
      </c>
      <c r="R5" s="119">
        <v>30</v>
      </c>
      <c r="S5" s="274">
        <v>75</v>
      </c>
      <c r="T5" s="267" t="s">
        <v>905</v>
      </c>
    </row>
    <row r="6" spans="1:20" s="108" customFormat="1" ht="26.25" customHeight="1">
      <c r="A6" s="269" t="s">
        <v>906</v>
      </c>
      <c r="B6" s="113">
        <v>2</v>
      </c>
      <c r="C6" s="113">
        <v>39</v>
      </c>
      <c r="D6" s="113">
        <v>1479</v>
      </c>
      <c r="E6" s="113">
        <v>645</v>
      </c>
      <c r="F6" s="113">
        <v>834</v>
      </c>
      <c r="G6" s="113">
        <v>90</v>
      </c>
      <c r="H6" s="113">
        <v>70</v>
      </c>
      <c r="I6" s="113">
        <v>20</v>
      </c>
      <c r="J6" s="113">
        <v>11</v>
      </c>
      <c r="K6" s="113">
        <v>7</v>
      </c>
      <c r="L6" s="113">
        <v>4</v>
      </c>
      <c r="M6" s="113">
        <v>567</v>
      </c>
      <c r="N6" s="113">
        <v>527</v>
      </c>
      <c r="O6" s="113">
        <v>452</v>
      </c>
      <c r="P6" s="113">
        <v>451</v>
      </c>
      <c r="Q6" s="114">
        <v>77.2</v>
      </c>
      <c r="R6" s="114">
        <v>12.5</v>
      </c>
      <c r="S6" s="275">
        <v>39</v>
      </c>
      <c r="T6" s="267" t="s">
        <v>906</v>
      </c>
    </row>
    <row r="7" spans="1:20" s="109" customFormat="1" ht="26.25" customHeight="1">
      <c r="A7" s="269" t="s">
        <v>907</v>
      </c>
      <c r="B7" s="118">
        <v>4</v>
      </c>
      <c r="C7" s="118">
        <v>75</v>
      </c>
      <c r="D7" s="95">
        <f>SUM(E7,F7)</f>
        <v>3126</v>
      </c>
      <c r="E7" s="118">
        <v>1520</v>
      </c>
      <c r="F7" s="118">
        <v>1606</v>
      </c>
      <c r="G7" s="118">
        <f>H7+I7</f>
        <v>178</v>
      </c>
      <c r="H7" s="118">
        <v>138</v>
      </c>
      <c r="I7" s="118">
        <v>40</v>
      </c>
      <c r="J7" s="118">
        <f>K7+L7</f>
        <v>27</v>
      </c>
      <c r="K7" s="95">
        <v>15</v>
      </c>
      <c r="L7" s="118">
        <v>12</v>
      </c>
      <c r="M7" s="118">
        <v>1176</v>
      </c>
      <c r="N7" s="118">
        <v>1054</v>
      </c>
      <c r="O7" s="118">
        <v>1035</v>
      </c>
      <c r="P7" s="118">
        <v>1000</v>
      </c>
      <c r="Q7" s="119">
        <v>130</v>
      </c>
      <c r="R7" s="119">
        <v>34</v>
      </c>
      <c r="S7" s="98">
        <v>75</v>
      </c>
      <c r="T7" s="267" t="s">
        <v>907</v>
      </c>
    </row>
    <row r="8" spans="1:20" s="108" customFormat="1" ht="26.25" customHeight="1">
      <c r="A8" s="269" t="s">
        <v>908</v>
      </c>
      <c r="B8" s="113">
        <v>2</v>
      </c>
      <c r="C8" s="113">
        <v>39</v>
      </c>
      <c r="D8" s="113">
        <v>1283</v>
      </c>
      <c r="E8" s="113">
        <v>599</v>
      </c>
      <c r="F8" s="113">
        <v>684</v>
      </c>
      <c r="G8" s="113">
        <v>91</v>
      </c>
      <c r="H8" s="113">
        <f>91-34</f>
        <v>57</v>
      </c>
      <c r="I8" s="113">
        <v>34</v>
      </c>
      <c r="J8" s="113">
        <v>11</v>
      </c>
      <c r="K8" s="113">
        <v>6</v>
      </c>
      <c r="L8" s="113">
        <v>5</v>
      </c>
      <c r="M8" s="113">
        <v>530</v>
      </c>
      <c r="N8" s="113">
        <v>521</v>
      </c>
      <c r="O8" s="113">
        <v>464</v>
      </c>
      <c r="P8" s="113">
        <v>456</v>
      </c>
      <c r="Q8" s="114">
        <v>77</v>
      </c>
      <c r="R8" s="114">
        <v>14.5</v>
      </c>
      <c r="S8" s="275">
        <v>39</v>
      </c>
      <c r="T8" s="267" t="s">
        <v>908</v>
      </c>
    </row>
    <row r="9" spans="1:20" s="109" customFormat="1" ht="26.25" customHeight="1">
      <c r="A9" s="269" t="s">
        <v>909</v>
      </c>
      <c r="B9" s="118">
        <v>4</v>
      </c>
      <c r="C9" s="118">
        <v>89</v>
      </c>
      <c r="D9" s="95">
        <f>SUM(E9,F9)</f>
        <v>3122</v>
      </c>
      <c r="E9" s="118">
        <v>1518</v>
      </c>
      <c r="F9" s="118">
        <v>1604</v>
      </c>
      <c r="G9" s="118">
        <f>H9+I9</f>
        <v>207</v>
      </c>
      <c r="H9" s="118">
        <v>161</v>
      </c>
      <c r="I9" s="118">
        <v>46</v>
      </c>
      <c r="J9" s="118">
        <f>K9+L9</f>
        <v>28</v>
      </c>
      <c r="K9" s="95">
        <v>16</v>
      </c>
      <c r="L9" s="118">
        <v>12</v>
      </c>
      <c r="M9" s="118">
        <v>1101</v>
      </c>
      <c r="N9" s="118">
        <v>997</v>
      </c>
      <c r="O9" s="118">
        <v>1062</v>
      </c>
      <c r="P9" s="118">
        <v>1049</v>
      </c>
      <c r="Q9" s="119">
        <v>159</v>
      </c>
      <c r="R9" s="119">
        <v>37</v>
      </c>
      <c r="S9" s="98">
        <v>102</v>
      </c>
      <c r="T9" s="267" t="s">
        <v>909</v>
      </c>
    </row>
    <row r="10" spans="1:20" s="108" customFormat="1" ht="26.25" customHeight="1">
      <c r="A10" s="269" t="s">
        <v>910</v>
      </c>
      <c r="B10" s="113">
        <v>2</v>
      </c>
      <c r="C10" s="113">
        <v>38</v>
      </c>
      <c r="D10" s="113">
        <v>1170</v>
      </c>
      <c r="E10" s="113">
        <v>596</v>
      </c>
      <c r="F10" s="113">
        <v>574</v>
      </c>
      <c r="G10" s="113">
        <v>87</v>
      </c>
      <c r="H10" s="113">
        <f>87-34</f>
        <v>53</v>
      </c>
      <c r="I10" s="113">
        <v>34</v>
      </c>
      <c r="J10" s="113">
        <v>11</v>
      </c>
      <c r="K10" s="113">
        <v>7</v>
      </c>
      <c r="L10" s="113">
        <v>4</v>
      </c>
      <c r="M10" s="113">
        <v>444</v>
      </c>
      <c r="N10" s="113">
        <v>429</v>
      </c>
      <c r="O10" s="113">
        <v>459</v>
      </c>
      <c r="P10" s="113">
        <v>403</v>
      </c>
      <c r="Q10" s="114">
        <v>77.2</v>
      </c>
      <c r="R10" s="114">
        <v>14.9</v>
      </c>
      <c r="S10" s="275">
        <v>45</v>
      </c>
      <c r="T10" s="267" t="s">
        <v>910</v>
      </c>
    </row>
    <row r="11" spans="1:20" s="109" customFormat="1" ht="26.25" customHeight="1">
      <c r="A11" s="269" t="s">
        <v>911</v>
      </c>
      <c r="B11" s="95">
        <v>4</v>
      </c>
      <c r="C11" s="95">
        <v>88</v>
      </c>
      <c r="D11" s="95">
        <v>3104</v>
      </c>
      <c r="E11" s="95">
        <v>1510</v>
      </c>
      <c r="F11" s="95">
        <v>1594</v>
      </c>
      <c r="G11" s="95">
        <v>202</v>
      </c>
      <c r="H11" s="95">
        <v>155</v>
      </c>
      <c r="I11" s="95">
        <v>47</v>
      </c>
      <c r="J11" s="95">
        <v>26</v>
      </c>
      <c r="K11" s="95">
        <v>16</v>
      </c>
      <c r="L11" s="95">
        <v>10</v>
      </c>
      <c r="M11" s="95">
        <v>1015</v>
      </c>
      <c r="N11" s="95">
        <v>989</v>
      </c>
      <c r="O11" s="118">
        <v>1025</v>
      </c>
      <c r="P11" s="118">
        <v>1016</v>
      </c>
      <c r="Q11" s="119">
        <v>150.4</v>
      </c>
      <c r="R11" s="119">
        <v>37</v>
      </c>
      <c r="S11" s="98">
        <v>104</v>
      </c>
      <c r="T11" s="267" t="s">
        <v>911</v>
      </c>
    </row>
    <row r="12" spans="1:20" s="108" customFormat="1" ht="26.25" customHeight="1">
      <c r="A12" s="269" t="s">
        <v>912</v>
      </c>
      <c r="B12" s="113">
        <v>2</v>
      </c>
      <c r="C12" s="113">
        <v>39</v>
      </c>
      <c r="D12" s="113">
        <v>1130</v>
      </c>
      <c r="E12" s="113">
        <v>610</v>
      </c>
      <c r="F12" s="113">
        <v>520</v>
      </c>
      <c r="G12" s="113">
        <v>87</v>
      </c>
      <c r="H12" s="113">
        <f>87-29</f>
        <v>58</v>
      </c>
      <c r="I12" s="113">
        <v>29</v>
      </c>
      <c r="J12" s="113">
        <v>13</v>
      </c>
      <c r="K12" s="113">
        <v>9</v>
      </c>
      <c r="L12" s="113">
        <v>4</v>
      </c>
      <c r="M12" s="113">
        <v>353</v>
      </c>
      <c r="N12" s="113">
        <v>342</v>
      </c>
      <c r="O12" s="113">
        <v>390</v>
      </c>
      <c r="P12" s="113">
        <v>378</v>
      </c>
      <c r="Q12" s="114">
        <v>77.256</v>
      </c>
      <c r="R12" s="114">
        <v>16.512999999999998</v>
      </c>
      <c r="S12" s="275">
        <v>45</v>
      </c>
      <c r="T12" s="267" t="s">
        <v>912</v>
      </c>
    </row>
    <row r="13" spans="1:20" s="109" customFormat="1" ht="26.25" customHeight="1">
      <c r="A13" s="269" t="s">
        <v>913</v>
      </c>
      <c r="B13" s="95">
        <v>4</v>
      </c>
      <c r="C13" s="95">
        <v>88</v>
      </c>
      <c r="D13" s="95">
        <v>3086</v>
      </c>
      <c r="E13" s="95">
        <v>1453</v>
      </c>
      <c r="F13" s="95">
        <v>1633</v>
      </c>
      <c r="G13" s="95">
        <v>198</v>
      </c>
      <c r="H13" s="95">
        <v>149</v>
      </c>
      <c r="I13" s="95">
        <v>49</v>
      </c>
      <c r="J13" s="95">
        <v>26</v>
      </c>
      <c r="K13" s="95">
        <v>16</v>
      </c>
      <c r="L13" s="95">
        <v>10</v>
      </c>
      <c r="M13" s="95">
        <v>1023</v>
      </c>
      <c r="N13" s="95">
        <v>981</v>
      </c>
      <c r="O13" s="118">
        <v>981</v>
      </c>
      <c r="P13" s="118">
        <v>968</v>
      </c>
      <c r="Q13" s="119">
        <v>161.2</v>
      </c>
      <c r="R13" s="119">
        <v>38.4</v>
      </c>
      <c r="S13" s="98">
        <v>104</v>
      </c>
      <c r="T13" s="267" t="s">
        <v>913</v>
      </c>
    </row>
    <row r="14" spans="1:20" s="108" customFormat="1" ht="26.25" customHeight="1">
      <c r="A14" s="269" t="s">
        <v>914</v>
      </c>
      <c r="B14" s="113">
        <v>3</v>
      </c>
      <c r="C14" s="113">
        <v>43</v>
      </c>
      <c r="D14" s="113">
        <v>1175</v>
      </c>
      <c r="E14" s="113">
        <v>598</v>
      </c>
      <c r="F14" s="113">
        <v>577</v>
      </c>
      <c r="G14" s="113">
        <v>98</v>
      </c>
      <c r="H14" s="113">
        <f>98-32</f>
        <v>66</v>
      </c>
      <c r="I14" s="113">
        <v>32</v>
      </c>
      <c r="J14" s="113">
        <v>20</v>
      </c>
      <c r="K14" s="113">
        <v>12</v>
      </c>
      <c r="L14" s="113">
        <v>8</v>
      </c>
      <c r="M14" s="113">
        <v>361</v>
      </c>
      <c r="N14" s="113">
        <v>360</v>
      </c>
      <c r="O14" s="113">
        <v>605</v>
      </c>
      <c r="P14" s="113">
        <v>486</v>
      </c>
      <c r="Q14" s="114">
        <v>91.9</v>
      </c>
      <c r="R14" s="114">
        <v>28.1</v>
      </c>
      <c r="S14" s="275">
        <v>57</v>
      </c>
      <c r="T14" s="267" t="s">
        <v>914</v>
      </c>
    </row>
    <row r="15" spans="1:20" s="109" customFormat="1" ht="26.25" customHeight="1">
      <c r="A15" s="269" t="s">
        <v>915</v>
      </c>
      <c r="B15" s="95">
        <v>4</v>
      </c>
      <c r="C15" s="95">
        <v>89</v>
      </c>
      <c r="D15" s="95">
        <v>3095</v>
      </c>
      <c r="E15" s="95">
        <v>1498</v>
      </c>
      <c r="F15" s="95">
        <v>1597</v>
      </c>
      <c r="G15" s="95">
        <v>193</v>
      </c>
      <c r="H15" s="95">
        <v>138</v>
      </c>
      <c r="I15" s="95">
        <v>55</v>
      </c>
      <c r="J15" s="95">
        <v>26</v>
      </c>
      <c r="K15" s="95">
        <v>14</v>
      </c>
      <c r="L15" s="95">
        <v>12</v>
      </c>
      <c r="M15" s="95">
        <v>1083</v>
      </c>
      <c r="N15" s="95">
        <v>977</v>
      </c>
      <c r="O15" s="118">
        <v>1081</v>
      </c>
      <c r="P15" s="118">
        <v>1056</v>
      </c>
      <c r="Q15" s="119">
        <v>150.3</v>
      </c>
      <c r="R15" s="119">
        <v>38.5</v>
      </c>
      <c r="S15" s="98">
        <v>103</v>
      </c>
      <c r="T15" s="267" t="s">
        <v>915</v>
      </c>
    </row>
    <row r="16" spans="1:20" s="109" customFormat="1" ht="26.25" customHeight="1">
      <c r="A16" s="269" t="s">
        <v>916</v>
      </c>
      <c r="B16" s="95">
        <v>3</v>
      </c>
      <c r="C16" s="95">
        <v>47</v>
      </c>
      <c r="D16" s="95">
        <v>1309</v>
      </c>
      <c r="E16" s="95">
        <v>662</v>
      </c>
      <c r="F16" s="95">
        <v>647</v>
      </c>
      <c r="G16" s="95">
        <v>103</v>
      </c>
      <c r="H16" s="95">
        <f>103-37</f>
        <v>66</v>
      </c>
      <c r="I16" s="95">
        <v>37</v>
      </c>
      <c r="J16" s="95">
        <v>22</v>
      </c>
      <c r="K16" s="95">
        <f>22-9</f>
        <v>13</v>
      </c>
      <c r="L16" s="95">
        <v>9</v>
      </c>
      <c r="M16" s="95">
        <v>359</v>
      </c>
      <c r="N16" s="95">
        <v>352</v>
      </c>
      <c r="O16" s="118">
        <v>582</v>
      </c>
      <c r="P16" s="118">
        <v>536</v>
      </c>
      <c r="Q16" s="119">
        <v>92</v>
      </c>
      <c r="R16" s="118">
        <v>29</v>
      </c>
      <c r="S16" s="98">
        <v>58</v>
      </c>
      <c r="T16" s="267" t="s">
        <v>916</v>
      </c>
    </row>
    <row r="17" spans="1:20" s="52" customFormat="1" ht="26.25" customHeight="1">
      <c r="A17" s="23" t="s">
        <v>871</v>
      </c>
      <c r="B17" s="443">
        <v>7</v>
      </c>
      <c r="C17" s="443">
        <v>142</v>
      </c>
      <c r="D17" s="443">
        <f>SUM(E17:F17)</f>
        <v>4590</v>
      </c>
      <c r="E17" s="443">
        <v>2290</v>
      </c>
      <c r="F17" s="443">
        <v>2300</v>
      </c>
      <c r="G17" s="443">
        <f>SUM(H17:I17)</f>
        <v>309</v>
      </c>
      <c r="H17" s="443">
        <v>204</v>
      </c>
      <c r="I17" s="443">
        <v>105</v>
      </c>
      <c r="J17" s="443">
        <f>SUM(K17:L17)</f>
        <v>49</v>
      </c>
      <c r="K17" s="443">
        <v>27</v>
      </c>
      <c r="L17" s="443">
        <v>22</v>
      </c>
      <c r="M17" s="444">
        <v>1356</v>
      </c>
      <c r="N17" s="444">
        <v>1302</v>
      </c>
      <c r="O17" s="444">
        <v>1621</v>
      </c>
      <c r="P17" s="444">
        <v>1565</v>
      </c>
      <c r="Q17" s="444">
        <f>SUM(Q18:Q24)</f>
        <v>241.8</v>
      </c>
      <c r="R17" s="444">
        <f>SUM(R18:R24)</f>
        <v>70.5</v>
      </c>
      <c r="S17" s="444">
        <v>165</v>
      </c>
      <c r="T17" s="26" t="s">
        <v>871</v>
      </c>
    </row>
    <row r="18" spans="1:20" s="109" customFormat="1" ht="26.25" customHeight="1">
      <c r="A18" s="97" t="s">
        <v>917</v>
      </c>
      <c r="B18" s="101">
        <v>1</v>
      </c>
      <c r="C18" s="95">
        <v>18</v>
      </c>
      <c r="D18" s="95">
        <v>545</v>
      </c>
      <c r="E18" s="95">
        <f>D18-F18</f>
        <v>278</v>
      </c>
      <c r="F18" s="95">
        <v>267</v>
      </c>
      <c r="G18" s="95">
        <v>41</v>
      </c>
      <c r="H18" s="95">
        <f>G18-I18</f>
        <v>22</v>
      </c>
      <c r="I18" s="95">
        <v>19</v>
      </c>
      <c r="J18" s="95">
        <v>6</v>
      </c>
      <c r="K18" s="95">
        <f>J18-L18</f>
        <v>4</v>
      </c>
      <c r="L18" s="95">
        <v>2</v>
      </c>
      <c r="M18" s="95">
        <v>139</v>
      </c>
      <c r="N18" s="95">
        <v>125</v>
      </c>
      <c r="O18" s="118">
        <v>192</v>
      </c>
      <c r="P18" s="118">
        <v>186</v>
      </c>
      <c r="Q18" s="119">
        <v>43.8</v>
      </c>
      <c r="R18" s="119">
        <v>7.7</v>
      </c>
      <c r="S18" s="95">
        <v>21</v>
      </c>
      <c r="T18" s="102" t="s">
        <v>918</v>
      </c>
    </row>
    <row r="19" spans="1:20" s="109" customFormat="1" ht="26.25" customHeight="1">
      <c r="A19" s="97" t="s">
        <v>919</v>
      </c>
      <c r="B19" s="101">
        <v>1</v>
      </c>
      <c r="C19" s="95">
        <v>12</v>
      </c>
      <c r="D19" s="95">
        <v>280</v>
      </c>
      <c r="E19" s="95">
        <f aca="true" t="shared" si="0" ref="E19:E24">D19-F19</f>
        <v>76</v>
      </c>
      <c r="F19" s="95">
        <v>204</v>
      </c>
      <c r="G19" s="95">
        <v>30</v>
      </c>
      <c r="H19" s="95">
        <f aca="true" t="shared" si="1" ref="H19:H24">G19-I19</f>
        <v>21</v>
      </c>
      <c r="I19" s="95">
        <v>9</v>
      </c>
      <c r="J19" s="95">
        <v>10</v>
      </c>
      <c r="K19" s="95">
        <f aca="true" t="shared" si="2" ref="K19:K24">J19-L19</f>
        <v>4</v>
      </c>
      <c r="L19" s="95">
        <v>6</v>
      </c>
      <c r="M19" s="95">
        <v>0</v>
      </c>
      <c r="N19" s="95">
        <v>0</v>
      </c>
      <c r="O19" s="118">
        <v>111</v>
      </c>
      <c r="P19" s="118">
        <v>99</v>
      </c>
      <c r="Q19" s="119">
        <v>14.5</v>
      </c>
      <c r="R19" s="119">
        <v>12.4</v>
      </c>
      <c r="S19" s="95">
        <v>13</v>
      </c>
      <c r="T19" s="102" t="s">
        <v>920</v>
      </c>
    </row>
    <row r="20" spans="1:20" s="109" customFormat="1" ht="26.25" customHeight="1">
      <c r="A20" s="97" t="s">
        <v>921</v>
      </c>
      <c r="B20" s="101">
        <v>1</v>
      </c>
      <c r="C20" s="95">
        <v>21</v>
      </c>
      <c r="D20" s="95">
        <v>619</v>
      </c>
      <c r="E20" s="95">
        <f t="shared" si="0"/>
        <v>352</v>
      </c>
      <c r="F20" s="95">
        <v>267</v>
      </c>
      <c r="G20" s="95">
        <v>46</v>
      </c>
      <c r="H20" s="95">
        <f t="shared" si="1"/>
        <v>32</v>
      </c>
      <c r="I20" s="95">
        <v>14</v>
      </c>
      <c r="J20" s="95">
        <v>6</v>
      </c>
      <c r="K20" s="95">
        <f t="shared" si="2"/>
        <v>5</v>
      </c>
      <c r="L20" s="95">
        <v>1</v>
      </c>
      <c r="M20" s="95">
        <v>168</v>
      </c>
      <c r="N20" s="95">
        <v>164</v>
      </c>
      <c r="O20" s="118">
        <v>225</v>
      </c>
      <c r="P20" s="118">
        <v>225</v>
      </c>
      <c r="Q20" s="119">
        <v>33.3</v>
      </c>
      <c r="R20" s="119">
        <v>8.7</v>
      </c>
      <c r="S20" s="95">
        <v>24</v>
      </c>
      <c r="T20" s="102" t="s">
        <v>922</v>
      </c>
    </row>
    <row r="21" spans="1:20" s="38" customFormat="1" ht="26.25" customHeight="1">
      <c r="A21" s="445" t="s">
        <v>923</v>
      </c>
      <c r="B21" s="446">
        <v>1</v>
      </c>
      <c r="C21" s="447">
        <v>33</v>
      </c>
      <c r="D21" s="447">
        <v>1150</v>
      </c>
      <c r="E21" s="95">
        <f t="shared" si="0"/>
        <v>0</v>
      </c>
      <c r="F21" s="447">
        <v>1150</v>
      </c>
      <c r="G21" s="236">
        <v>67</v>
      </c>
      <c r="H21" s="95">
        <f t="shared" si="1"/>
        <v>39</v>
      </c>
      <c r="I21" s="236">
        <v>28</v>
      </c>
      <c r="J21" s="236">
        <v>8</v>
      </c>
      <c r="K21" s="95">
        <f t="shared" si="2"/>
        <v>3</v>
      </c>
      <c r="L21" s="236">
        <v>5</v>
      </c>
      <c r="M21" s="236">
        <v>435</v>
      </c>
      <c r="N21" s="236">
        <v>407</v>
      </c>
      <c r="O21" s="236">
        <v>348</v>
      </c>
      <c r="P21" s="236">
        <v>348</v>
      </c>
      <c r="Q21" s="219">
        <v>20.4</v>
      </c>
      <c r="R21" s="237">
        <v>11.9</v>
      </c>
      <c r="S21" s="236">
        <v>42</v>
      </c>
      <c r="T21" s="121" t="s">
        <v>924</v>
      </c>
    </row>
    <row r="22" spans="1:20" s="38" customFormat="1" ht="26.25" customHeight="1">
      <c r="A22" s="36" t="s">
        <v>925</v>
      </c>
      <c r="B22" s="60">
        <v>1</v>
      </c>
      <c r="C22" s="61">
        <v>22</v>
      </c>
      <c r="D22" s="61">
        <v>786</v>
      </c>
      <c r="E22" s="95">
        <f t="shared" si="0"/>
        <v>395</v>
      </c>
      <c r="F22" s="447">
        <v>391</v>
      </c>
      <c r="G22" s="236">
        <v>48</v>
      </c>
      <c r="H22" s="95">
        <f t="shared" si="1"/>
        <v>34</v>
      </c>
      <c r="I22" s="238">
        <v>14</v>
      </c>
      <c r="J22" s="236">
        <v>5</v>
      </c>
      <c r="K22" s="95">
        <f t="shared" si="2"/>
        <v>3</v>
      </c>
      <c r="L22" s="238">
        <v>2</v>
      </c>
      <c r="M22" s="238">
        <v>217</v>
      </c>
      <c r="N22" s="238">
        <v>212</v>
      </c>
      <c r="O22" s="238">
        <v>273</v>
      </c>
      <c r="P22" s="238">
        <v>273</v>
      </c>
      <c r="Q22" s="239">
        <v>36.3</v>
      </c>
      <c r="R22" s="240">
        <v>9.5</v>
      </c>
      <c r="S22" s="238">
        <v>22</v>
      </c>
      <c r="T22" s="121" t="s">
        <v>926</v>
      </c>
    </row>
    <row r="23" spans="1:20" s="38" customFormat="1" ht="26.25" customHeight="1">
      <c r="A23" s="36" t="s">
        <v>927</v>
      </c>
      <c r="B23" s="60">
        <v>1</v>
      </c>
      <c r="C23" s="61">
        <v>4</v>
      </c>
      <c r="D23" s="61">
        <v>72</v>
      </c>
      <c r="E23" s="95">
        <f t="shared" si="0"/>
        <v>51</v>
      </c>
      <c r="F23" s="447">
        <v>21</v>
      </c>
      <c r="G23" s="236">
        <v>13</v>
      </c>
      <c r="H23" s="95">
        <f t="shared" si="1"/>
        <v>13</v>
      </c>
      <c r="I23" s="236">
        <v>0</v>
      </c>
      <c r="J23" s="236">
        <v>3</v>
      </c>
      <c r="K23" s="95">
        <f t="shared" si="2"/>
        <v>1</v>
      </c>
      <c r="L23" s="236">
        <v>2</v>
      </c>
      <c r="M23" s="236">
        <v>23</v>
      </c>
      <c r="N23" s="236">
        <v>21</v>
      </c>
      <c r="O23" s="236">
        <v>78</v>
      </c>
      <c r="P23" s="236">
        <v>40</v>
      </c>
      <c r="Q23" s="219">
        <v>41</v>
      </c>
      <c r="R23" s="237">
        <v>5</v>
      </c>
      <c r="S23" s="236">
        <v>6</v>
      </c>
      <c r="T23" s="121" t="s">
        <v>928</v>
      </c>
    </row>
    <row r="24" spans="1:20" s="38" customFormat="1" ht="26.25" customHeight="1" thickBot="1">
      <c r="A24" s="120" t="s">
        <v>929</v>
      </c>
      <c r="B24" s="62">
        <v>1</v>
      </c>
      <c r="C24" s="63">
        <v>32</v>
      </c>
      <c r="D24" s="63">
        <v>1138</v>
      </c>
      <c r="E24" s="245">
        <f t="shared" si="0"/>
        <v>1138</v>
      </c>
      <c r="F24" s="448">
        <v>0</v>
      </c>
      <c r="G24" s="241">
        <v>64</v>
      </c>
      <c r="H24" s="245">
        <f t="shared" si="1"/>
        <v>43</v>
      </c>
      <c r="I24" s="241">
        <v>21</v>
      </c>
      <c r="J24" s="241">
        <v>11</v>
      </c>
      <c r="K24" s="245">
        <f t="shared" si="2"/>
        <v>7</v>
      </c>
      <c r="L24" s="241">
        <v>4</v>
      </c>
      <c r="M24" s="241">
        <v>374</v>
      </c>
      <c r="N24" s="241">
        <v>373</v>
      </c>
      <c r="O24" s="241">
        <v>394</v>
      </c>
      <c r="P24" s="241">
        <v>394</v>
      </c>
      <c r="Q24" s="242">
        <v>52.5</v>
      </c>
      <c r="R24" s="243">
        <v>15.3</v>
      </c>
      <c r="S24" s="244">
        <v>37</v>
      </c>
      <c r="T24" s="122" t="s">
        <v>930</v>
      </c>
    </row>
    <row r="25" spans="1:20" s="450" customFormat="1" ht="27.75" customHeight="1">
      <c r="A25" s="449" t="s">
        <v>880</v>
      </c>
      <c r="B25" s="449"/>
      <c r="C25" s="449"/>
      <c r="D25" s="449"/>
      <c r="P25" s="698" t="s">
        <v>881</v>
      </c>
      <c r="Q25" s="698"/>
      <c r="R25" s="698"/>
      <c r="S25" s="698"/>
      <c r="T25" s="698"/>
    </row>
    <row r="26" spans="1:20" s="450" customFormat="1" ht="15" customHeight="1">
      <c r="A26" s="451" t="s">
        <v>882</v>
      </c>
      <c r="B26" s="451"/>
      <c r="C26" s="451"/>
      <c r="D26" s="451"/>
      <c r="E26" s="451"/>
      <c r="P26" s="699"/>
      <c r="Q26" s="699"/>
      <c r="R26" s="699"/>
      <c r="S26" s="699"/>
      <c r="T26" s="699"/>
    </row>
    <row r="27" s="452" customFormat="1" ht="15" customHeight="1">
      <c r="A27" s="450" t="s">
        <v>883</v>
      </c>
    </row>
    <row r="28" s="452" customFormat="1" ht="15" customHeight="1">
      <c r="A28" s="450" t="s">
        <v>884</v>
      </c>
    </row>
    <row r="29" spans="1:25" s="2" customFormat="1" ht="12" customHeight="1">
      <c r="A29" s="4"/>
      <c r="B29" s="4"/>
      <c r="C29" s="83"/>
      <c r="D29" s="4"/>
      <c r="E29" s="4"/>
      <c r="F29" s="4"/>
      <c r="G29" s="4"/>
      <c r="H29" s="4"/>
      <c r="I29" s="4"/>
      <c r="J29" s="4"/>
      <c r="K29" s="4"/>
      <c r="L29" s="4"/>
      <c r="M29" s="83"/>
      <c r="N29" s="83"/>
      <c r="O29" s="83"/>
      <c r="P29" s="83"/>
      <c r="Q29" s="4"/>
      <c r="R29" s="4"/>
      <c r="S29" s="4"/>
      <c r="T29" s="4"/>
      <c r="U29" s="8"/>
      <c r="V29" s="8"/>
      <c r="W29" s="8"/>
      <c r="X29" s="8"/>
      <c r="Y29" s="8"/>
    </row>
    <row r="30" spans="1:25" s="38" customFormat="1" ht="12" customHeight="1">
      <c r="A30" s="37"/>
      <c r="B30" s="61"/>
      <c r="C30" s="61"/>
      <c r="D30" s="61"/>
      <c r="E30" s="61"/>
      <c r="F30" s="61"/>
      <c r="G30" s="61"/>
      <c r="H30" s="65"/>
      <c r="I30" s="61"/>
      <c r="J30" s="61"/>
      <c r="K30" s="65"/>
      <c r="L30" s="61"/>
      <c r="M30" s="61"/>
      <c r="N30" s="61"/>
      <c r="O30" s="61"/>
      <c r="P30" s="61"/>
      <c r="Q30" s="88"/>
      <c r="R30" s="88"/>
      <c r="S30" s="61"/>
      <c r="T30" s="37"/>
      <c r="U30" s="20"/>
      <c r="V30" s="20"/>
      <c r="W30" s="20"/>
      <c r="X30" s="20"/>
      <c r="Y30" s="20"/>
    </row>
    <row r="31" spans="1:32" s="38" customFormat="1" ht="12" customHeight="1">
      <c r="A31" s="37"/>
      <c r="B31" s="61"/>
      <c r="C31" s="61"/>
      <c r="D31" s="61"/>
      <c r="E31" s="61"/>
      <c r="F31" s="61"/>
      <c r="G31" s="61"/>
      <c r="H31" s="65"/>
      <c r="I31" s="61"/>
      <c r="J31" s="61"/>
      <c r="K31" s="65"/>
      <c r="L31" s="61"/>
      <c r="M31" s="61"/>
      <c r="N31" s="61"/>
      <c r="O31" s="61"/>
      <c r="P31" s="61"/>
      <c r="Q31" s="88"/>
      <c r="R31" s="88"/>
      <c r="S31" s="61"/>
      <c r="T31" s="37"/>
      <c r="U31" s="20"/>
      <c r="V31" s="20"/>
      <c r="W31" s="20"/>
      <c r="X31" s="20"/>
      <c r="Y31" s="20"/>
      <c r="AE31" s="38" t="s">
        <v>763</v>
      </c>
      <c r="AF31" s="38" t="s">
        <v>763</v>
      </c>
    </row>
    <row r="32" spans="1:32" s="38" customFormat="1" ht="12" customHeight="1">
      <c r="A32" s="37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88"/>
      <c r="R32" s="88"/>
      <c r="S32" s="61"/>
      <c r="T32" s="37"/>
      <c r="U32" s="20"/>
      <c r="V32" s="20"/>
      <c r="W32" s="20"/>
      <c r="X32" s="20"/>
      <c r="Y32" s="20"/>
      <c r="AE32" s="38" t="s">
        <v>763</v>
      </c>
      <c r="AF32" s="38" t="s">
        <v>763</v>
      </c>
    </row>
    <row r="33" spans="1:32" s="38" customFormat="1" ht="12" customHeight="1">
      <c r="A33" s="37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88"/>
      <c r="R33" s="88"/>
      <c r="S33" s="61"/>
      <c r="T33" s="37"/>
      <c r="U33" s="20"/>
      <c r="V33" s="20"/>
      <c r="W33" s="20"/>
      <c r="X33" s="20"/>
      <c r="Y33" s="20"/>
      <c r="AE33" s="38" t="s">
        <v>763</v>
      </c>
      <c r="AF33" s="38" t="s">
        <v>763</v>
      </c>
    </row>
    <row r="34" spans="1:32" s="109" customFormat="1" ht="12" customHeight="1">
      <c r="A34" s="99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124"/>
      <c r="S34" s="123"/>
      <c r="T34" s="99"/>
      <c r="U34" s="108"/>
      <c r="V34" s="108"/>
      <c r="W34" s="108"/>
      <c r="X34" s="108"/>
      <c r="Y34" s="108"/>
      <c r="AE34" s="109" t="s">
        <v>805</v>
      </c>
      <c r="AF34" s="109" t="s">
        <v>805</v>
      </c>
    </row>
    <row r="35" spans="1:25" s="52" customFormat="1" ht="12" customHeight="1">
      <c r="A35" s="25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5"/>
      <c r="U35" s="57"/>
      <c r="V35" s="57"/>
      <c r="W35" s="57"/>
      <c r="X35" s="57"/>
      <c r="Y35" s="57"/>
    </row>
    <row r="36" spans="1:52" s="2" customFormat="1" ht="12" customHeight="1">
      <c r="A36" s="83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90"/>
      <c r="R36" s="90"/>
      <c r="S36" s="78"/>
      <c r="T36" s="1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s="2" customFormat="1" ht="12" customHeight="1">
      <c r="A37" s="83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90"/>
      <c r="R37" s="90"/>
      <c r="S37" s="78"/>
      <c r="T37" s="1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s="2" customFormat="1" ht="12" customHeight="1">
      <c r="A38" s="83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88"/>
      <c r="R38" s="88"/>
      <c r="S38" s="61"/>
      <c r="T38" s="1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s="2" customFormat="1" ht="12" customHeight="1">
      <c r="A39" s="83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88"/>
      <c r="R39" s="88"/>
      <c r="S39" s="61"/>
      <c r="T39" s="1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25" s="74" customFormat="1" ht="12" customHeight="1">
      <c r="A40" s="53"/>
      <c r="B40" s="96"/>
      <c r="C40" s="96"/>
      <c r="D40" s="96"/>
      <c r="E40" s="190"/>
      <c r="F40" s="190"/>
      <c r="G40" s="190"/>
      <c r="H40" s="190"/>
      <c r="I40" s="190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</row>
    <row r="41" spans="1:25" s="74" customFormat="1" ht="12" customHeight="1">
      <c r="A41" s="96"/>
      <c r="B41" s="96"/>
      <c r="C41" s="96"/>
      <c r="D41" s="96"/>
      <c r="E41" s="96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</row>
    <row r="42" spans="1:25" s="178" customFormat="1" ht="12" customHeight="1">
      <c r="A42" s="17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s="178" customFormat="1" ht="12" customHeight="1">
      <c r="A43" s="17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s="178" customFormat="1" ht="12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</row>
    <row r="45" s="28" customFormat="1" ht="12" customHeight="1"/>
    <row r="46" s="28" customFormat="1" ht="12" customHeight="1"/>
    <row r="47" s="28" customFormat="1" ht="12" customHeight="1"/>
    <row r="48" s="28" customFormat="1" ht="12" customHeight="1"/>
    <row r="49" s="28" customFormat="1" ht="12" customHeight="1"/>
    <row r="50" s="28" customFormat="1" ht="12" customHeight="1"/>
    <row r="51" s="28" customFormat="1" ht="12" customHeight="1"/>
    <row r="52" s="28" customFormat="1" ht="12" customHeight="1"/>
    <row r="53" s="28" customFormat="1" ht="12" customHeight="1"/>
    <row r="54" s="28" customFormat="1" ht="12" customHeight="1"/>
    <row r="55" s="28" customFormat="1" ht="12" customHeight="1"/>
    <row r="56" s="28" customFormat="1" ht="12" customHeight="1"/>
    <row r="57" s="28" customFormat="1" ht="12" customHeight="1"/>
    <row r="58" s="28" customFormat="1" ht="12" customHeight="1"/>
    <row r="59" s="28" customFormat="1" ht="12" customHeight="1"/>
    <row r="60" s="28" customFormat="1" ht="12" customHeight="1"/>
    <row r="61" s="28" customFormat="1" ht="12" customHeight="1"/>
    <row r="62" s="28" customFormat="1" ht="12" customHeight="1"/>
    <row r="63" s="28" customFormat="1" ht="12" customHeight="1"/>
    <row r="64" s="28" customFormat="1" ht="12" customHeight="1"/>
    <row r="65" s="28" customFormat="1" ht="12" customHeight="1"/>
    <row r="66" s="28" customFormat="1" ht="12" customHeight="1"/>
    <row r="67" s="28" customFormat="1" ht="12" customHeight="1"/>
    <row r="68" s="28" customFormat="1" ht="12" customHeight="1"/>
  </sheetData>
  <mergeCells count="14">
    <mergeCell ref="A1:T1"/>
    <mergeCell ref="G3:I3"/>
    <mergeCell ref="J3:L3"/>
    <mergeCell ref="M3:N3"/>
    <mergeCell ref="O3:P3"/>
    <mergeCell ref="A3:A4"/>
    <mergeCell ref="B3:B4"/>
    <mergeCell ref="P25:T26"/>
    <mergeCell ref="C3:C4"/>
    <mergeCell ref="D3:F3"/>
    <mergeCell ref="Q3:Q4"/>
    <mergeCell ref="R3:R4"/>
    <mergeCell ref="S3:S4"/>
    <mergeCell ref="T3:T4"/>
  </mergeCells>
  <printOptions/>
  <pageMargins left="0.38" right="0.39" top="0.45" bottom="0.5905511811023623" header="0.3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F4">
      <selection activeCell="S10" sqref="S10"/>
    </sheetView>
  </sheetViews>
  <sheetFormatPr defaultColWidth="8.88671875" defaultRowHeight="13.5"/>
  <cols>
    <col min="1" max="1" width="7.77734375" style="0" customWidth="1"/>
    <col min="2" max="2" width="7.3359375" style="0" customWidth="1"/>
    <col min="3" max="3" width="7.77734375" style="0" customWidth="1"/>
    <col min="4" max="19" width="7.3359375" style="0" customWidth="1"/>
    <col min="20" max="20" width="10.10546875" style="0" customWidth="1"/>
  </cols>
  <sheetData>
    <row r="1" spans="1:25" s="511" customFormat="1" ht="34.5" customHeight="1">
      <c r="A1" s="752" t="s">
        <v>237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382"/>
      <c r="V1" s="382"/>
      <c r="W1" s="382"/>
      <c r="X1" s="382"/>
      <c r="Y1" s="382"/>
    </row>
    <row r="2" spans="1:25" s="383" customFormat="1" ht="18" customHeight="1" thickBot="1">
      <c r="A2" s="384" t="s">
        <v>933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5" t="s">
        <v>934</v>
      </c>
      <c r="U2" s="386"/>
      <c r="V2" s="386"/>
      <c r="W2" s="386"/>
      <c r="X2" s="386"/>
      <c r="Y2" s="386"/>
    </row>
    <row r="3" spans="1:25" s="344" customFormat="1" ht="30" customHeight="1">
      <c r="A3" s="687" t="s">
        <v>965</v>
      </c>
      <c r="B3" s="688" t="s">
        <v>935</v>
      </c>
      <c r="C3" s="792" t="s">
        <v>234</v>
      </c>
      <c r="D3" s="755" t="s">
        <v>937</v>
      </c>
      <c r="E3" s="684"/>
      <c r="F3" s="685"/>
      <c r="G3" s="755" t="s">
        <v>938</v>
      </c>
      <c r="H3" s="720"/>
      <c r="I3" s="685"/>
      <c r="J3" s="694" t="s">
        <v>235</v>
      </c>
      <c r="K3" s="697"/>
      <c r="L3" s="686"/>
      <c r="M3" s="720" t="s">
        <v>940</v>
      </c>
      <c r="N3" s="685"/>
      <c r="O3" s="755" t="s">
        <v>941</v>
      </c>
      <c r="P3" s="685"/>
      <c r="Q3" s="728" t="s">
        <v>942</v>
      </c>
      <c r="R3" s="728" t="s">
        <v>943</v>
      </c>
      <c r="S3" s="728" t="s">
        <v>944</v>
      </c>
      <c r="T3" s="753" t="s">
        <v>972</v>
      </c>
      <c r="U3" s="38"/>
      <c r="V3" s="38"/>
      <c r="W3" s="38"/>
      <c r="X3" s="38"/>
      <c r="Y3" s="38"/>
    </row>
    <row r="4" spans="1:25" s="344" customFormat="1" ht="51" customHeight="1">
      <c r="A4" s="720"/>
      <c r="B4" s="693"/>
      <c r="C4" s="773"/>
      <c r="D4" s="387" t="s">
        <v>945</v>
      </c>
      <c r="E4" s="387" t="s">
        <v>0</v>
      </c>
      <c r="F4" s="388" t="s">
        <v>1</v>
      </c>
      <c r="G4" s="387" t="s">
        <v>945</v>
      </c>
      <c r="H4" s="387" t="s">
        <v>0</v>
      </c>
      <c r="I4" s="388" t="s">
        <v>1</v>
      </c>
      <c r="J4" s="387" t="s">
        <v>945</v>
      </c>
      <c r="K4" s="387" t="s">
        <v>0</v>
      </c>
      <c r="L4" s="388" t="s">
        <v>1</v>
      </c>
      <c r="M4" s="11" t="s">
        <v>2</v>
      </c>
      <c r="N4" s="10" t="s">
        <v>236</v>
      </c>
      <c r="O4" s="257" t="s">
        <v>4</v>
      </c>
      <c r="P4" s="11" t="s">
        <v>5</v>
      </c>
      <c r="Q4" s="729"/>
      <c r="R4" s="729"/>
      <c r="S4" s="729"/>
      <c r="T4" s="755"/>
      <c r="U4" s="38"/>
      <c r="V4" s="38"/>
      <c r="W4" s="38"/>
      <c r="X4" s="38"/>
      <c r="Y4" s="38"/>
    </row>
    <row r="5" spans="1:25" s="344" customFormat="1" ht="38.25" customHeight="1">
      <c r="A5" s="36" t="s">
        <v>869</v>
      </c>
      <c r="B5" s="60">
        <v>5</v>
      </c>
      <c r="C5" s="61">
        <v>129</v>
      </c>
      <c r="D5" s="61">
        <v>5359</v>
      </c>
      <c r="E5" s="61">
        <v>2746</v>
      </c>
      <c r="F5" s="61">
        <v>2613</v>
      </c>
      <c r="G5" s="61">
        <v>278</v>
      </c>
      <c r="H5" s="61">
        <f>G5-I5</f>
        <v>239</v>
      </c>
      <c r="I5" s="61">
        <v>39</v>
      </c>
      <c r="J5" s="61">
        <v>34</v>
      </c>
      <c r="K5" s="61">
        <f>J5-L5</f>
        <v>23</v>
      </c>
      <c r="L5" s="61">
        <v>11</v>
      </c>
      <c r="M5" s="61">
        <v>2031</v>
      </c>
      <c r="N5" s="61">
        <v>1930</v>
      </c>
      <c r="O5" s="61">
        <v>1736</v>
      </c>
      <c r="P5" s="61">
        <v>1733</v>
      </c>
      <c r="Q5" s="88">
        <v>164</v>
      </c>
      <c r="R5" s="88">
        <v>48</v>
      </c>
      <c r="S5" s="64">
        <v>129</v>
      </c>
      <c r="T5" s="224" t="s">
        <v>869</v>
      </c>
      <c r="U5" s="38"/>
      <c r="V5" s="38"/>
      <c r="W5" s="38"/>
      <c r="X5" s="38"/>
      <c r="Y5" s="38"/>
    </row>
    <row r="6" spans="1:25" s="344" customFormat="1" ht="38.25" customHeight="1">
      <c r="A6" s="36" t="s">
        <v>761</v>
      </c>
      <c r="B6" s="60">
        <v>5</v>
      </c>
      <c r="C6" s="61">
        <v>148</v>
      </c>
      <c r="D6" s="61">
        <v>5052</v>
      </c>
      <c r="E6" s="61">
        <v>2598</v>
      </c>
      <c r="F6" s="61">
        <v>2454</v>
      </c>
      <c r="G6" s="61">
        <v>301</v>
      </c>
      <c r="H6" s="61">
        <f>G6-I6</f>
        <v>253</v>
      </c>
      <c r="I6" s="61">
        <v>48</v>
      </c>
      <c r="J6" s="61">
        <v>34</v>
      </c>
      <c r="K6" s="61">
        <f>J6-L6</f>
        <v>23</v>
      </c>
      <c r="L6" s="61">
        <v>11</v>
      </c>
      <c r="M6" s="61">
        <v>1827</v>
      </c>
      <c r="N6" s="61">
        <v>1754</v>
      </c>
      <c r="O6" s="61">
        <v>1751</v>
      </c>
      <c r="P6" s="61">
        <v>1601</v>
      </c>
      <c r="Q6" s="88">
        <v>174</v>
      </c>
      <c r="R6" s="88">
        <v>57</v>
      </c>
      <c r="S6" s="64">
        <v>155</v>
      </c>
      <c r="T6" s="224" t="s">
        <v>761</v>
      </c>
      <c r="U6" s="38"/>
      <c r="V6" s="38"/>
      <c r="W6" s="38"/>
      <c r="X6" s="38"/>
      <c r="Y6" s="38"/>
    </row>
    <row r="7" spans="1:25" s="344" customFormat="1" ht="38.25" customHeight="1">
      <c r="A7" s="36" t="s">
        <v>783</v>
      </c>
      <c r="B7" s="60">
        <v>5</v>
      </c>
      <c r="C7" s="61">
        <v>138</v>
      </c>
      <c r="D7" s="61">
        <v>4850</v>
      </c>
      <c r="E7" s="61">
        <v>2505</v>
      </c>
      <c r="F7" s="61">
        <v>2345</v>
      </c>
      <c r="G7" s="61">
        <v>290</v>
      </c>
      <c r="H7" s="61">
        <v>240</v>
      </c>
      <c r="I7" s="61">
        <v>50</v>
      </c>
      <c r="J7" s="61">
        <v>34</v>
      </c>
      <c r="K7" s="61">
        <v>23</v>
      </c>
      <c r="L7" s="61">
        <v>11</v>
      </c>
      <c r="M7" s="61">
        <v>1763</v>
      </c>
      <c r="N7" s="61">
        <v>1689</v>
      </c>
      <c r="O7" s="61">
        <v>1515</v>
      </c>
      <c r="P7" s="61">
        <v>1512</v>
      </c>
      <c r="Q7" s="88">
        <v>166</v>
      </c>
      <c r="R7" s="88">
        <v>61.4</v>
      </c>
      <c r="S7" s="64">
        <v>156</v>
      </c>
      <c r="T7" s="224" t="s">
        <v>783</v>
      </c>
      <c r="U7" s="20"/>
      <c r="V7" s="20"/>
      <c r="W7" s="20"/>
      <c r="X7" s="20"/>
      <c r="Y7" s="38"/>
    </row>
    <row r="8" spans="1:25" s="344" customFormat="1" ht="38.25" customHeight="1">
      <c r="A8" s="36" t="s">
        <v>793</v>
      </c>
      <c r="B8" s="60">
        <v>5</v>
      </c>
      <c r="C8" s="61">
        <v>129</v>
      </c>
      <c r="D8" s="61">
        <v>4600</v>
      </c>
      <c r="E8" s="61">
        <v>2415</v>
      </c>
      <c r="F8" s="61">
        <v>2185</v>
      </c>
      <c r="G8" s="61">
        <v>277</v>
      </c>
      <c r="H8" s="61">
        <v>237</v>
      </c>
      <c r="I8" s="61">
        <v>40</v>
      </c>
      <c r="J8" s="61">
        <v>34</v>
      </c>
      <c r="K8" s="61">
        <v>23</v>
      </c>
      <c r="L8" s="61">
        <v>11</v>
      </c>
      <c r="M8" s="61">
        <v>1765</v>
      </c>
      <c r="N8" s="61">
        <v>1634</v>
      </c>
      <c r="O8" s="61">
        <v>1448</v>
      </c>
      <c r="P8" s="61">
        <v>1448</v>
      </c>
      <c r="Q8" s="88">
        <v>151.2</v>
      </c>
      <c r="R8" s="88">
        <v>61.5</v>
      </c>
      <c r="S8" s="64">
        <v>154</v>
      </c>
      <c r="T8" s="224" t="s">
        <v>793</v>
      </c>
      <c r="U8" s="20"/>
      <c r="V8" s="20"/>
      <c r="W8" s="20"/>
      <c r="X8" s="20"/>
      <c r="Y8" s="38"/>
    </row>
    <row r="9" spans="1:25" s="389" customFormat="1" ht="38.25" customHeight="1">
      <c r="A9" s="247" t="s">
        <v>870</v>
      </c>
      <c r="B9" s="248">
        <f>SUM(B11:B14)</f>
        <v>5</v>
      </c>
      <c r="C9" s="249">
        <v>129</v>
      </c>
      <c r="D9" s="249">
        <v>4588</v>
      </c>
      <c r="E9" s="249">
        <v>2439</v>
      </c>
      <c r="F9" s="249">
        <v>2149</v>
      </c>
      <c r="G9" s="249">
        <v>267</v>
      </c>
      <c r="H9" s="249">
        <v>230</v>
      </c>
      <c r="I9" s="249">
        <v>37</v>
      </c>
      <c r="J9" s="249">
        <v>34</v>
      </c>
      <c r="K9" s="249">
        <v>23</v>
      </c>
      <c r="L9" s="249">
        <v>11</v>
      </c>
      <c r="M9" s="249">
        <v>1569</v>
      </c>
      <c r="N9" s="249">
        <v>1405</v>
      </c>
      <c r="O9" s="249">
        <v>1485</v>
      </c>
      <c r="P9" s="249">
        <v>1485</v>
      </c>
      <c r="Q9" s="250">
        <v>156.1</v>
      </c>
      <c r="R9" s="250">
        <v>61.8</v>
      </c>
      <c r="S9" s="251">
        <v>158</v>
      </c>
      <c r="T9" s="112" t="s">
        <v>870</v>
      </c>
      <c r="U9" s="252"/>
      <c r="V9" s="252"/>
      <c r="W9" s="252"/>
      <c r="X9" s="252"/>
      <c r="Y9" s="253"/>
    </row>
    <row r="10" spans="1:25" s="365" customFormat="1" ht="38.25" customHeight="1">
      <c r="A10" s="254" t="s">
        <v>871</v>
      </c>
      <c r="B10" s="390">
        <f>SUM(B11:B14)</f>
        <v>5</v>
      </c>
      <c r="C10" s="390">
        <f>SUM(C11:C14)</f>
        <v>130</v>
      </c>
      <c r="D10" s="390">
        <f>E10+F10</f>
        <v>4601</v>
      </c>
      <c r="E10" s="390">
        <f>SUM(E11:E14)</f>
        <v>2427</v>
      </c>
      <c r="F10" s="390">
        <f aca="true" t="shared" si="0" ref="F10:S10">SUM(F11:F14)</f>
        <v>2174</v>
      </c>
      <c r="G10" s="390">
        <f>H10+I10</f>
        <v>267</v>
      </c>
      <c r="H10" s="390">
        <f t="shared" si="0"/>
        <v>228</v>
      </c>
      <c r="I10" s="390">
        <f t="shared" si="0"/>
        <v>39</v>
      </c>
      <c r="J10" s="390">
        <f>K10+L10</f>
        <v>34</v>
      </c>
      <c r="K10" s="390">
        <f t="shared" si="0"/>
        <v>23</v>
      </c>
      <c r="L10" s="390">
        <f t="shared" si="0"/>
        <v>11</v>
      </c>
      <c r="M10" s="390">
        <f t="shared" si="0"/>
        <v>1578</v>
      </c>
      <c r="N10" s="390">
        <f t="shared" si="0"/>
        <v>1523</v>
      </c>
      <c r="O10" s="390">
        <f t="shared" si="0"/>
        <v>1654</v>
      </c>
      <c r="P10" s="390">
        <f t="shared" si="0"/>
        <v>1530</v>
      </c>
      <c r="Q10" s="390">
        <f t="shared" si="0"/>
        <v>157</v>
      </c>
      <c r="R10" s="390">
        <f t="shared" si="0"/>
        <v>61.7</v>
      </c>
      <c r="S10" s="390">
        <f t="shared" si="0"/>
        <v>157</v>
      </c>
      <c r="T10" s="225" t="s">
        <v>871</v>
      </c>
      <c r="U10" s="255"/>
      <c r="V10" s="255"/>
      <c r="W10" s="255"/>
      <c r="X10" s="255"/>
      <c r="Y10" s="256"/>
    </row>
    <row r="11" spans="1:25" s="373" customFormat="1" ht="38.25" customHeight="1">
      <c r="A11" s="366" t="s">
        <v>872</v>
      </c>
      <c r="B11" s="367">
        <v>1</v>
      </c>
      <c r="C11" s="368">
        <v>27</v>
      </c>
      <c r="D11" s="368">
        <v>960</v>
      </c>
      <c r="E11" s="368">
        <v>960</v>
      </c>
      <c r="F11" s="368">
        <v>0</v>
      </c>
      <c r="G11" s="368">
        <f>SUM(H11:I11)</f>
        <v>54</v>
      </c>
      <c r="H11" s="368">
        <v>52</v>
      </c>
      <c r="I11" s="368">
        <v>2</v>
      </c>
      <c r="J11" s="368">
        <f>SUM(K11:L11)</f>
        <v>7</v>
      </c>
      <c r="K11" s="368">
        <v>5</v>
      </c>
      <c r="L11" s="368">
        <v>2</v>
      </c>
      <c r="M11" s="368">
        <v>335</v>
      </c>
      <c r="N11" s="368">
        <v>301</v>
      </c>
      <c r="O11" s="368">
        <v>441</v>
      </c>
      <c r="P11" s="368">
        <v>317</v>
      </c>
      <c r="Q11" s="369">
        <v>19</v>
      </c>
      <c r="R11" s="369">
        <v>13.3</v>
      </c>
      <c r="S11" s="370">
        <v>32</v>
      </c>
      <c r="T11" s="371" t="s">
        <v>873</v>
      </c>
      <c r="U11" s="372"/>
      <c r="V11" s="372"/>
      <c r="W11" s="372"/>
      <c r="X11" s="372"/>
      <c r="Y11" s="372"/>
    </row>
    <row r="12" spans="1:25" s="373" customFormat="1" ht="38.25" customHeight="1">
      <c r="A12" s="366" t="s">
        <v>874</v>
      </c>
      <c r="B12" s="367">
        <v>1</v>
      </c>
      <c r="C12" s="368">
        <v>24</v>
      </c>
      <c r="D12" s="368">
        <v>850</v>
      </c>
      <c r="E12" s="368">
        <v>850</v>
      </c>
      <c r="F12" s="368">
        <v>0</v>
      </c>
      <c r="G12" s="368">
        <v>50</v>
      </c>
      <c r="H12" s="368">
        <v>48</v>
      </c>
      <c r="I12" s="368">
        <v>2</v>
      </c>
      <c r="J12" s="368">
        <f>SUM(K12:L12)</f>
        <v>5</v>
      </c>
      <c r="K12" s="368">
        <v>3</v>
      </c>
      <c r="L12" s="368">
        <v>2</v>
      </c>
      <c r="M12" s="368">
        <v>296</v>
      </c>
      <c r="N12" s="368">
        <v>292</v>
      </c>
      <c r="O12" s="368">
        <v>273</v>
      </c>
      <c r="P12" s="368">
        <v>273</v>
      </c>
      <c r="Q12" s="369">
        <v>37.8</v>
      </c>
      <c r="R12" s="369">
        <v>11</v>
      </c>
      <c r="S12" s="370">
        <v>29</v>
      </c>
      <c r="T12" s="371" t="s">
        <v>875</v>
      </c>
      <c r="U12" s="372"/>
      <c r="V12" s="372"/>
      <c r="W12" s="372"/>
      <c r="X12" s="372"/>
      <c r="Y12" s="372"/>
    </row>
    <row r="13" spans="1:25" s="373" customFormat="1" ht="38.25" customHeight="1">
      <c r="A13" s="366" t="s">
        <v>876</v>
      </c>
      <c r="B13" s="367">
        <v>2</v>
      </c>
      <c r="C13" s="368">
        <v>48</v>
      </c>
      <c r="D13" s="368">
        <v>1693</v>
      </c>
      <c r="E13" s="368">
        <v>0</v>
      </c>
      <c r="F13" s="368">
        <v>1693</v>
      </c>
      <c r="G13" s="368">
        <v>97</v>
      </c>
      <c r="H13" s="368">
        <v>59</v>
      </c>
      <c r="I13" s="368">
        <v>28</v>
      </c>
      <c r="J13" s="368">
        <v>10</v>
      </c>
      <c r="K13" s="368">
        <v>8</v>
      </c>
      <c r="L13" s="368">
        <v>2</v>
      </c>
      <c r="M13" s="368">
        <v>585</v>
      </c>
      <c r="N13" s="368">
        <v>573</v>
      </c>
      <c r="O13" s="368">
        <v>554</v>
      </c>
      <c r="P13" s="368">
        <v>554</v>
      </c>
      <c r="Q13" s="374">
        <v>66</v>
      </c>
      <c r="R13" s="374">
        <v>20.8</v>
      </c>
      <c r="S13" s="375">
        <v>56</v>
      </c>
      <c r="T13" s="371" t="s">
        <v>877</v>
      </c>
      <c r="U13" s="372"/>
      <c r="V13" s="372"/>
      <c r="W13" s="372"/>
      <c r="X13" s="372"/>
      <c r="Y13" s="372"/>
    </row>
    <row r="14" spans="1:25" s="373" customFormat="1" ht="38.25" customHeight="1" thickBot="1">
      <c r="A14" s="376" t="s">
        <v>878</v>
      </c>
      <c r="B14" s="377">
        <v>1</v>
      </c>
      <c r="C14" s="378">
        <v>31</v>
      </c>
      <c r="D14" s="378">
        <v>1098</v>
      </c>
      <c r="E14" s="378">
        <v>617</v>
      </c>
      <c r="F14" s="378">
        <v>481</v>
      </c>
      <c r="G14" s="378">
        <v>66</v>
      </c>
      <c r="H14" s="378">
        <v>69</v>
      </c>
      <c r="I14" s="378">
        <v>7</v>
      </c>
      <c r="J14" s="378">
        <v>12</v>
      </c>
      <c r="K14" s="378">
        <v>7</v>
      </c>
      <c r="L14" s="378">
        <v>5</v>
      </c>
      <c r="M14" s="378">
        <v>362</v>
      </c>
      <c r="N14" s="378">
        <v>357</v>
      </c>
      <c r="O14" s="378">
        <v>386</v>
      </c>
      <c r="P14" s="378">
        <v>386</v>
      </c>
      <c r="Q14" s="379">
        <v>34.2</v>
      </c>
      <c r="R14" s="379">
        <v>16.6</v>
      </c>
      <c r="S14" s="380">
        <v>40</v>
      </c>
      <c r="T14" s="381" t="s">
        <v>879</v>
      </c>
      <c r="U14" s="372"/>
      <c r="V14" s="372"/>
      <c r="W14" s="372"/>
      <c r="X14" s="372"/>
      <c r="Y14" s="372"/>
    </row>
    <row r="15" spans="1:25" s="344" customFormat="1" ht="27" customHeight="1">
      <c r="A15" s="391" t="s">
        <v>880</v>
      </c>
      <c r="B15" s="391"/>
      <c r="C15" s="391"/>
      <c r="D15" s="391"/>
      <c r="E15" s="418"/>
      <c r="F15" s="418"/>
      <c r="G15" s="418"/>
      <c r="H15" s="418"/>
      <c r="I15" s="418"/>
      <c r="J15" s="418"/>
      <c r="K15" s="418"/>
      <c r="L15" s="418"/>
      <c r="M15" s="418"/>
      <c r="N15" s="726" t="s">
        <v>881</v>
      </c>
      <c r="O15" s="726"/>
      <c r="P15" s="726"/>
      <c r="Q15" s="726"/>
      <c r="R15" s="726"/>
      <c r="S15" s="726"/>
      <c r="T15" s="726"/>
      <c r="U15" s="6"/>
      <c r="V15" s="6"/>
      <c r="W15" s="6"/>
      <c r="X15" s="6"/>
      <c r="Y15" s="6"/>
    </row>
    <row r="16" spans="1:25" s="344" customFormat="1" ht="15" customHeight="1">
      <c r="A16" s="324" t="s">
        <v>882</v>
      </c>
      <c r="B16" s="324"/>
      <c r="C16" s="324"/>
      <c r="D16" s="324"/>
      <c r="E16" s="3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344" customFormat="1" ht="15" customHeight="1">
      <c r="A17" s="6" t="s">
        <v>883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s="344" customFormat="1" ht="15" customHeight="1">
      <c r="A18" s="6" t="s">
        <v>884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s="344" customFormat="1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="344" customFormat="1" ht="13.5"/>
    <row r="21" s="344" customFormat="1" ht="13.5"/>
    <row r="22" s="344" customFormat="1" ht="13.5"/>
    <row r="23" s="344" customFormat="1" ht="13.5"/>
    <row r="24" s="344" customFormat="1" ht="13.5"/>
    <row r="25" s="344" customFormat="1" ht="13.5"/>
  </sheetData>
  <mergeCells count="14">
    <mergeCell ref="A1:T1"/>
    <mergeCell ref="A3:A4"/>
    <mergeCell ref="B3:B4"/>
    <mergeCell ref="C3:C4"/>
    <mergeCell ref="D3:F3"/>
    <mergeCell ref="G3:I3"/>
    <mergeCell ref="J3:L3"/>
    <mergeCell ref="M3:N3"/>
    <mergeCell ref="O3:P3"/>
    <mergeCell ref="Q3:Q4"/>
    <mergeCell ref="R3:R4"/>
    <mergeCell ref="S3:S4"/>
    <mergeCell ref="T3:T4"/>
    <mergeCell ref="N15:T15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1"/>
  <sheetViews>
    <sheetView zoomScale="75" zoomScaleNormal="75" zoomScaleSheetLayoutView="100" workbookViewId="0" topLeftCell="B7">
      <selection activeCell="V18" sqref="V18"/>
    </sheetView>
  </sheetViews>
  <sheetFormatPr defaultColWidth="8.88671875" defaultRowHeight="13.5"/>
  <cols>
    <col min="1" max="1" width="12.21484375" style="0" customWidth="1"/>
    <col min="2" max="2" width="5.10546875" style="0" customWidth="1"/>
    <col min="3" max="3" width="5.6640625" style="0" customWidth="1"/>
    <col min="4" max="4" width="6.3359375" style="0" customWidth="1"/>
    <col min="5" max="5" width="7.21484375" style="0" customWidth="1"/>
    <col min="6" max="6" width="6.77734375" style="0" customWidth="1"/>
    <col min="7" max="7" width="5.77734375" style="0" customWidth="1"/>
    <col min="8" max="8" width="6.5546875" style="0" customWidth="1"/>
    <col min="9" max="9" width="5.77734375" style="0" customWidth="1"/>
    <col min="10" max="10" width="5.3359375" style="0" customWidth="1"/>
    <col min="11" max="11" width="6.10546875" style="0" customWidth="1"/>
    <col min="12" max="12" width="5.77734375" style="0" customWidth="1"/>
    <col min="13" max="13" width="4.4453125" style="0" customWidth="1"/>
    <col min="14" max="14" width="6.10546875" style="0" customWidth="1"/>
    <col min="15" max="15" width="7.99609375" style="0" customWidth="1"/>
    <col min="16" max="16" width="8.10546875" style="0" customWidth="1"/>
    <col min="17" max="17" width="9.3359375" style="0" customWidth="1"/>
    <col min="18" max="18" width="7.21484375" style="0" bestFit="1" customWidth="1"/>
    <col min="19" max="19" width="7.4453125" style="0" customWidth="1"/>
    <col min="20" max="20" width="7.10546875" style="0" customWidth="1"/>
    <col min="21" max="21" width="6.77734375" style="0" customWidth="1"/>
    <col min="22" max="22" width="11.99609375" style="0" customWidth="1"/>
  </cols>
  <sheetData>
    <row r="1" spans="1:22" s="382" customFormat="1" ht="32.25" customHeight="1">
      <c r="A1" s="752" t="s">
        <v>258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</row>
    <row r="2" spans="1:22" s="6" customFormat="1" ht="18" customHeight="1" thickBot="1">
      <c r="A2" s="459" t="s">
        <v>118</v>
      </c>
      <c r="K2" s="325"/>
      <c r="V2" s="512" t="s">
        <v>238</v>
      </c>
    </row>
    <row r="3" spans="1:22" s="515" customFormat="1" ht="30" customHeight="1">
      <c r="A3" s="756" t="s">
        <v>973</v>
      </c>
      <c r="B3" s="629" t="s">
        <v>239</v>
      </c>
      <c r="C3" s="629"/>
      <c r="D3" s="630"/>
      <c r="E3" s="513" t="s">
        <v>25</v>
      </c>
      <c r="F3" s="631" t="s">
        <v>240</v>
      </c>
      <c r="G3" s="629"/>
      <c r="H3" s="630"/>
      <c r="I3" s="631" t="s">
        <v>241</v>
      </c>
      <c r="J3" s="629"/>
      <c r="K3" s="630"/>
      <c r="L3" s="631" t="s">
        <v>28</v>
      </c>
      <c r="M3" s="629"/>
      <c r="N3" s="630"/>
      <c r="O3" s="631" t="s">
        <v>29</v>
      </c>
      <c r="P3" s="630"/>
      <c r="Q3" s="631" t="s">
        <v>242</v>
      </c>
      <c r="R3" s="630"/>
      <c r="S3" s="432" t="s">
        <v>243</v>
      </c>
      <c r="T3" s="514" t="s">
        <v>244</v>
      </c>
      <c r="U3" s="431" t="s">
        <v>245</v>
      </c>
      <c r="V3" s="753" t="s">
        <v>970</v>
      </c>
    </row>
    <row r="4" spans="1:22" s="515" customFormat="1" ht="30" customHeight="1">
      <c r="A4" s="757"/>
      <c r="B4" s="793" t="s">
        <v>246</v>
      </c>
      <c r="C4" s="794"/>
      <c r="D4" s="795"/>
      <c r="E4" s="516"/>
      <c r="F4" s="798" t="s">
        <v>35</v>
      </c>
      <c r="G4" s="794"/>
      <c r="H4" s="795"/>
      <c r="I4" s="798" t="s">
        <v>36</v>
      </c>
      <c r="J4" s="794"/>
      <c r="K4" s="795"/>
      <c r="L4" s="799" t="s">
        <v>247</v>
      </c>
      <c r="M4" s="684"/>
      <c r="N4" s="685"/>
      <c r="O4" s="796" t="s">
        <v>38</v>
      </c>
      <c r="P4" s="797"/>
      <c r="Q4" s="796" t="s">
        <v>39</v>
      </c>
      <c r="R4" s="797"/>
      <c r="S4" s="37"/>
      <c r="T4" s="516"/>
      <c r="U4" s="42"/>
      <c r="V4" s="754"/>
    </row>
    <row r="5" spans="1:22" s="515" customFormat="1" ht="30" customHeight="1">
      <c r="A5" s="757"/>
      <c r="B5" s="426"/>
      <c r="C5" s="517" t="s">
        <v>248</v>
      </c>
      <c r="D5" s="517" t="s">
        <v>249</v>
      </c>
      <c r="E5" s="399" t="s">
        <v>250</v>
      </c>
      <c r="F5" s="517" t="s">
        <v>41</v>
      </c>
      <c r="G5" s="517" t="s">
        <v>42</v>
      </c>
      <c r="H5" s="517" t="s">
        <v>43</v>
      </c>
      <c r="I5" s="517" t="s">
        <v>41</v>
      </c>
      <c r="J5" s="517" t="s">
        <v>42</v>
      </c>
      <c r="K5" s="517" t="s">
        <v>43</v>
      </c>
      <c r="L5" s="518" t="s">
        <v>41</v>
      </c>
      <c r="M5" s="518" t="s">
        <v>42</v>
      </c>
      <c r="N5" s="519" t="s">
        <v>43</v>
      </c>
      <c r="O5" s="520" t="s">
        <v>134</v>
      </c>
      <c r="P5" s="521" t="s">
        <v>45</v>
      </c>
      <c r="Q5" s="400" t="s">
        <v>251</v>
      </c>
      <c r="R5" s="430" t="s">
        <v>252</v>
      </c>
      <c r="S5" s="37"/>
      <c r="T5" s="516"/>
      <c r="U5" s="42"/>
      <c r="V5" s="754"/>
    </row>
    <row r="6" spans="1:22" s="515" customFormat="1" ht="30" customHeight="1">
      <c r="A6" s="757"/>
      <c r="B6" s="37"/>
      <c r="C6" s="516"/>
      <c r="D6" s="516"/>
      <c r="E6" s="516"/>
      <c r="F6" s="516"/>
      <c r="G6" s="516"/>
      <c r="H6" s="516"/>
      <c r="I6" s="516"/>
      <c r="J6" s="516"/>
      <c r="K6" s="516"/>
      <c r="L6" s="465"/>
      <c r="M6" s="522"/>
      <c r="N6" s="461"/>
      <c r="O6" s="523"/>
      <c r="P6" s="426" t="s">
        <v>50</v>
      </c>
      <c r="Q6" s="522" t="s">
        <v>253</v>
      </c>
      <c r="R6" s="461"/>
      <c r="S6" s="426" t="s">
        <v>715</v>
      </c>
      <c r="T6" s="522" t="s">
        <v>716</v>
      </c>
      <c r="U6" s="465"/>
      <c r="V6" s="754"/>
    </row>
    <row r="7" spans="1:22" s="477" customFormat="1" ht="30" customHeight="1">
      <c r="A7" s="758"/>
      <c r="B7" s="524"/>
      <c r="C7" s="525" t="s">
        <v>254</v>
      </c>
      <c r="D7" s="484" t="s">
        <v>255</v>
      </c>
      <c r="E7" s="332" t="s">
        <v>54</v>
      </c>
      <c r="F7" s="484" t="s">
        <v>55</v>
      </c>
      <c r="G7" s="484" t="s">
        <v>56</v>
      </c>
      <c r="H7" s="484" t="s">
        <v>57</v>
      </c>
      <c r="I7" s="484" t="s">
        <v>55</v>
      </c>
      <c r="J7" s="484" t="s">
        <v>56</v>
      </c>
      <c r="K7" s="484" t="s">
        <v>57</v>
      </c>
      <c r="L7" s="483" t="s">
        <v>55</v>
      </c>
      <c r="M7" s="484" t="s">
        <v>56</v>
      </c>
      <c r="N7" s="10" t="s">
        <v>57</v>
      </c>
      <c r="O7" s="484" t="s">
        <v>58</v>
      </c>
      <c r="P7" s="524" t="s">
        <v>59</v>
      </c>
      <c r="Q7" s="525" t="s">
        <v>256</v>
      </c>
      <c r="R7" s="10" t="s">
        <v>61</v>
      </c>
      <c r="S7" s="524" t="s">
        <v>137</v>
      </c>
      <c r="T7" s="484" t="s">
        <v>62</v>
      </c>
      <c r="U7" s="483" t="s">
        <v>34</v>
      </c>
      <c r="V7" s="755"/>
    </row>
    <row r="8" spans="1:22" s="109" customFormat="1" ht="24.75" customHeight="1">
      <c r="A8" s="303" t="s">
        <v>64</v>
      </c>
      <c r="B8" s="248">
        <v>2</v>
      </c>
      <c r="C8" s="249">
        <v>2</v>
      </c>
      <c r="D8" s="249">
        <v>0</v>
      </c>
      <c r="E8" s="249">
        <v>51</v>
      </c>
      <c r="F8" s="249">
        <v>1601</v>
      </c>
      <c r="G8" s="249">
        <v>361</v>
      </c>
      <c r="H8" s="249">
        <v>1240</v>
      </c>
      <c r="I8" s="249">
        <v>115</v>
      </c>
      <c r="J8" s="249">
        <f aca="true" t="shared" si="0" ref="J8:J17">I8-K8</f>
        <v>72</v>
      </c>
      <c r="K8" s="249">
        <v>43</v>
      </c>
      <c r="L8" s="249">
        <v>23</v>
      </c>
      <c r="M8" s="249">
        <v>15</v>
      </c>
      <c r="N8" s="249">
        <v>8</v>
      </c>
      <c r="O8" s="249">
        <v>689</v>
      </c>
      <c r="P8" s="249">
        <v>376</v>
      </c>
      <c r="Q8" s="249">
        <v>1072</v>
      </c>
      <c r="R8" s="249">
        <v>514</v>
      </c>
      <c r="S8" s="304">
        <v>303</v>
      </c>
      <c r="T8" s="305">
        <v>25.5</v>
      </c>
      <c r="U8" s="249">
        <v>51</v>
      </c>
      <c r="V8" s="286" t="s">
        <v>64</v>
      </c>
    </row>
    <row r="9" spans="1:22" s="107" customFormat="1" ht="24.75" customHeight="1">
      <c r="A9" s="296" t="s">
        <v>66</v>
      </c>
      <c r="B9" s="526">
        <v>3</v>
      </c>
      <c r="C9" s="526">
        <v>3</v>
      </c>
      <c r="D9" s="526" t="s">
        <v>756</v>
      </c>
      <c r="E9" s="526">
        <v>67</v>
      </c>
      <c r="F9" s="526">
        <v>2159</v>
      </c>
      <c r="G9" s="526">
        <v>1111</v>
      </c>
      <c r="H9" s="526">
        <v>1048</v>
      </c>
      <c r="I9" s="526">
        <v>157</v>
      </c>
      <c r="J9" s="249">
        <f t="shared" si="0"/>
        <v>119</v>
      </c>
      <c r="K9" s="306">
        <v>38</v>
      </c>
      <c r="L9" s="306">
        <v>25</v>
      </c>
      <c r="M9" s="306"/>
      <c r="N9" s="306">
        <v>4</v>
      </c>
      <c r="O9" s="306">
        <v>964</v>
      </c>
      <c r="P9" s="306">
        <v>800</v>
      </c>
      <c r="Q9" s="306">
        <v>703</v>
      </c>
      <c r="R9" s="306">
        <v>690</v>
      </c>
      <c r="S9" s="307">
        <v>104.6</v>
      </c>
      <c r="T9" s="307">
        <v>30.2</v>
      </c>
      <c r="U9" s="306">
        <v>66</v>
      </c>
      <c r="V9" s="287" t="s">
        <v>66</v>
      </c>
    </row>
    <row r="10" spans="1:22" s="109" customFormat="1" ht="24.75" customHeight="1">
      <c r="A10" s="295" t="s">
        <v>68</v>
      </c>
      <c r="B10" s="248">
        <v>2</v>
      </c>
      <c r="C10" s="249">
        <v>2</v>
      </c>
      <c r="D10" s="249">
        <v>0</v>
      </c>
      <c r="E10" s="249">
        <v>51</v>
      </c>
      <c r="F10" s="249">
        <v>1571</v>
      </c>
      <c r="G10" s="249">
        <v>369</v>
      </c>
      <c r="H10" s="249">
        <v>1202</v>
      </c>
      <c r="I10" s="249">
        <v>122</v>
      </c>
      <c r="J10" s="249">
        <f t="shared" si="0"/>
        <v>67</v>
      </c>
      <c r="K10" s="249">
        <v>55</v>
      </c>
      <c r="L10" s="249">
        <v>24</v>
      </c>
      <c r="M10" s="249">
        <v>16</v>
      </c>
      <c r="N10" s="249">
        <v>8</v>
      </c>
      <c r="O10" s="249">
        <v>546</v>
      </c>
      <c r="P10" s="249">
        <v>457</v>
      </c>
      <c r="Q10" s="249">
        <v>894</v>
      </c>
      <c r="R10" s="249">
        <v>529</v>
      </c>
      <c r="S10" s="250">
        <v>303</v>
      </c>
      <c r="T10" s="249">
        <v>26</v>
      </c>
      <c r="U10" s="249">
        <v>51</v>
      </c>
      <c r="V10" s="268" t="s">
        <v>68</v>
      </c>
    </row>
    <row r="11" spans="1:22" s="107" customFormat="1" ht="24.75" customHeight="1">
      <c r="A11" s="296" t="s">
        <v>70</v>
      </c>
      <c r="B11" s="526">
        <v>3</v>
      </c>
      <c r="C11" s="526">
        <v>3</v>
      </c>
      <c r="D11" s="526" t="s">
        <v>756</v>
      </c>
      <c r="E11" s="526">
        <v>68</v>
      </c>
      <c r="F11" s="526">
        <v>1960</v>
      </c>
      <c r="G11" s="526">
        <v>1060</v>
      </c>
      <c r="H11" s="526">
        <v>900</v>
      </c>
      <c r="I11" s="526">
        <v>168</v>
      </c>
      <c r="J11" s="249">
        <f t="shared" si="0"/>
        <v>120</v>
      </c>
      <c r="K11" s="306">
        <v>48</v>
      </c>
      <c r="L11" s="306">
        <v>25</v>
      </c>
      <c r="M11" s="306"/>
      <c r="N11" s="306">
        <v>4</v>
      </c>
      <c r="O11" s="306">
        <v>762</v>
      </c>
      <c r="P11" s="306">
        <v>661</v>
      </c>
      <c r="Q11" s="306">
        <v>676</v>
      </c>
      <c r="R11" s="306">
        <v>667</v>
      </c>
      <c r="S11" s="307">
        <v>104.8</v>
      </c>
      <c r="T11" s="307">
        <v>30.7</v>
      </c>
      <c r="U11" s="306">
        <v>68</v>
      </c>
      <c r="V11" s="287" t="s">
        <v>70</v>
      </c>
    </row>
    <row r="12" spans="1:22" s="109" customFormat="1" ht="24.75" customHeight="1">
      <c r="A12" s="295" t="s">
        <v>72</v>
      </c>
      <c r="B12" s="248">
        <v>2</v>
      </c>
      <c r="C12" s="249">
        <v>2</v>
      </c>
      <c r="D12" s="249">
        <v>0</v>
      </c>
      <c r="E12" s="249">
        <v>51</v>
      </c>
      <c r="F12" s="249">
        <v>1552</v>
      </c>
      <c r="G12" s="249">
        <v>426</v>
      </c>
      <c r="H12" s="249">
        <v>1126</v>
      </c>
      <c r="I12" s="249">
        <v>117</v>
      </c>
      <c r="J12" s="249">
        <f t="shared" si="0"/>
        <v>70</v>
      </c>
      <c r="K12" s="249">
        <v>47</v>
      </c>
      <c r="L12" s="249">
        <v>24</v>
      </c>
      <c r="M12" s="249">
        <v>17</v>
      </c>
      <c r="N12" s="249">
        <v>7</v>
      </c>
      <c r="O12" s="249">
        <v>516</v>
      </c>
      <c r="P12" s="249">
        <v>493</v>
      </c>
      <c r="Q12" s="249">
        <v>903</v>
      </c>
      <c r="R12" s="249">
        <v>517</v>
      </c>
      <c r="S12" s="250">
        <v>302.6</v>
      </c>
      <c r="T12" s="249">
        <v>30.5</v>
      </c>
      <c r="U12" s="249">
        <v>59</v>
      </c>
      <c r="V12" s="268" t="s">
        <v>72</v>
      </c>
    </row>
    <row r="13" spans="1:22" s="107" customFormat="1" ht="24.75" customHeight="1">
      <c r="A13" s="296" t="s">
        <v>74</v>
      </c>
      <c r="B13" s="526">
        <v>4</v>
      </c>
      <c r="C13" s="526">
        <v>4</v>
      </c>
      <c r="D13" s="526" t="s">
        <v>756</v>
      </c>
      <c r="E13" s="526">
        <v>77</v>
      </c>
      <c r="F13" s="526">
        <v>2034</v>
      </c>
      <c r="G13" s="526">
        <v>1185</v>
      </c>
      <c r="H13" s="526">
        <v>849</v>
      </c>
      <c r="I13" s="526">
        <v>179</v>
      </c>
      <c r="J13" s="249">
        <f t="shared" si="0"/>
        <v>126</v>
      </c>
      <c r="K13" s="306">
        <v>53</v>
      </c>
      <c r="L13" s="306">
        <v>31</v>
      </c>
      <c r="M13" s="306"/>
      <c r="N13" s="306">
        <v>8</v>
      </c>
      <c r="O13" s="306">
        <v>708</v>
      </c>
      <c r="P13" s="306">
        <v>568</v>
      </c>
      <c r="Q13" s="306">
        <v>766</v>
      </c>
      <c r="R13" s="306">
        <v>741</v>
      </c>
      <c r="S13" s="307">
        <v>115.559</v>
      </c>
      <c r="T13" s="307">
        <v>35.247</v>
      </c>
      <c r="U13" s="306">
        <v>83</v>
      </c>
      <c r="V13" s="287" t="s">
        <v>74</v>
      </c>
    </row>
    <row r="14" spans="1:22" s="109" customFormat="1" ht="24.75" customHeight="1">
      <c r="A14" s="295" t="s">
        <v>76</v>
      </c>
      <c r="B14" s="248">
        <v>2</v>
      </c>
      <c r="C14" s="249">
        <v>2</v>
      </c>
      <c r="D14" s="249">
        <v>0</v>
      </c>
      <c r="E14" s="249">
        <v>51</v>
      </c>
      <c r="F14" s="249">
        <v>1547</v>
      </c>
      <c r="G14" s="249">
        <v>435</v>
      </c>
      <c r="H14" s="249">
        <v>1112</v>
      </c>
      <c r="I14" s="249">
        <v>115</v>
      </c>
      <c r="J14" s="249">
        <f t="shared" si="0"/>
        <v>63</v>
      </c>
      <c r="K14" s="249">
        <v>52</v>
      </c>
      <c r="L14" s="249">
        <v>24</v>
      </c>
      <c r="M14" s="249">
        <v>17</v>
      </c>
      <c r="N14" s="249">
        <v>7</v>
      </c>
      <c r="O14" s="249">
        <v>513</v>
      </c>
      <c r="P14" s="249">
        <v>464</v>
      </c>
      <c r="Q14" s="249">
        <v>790</v>
      </c>
      <c r="R14" s="249">
        <v>511</v>
      </c>
      <c r="S14" s="250">
        <v>303</v>
      </c>
      <c r="T14" s="249">
        <v>32.3</v>
      </c>
      <c r="U14" s="249">
        <v>59</v>
      </c>
      <c r="V14" s="268" t="s">
        <v>76</v>
      </c>
    </row>
    <row r="15" spans="1:22" s="107" customFormat="1" ht="24.75" customHeight="1">
      <c r="A15" s="296" t="s">
        <v>78</v>
      </c>
      <c r="B15" s="526">
        <v>4</v>
      </c>
      <c r="C15" s="526">
        <v>4</v>
      </c>
      <c r="D15" s="526" t="s">
        <v>756</v>
      </c>
      <c r="E15" s="526">
        <v>77</v>
      </c>
      <c r="F15" s="526">
        <v>2000</v>
      </c>
      <c r="G15" s="526">
        <v>1197</v>
      </c>
      <c r="H15" s="526">
        <v>803</v>
      </c>
      <c r="I15" s="526">
        <v>177</v>
      </c>
      <c r="J15" s="249">
        <f t="shared" si="0"/>
        <v>108</v>
      </c>
      <c r="K15" s="306">
        <v>69</v>
      </c>
      <c r="L15" s="306">
        <v>31</v>
      </c>
      <c r="M15" s="306"/>
      <c r="N15" s="306">
        <v>9</v>
      </c>
      <c r="O15" s="306">
        <v>644</v>
      </c>
      <c r="P15" s="306">
        <v>573</v>
      </c>
      <c r="Q15" s="306">
        <v>723</v>
      </c>
      <c r="R15" s="306">
        <v>720</v>
      </c>
      <c r="S15" s="307">
        <v>115.5</v>
      </c>
      <c r="T15" s="307">
        <v>41.4</v>
      </c>
      <c r="U15" s="306">
        <v>84</v>
      </c>
      <c r="V15" s="287" t="s">
        <v>78</v>
      </c>
    </row>
    <row r="16" spans="1:22" s="109" customFormat="1" ht="24.75" customHeight="1">
      <c r="A16" s="295" t="s">
        <v>80</v>
      </c>
      <c r="B16" s="248">
        <v>2</v>
      </c>
      <c r="C16" s="249">
        <v>2</v>
      </c>
      <c r="D16" s="249">
        <f>SUM(D23:D24)</f>
        <v>0</v>
      </c>
      <c r="E16" s="249">
        <v>52</v>
      </c>
      <c r="F16" s="249">
        <v>1615</v>
      </c>
      <c r="G16" s="249">
        <v>463</v>
      </c>
      <c r="H16" s="249">
        <v>1152</v>
      </c>
      <c r="I16" s="249">
        <v>113</v>
      </c>
      <c r="J16" s="249">
        <f t="shared" si="0"/>
        <v>62</v>
      </c>
      <c r="K16" s="249">
        <v>51</v>
      </c>
      <c r="L16" s="249">
        <v>26</v>
      </c>
      <c r="M16" s="249">
        <v>17</v>
      </c>
      <c r="N16" s="249">
        <v>9</v>
      </c>
      <c r="O16" s="249">
        <v>511</v>
      </c>
      <c r="P16" s="249">
        <v>476</v>
      </c>
      <c r="Q16" s="249">
        <v>872</v>
      </c>
      <c r="R16" s="249">
        <v>586</v>
      </c>
      <c r="S16" s="249">
        <v>305</v>
      </c>
      <c r="T16" s="249">
        <v>33</v>
      </c>
      <c r="U16" s="249">
        <v>59</v>
      </c>
      <c r="V16" s="268" t="s">
        <v>80</v>
      </c>
    </row>
    <row r="17" spans="1:22" s="109" customFormat="1" ht="24.75" customHeight="1">
      <c r="A17" s="296" t="s">
        <v>82</v>
      </c>
      <c r="B17" s="248">
        <v>4</v>
      </c>
      <c r="C17" s="249">
        <v>4</v>
      </c>
      <c r="D17" s="249">
        <v>0</v>
      </c>
      <c r="E17" s="249">
        <v>77</v>
      </c>
      <c r="F17" s="249">
        <v>1951</v>
      </c>
      <c r="G17" s="249">
        <v>1167</v>
      </c>
      <c r="H17" s="249">
        <v>784</v>
      </c>
      <c r="I17" s="249">
        <v>174</v>
      </c>
      <c r="J17" s="249">
        <f t="shared" si="0"/>
        <v>108</v>
      </c>
      <c r="K17" s="249">
        <v>66</v>
      </c>
      <c r="L17" s="249">
        <v>32</v>
      </c>
      <c r="M17" s="249"/>
      <c r="N17" s="249">
        <v>9</v>
      </c>
      <c r="O17" s="249">
        <v>592</v>
      </c>
      <c r="P17" s="249">
        <v>519</v>
      </c>
      <c r="Q17" s="249">
        <v>685</v>
      </c>
      <c r="R17" s="249">
        <v>673</v>
      </c>
      <c r="S17" s="249">
        <v>127</v>
      </c>
      <c r="T17" s="249">
        <v>41</v>
      </c>
      <c r="U17" s="249">
        <v>81</v>
      </c>
      <c r="V17" s="287" t="s">
        <v>82</v>
      </c>
    </row>
    <row r="18" spans="1:22" s="52" customFormat="1" ht="24.75" customHeight="1">
      <c r="A18" s="23" t="s">
        <v>803</v>
      </c>
      <c r="B18" s="730">
        <f aca="true" t="shared" si="1" ref="B18:U18">SUM(B19:B24)</f>
        <v>6</v>
      </c>
      <c r="C18" s="731">
        <f t="shared" si="1"/>
        <v>6</v>
      </c>
      <c r="D18" s="308">
        <v>0</v>
      </c>
      <c r="E18" s="731">
        <f t="shared" si="1"/>
        <v>130</v>
      </c>
      <c r="F18" s="731">
        <f t="shared" si="1"/>
        <v>3616</v>
      </c>
      <c r="G18" s="731">
        <f t="shared" si="1"/>
        <v>1595</v>
      </c>
      <c r="H18" s="731">
        <f t="shared" si="1"/>
        <v>2021</v>
      </c>
      <c r="I18" s="731">
        <f t="shared" si="1"/>
        <v>287</v>
      </c>
      <c r="J18" s="731">
        <f t="shared" si="1"/>
        <v>170</v>
      </c>
      <c r="K18" s="731">
        <f t="shared" si="1"/>
        <v>117</v>
      </c>
      <c r="L18" s="731">
        <f t="shared" si="1"/>
        <v>58</v>
      </c>
      <c r="M18" s="731">
        <f t="shared" si="1"/>
        <v>40</v>
      </c>
      <c r="N18" s="731">
        <f t="shared" si="1"/>
        <v>18</v>
      </c>
      <c r="O18" s="731">
        <f t="shared" si="1"/>
        <v>1159</v>
      </c>
      <c r="P18" s="731">
        <f t="shared" si="1"/>
        <v>1062</v>
      </c>
      <c r="Q18" s="731">
        <f t="shared" si="1"/>
        <v>1596</v>
      </c>
      <c r="R18" s="731">
        <f t="shared" si="1"/>
        <v>1339</v>
      </c>
      <c r="S18" s="731">
        <f t="shared" si="1"/>
        <v>432.2</v>
      </c>
      <c r="T18" s="731">
        <f t="shared" si="1"/>
        <v>73.7</v>
      </c>
      <c r="U18" s="732">
        <f t="shared" si="1"/>
        <v>143</v>
      </c>
      <c r="V18" s="25" t="s">
        <v>803</v>
      </c>
    </row>
    <row r="19" spans="1:22" s="109" customFormat="1" ht="24.75" customHeight="1">
      <c r="A19" s="97" t="s">
        <v>84</v>
      </c>
      <c r="B19" s="248">
        <v>1</v>
      </c>
      <c r="C19" s="249">
        <v>1</v>
      </c>
      <c r="D19" s="249">
        <v>0</v>
      </c>
      <c r="E19" s="249">
        <v>30</v>
      </c>
      <c r="F19" s="249">
        <v>827</v>
      </c>
      <c r="G19" s="249">
        <f aca="true" t="shared" si="2" ref="G19:G24">F19-H19</f>
        <v>754</v>
      </c>
      <c r="H19" s="249">
        <v>73</v>
      </c>
      <c r="I19" s="249">
        <v>73</v>
      </c>
      <c r="J19" s="249">
        <f aca="true" t="shared" si="3" ref="J19:J24">I19-K19</f>
        <v>59</v>
      </c>
      <c r="K19" s="249">
        <v>14</v>
      </c>
      <c r="L19" s="249">
        <v>17</v>
      </c>
      <c r="M19" s="249">
        <f aca="true" t="shared" si="4" ref="M19:M24">L19-N19</f>
        <v>14</v>
      </c>
      <c r="N19" s="249">
        <v>3</v>
      </c>
      <c r="O19" s="249">
        <v>288</v>
      </c>
      <c r="P19" s="249">
        <v>245</v>
      </c>
      <c r="Q19" s="249">
        <v>304</v>
      </c>
      <c r="R19" s="249">
        <v>299</v>
      </c>
      <c r="S19" s="260">
        <v>47.7</v>
      </c>
      <c r="T19" s="260">
        <v>18.1</v>
      </c>
      <c r="U19" s="251">
        <v>30</v>
      </c>
      <c r="V19" s="102" t="s">
        <v>85</v>
      </c>
    </row>
    <row r="20" spans="1:22" s="109" customFormat="1" ht="24.75" customHeight="1">
      <c r="A20" s="97" t="s">
        <v>86</v>
      </c>
      <c r="B20" s="248">
        <v>1</v>
      </c>
      <c r="C20" s="249">
        <v>1</v>
      </c>
      <c r="D20" s="249">
        <v>0</v>
      </c>
      <c r="E20" s="249">
        <v>18</v>
      </c>
      <c r="F20" s="249">
        <v>425</v>
      </c>
      <c r="G20" s="249">
        <f t="shared" si="2"/>
        <v>140</v>
      </c>
      <c r="H20" s="249">
        <v>285</v>
      </c>
      <c r="I20" s="249">
        <v>39</v>
      </c>
      <c r="J20" s="249">
        <f t="shared" si="3"/>
        <v>23</v>
      </c>
      <c r="K20" s="249">
        <v>16</v>
      </c>
      <c r="L20" s="249">
        <v>5</v>
      </c>
      <c r="M20" s="249">
        <f t="shared" si="4"/>
        <v>3</v>
      </c>
      <c r="N20" s="249">
        <v>2</v>
      </c>
      <c r="O20" s="249">
        <v>136</v>
      </c>
      <c r="P20" s="249">
        <v>130</v>
      </c>
      <c r="Q20" s="249">
        <v>188</v>
      </c>
      <c r="R20" s="249">
        <v>176</v>
      </c>
      <c r="S20" s="260">
        <v>36.8</v>
      </c>
      <c r="T20" s="260">
        <v>7.1</v>
      </c>
      <c r="U20" s="251">
        <v>18</v>
      </c>
      <c r="V20" s="102" t="s">
        <v>87</v>
      </c>
    </row>
    <row r="21" spans="1:22" s="109" customFormat="1" ht="24.75" customHeight="1">
      <c r="A21" s="97" t="s">
        <v>90</v>
      </c>
      <c r="B21" s="248">
        <v>1</v>
      </c>
      <c r="C21" s="249">
        <v>1</v>
      </c>
      <c r="D21" s="249">
        <v>0</v>
      </c>
      <c r="E21" s="249">
        <v>20</v>
      </c>
      <c r="F21" s="249">
        <v>493</v>
      </c>
      <c r="G21" s="249">
        <f t="shared" si="2"/>
        <v>159</v>
      </c>
      <c r="H21" s="249">
        <v>334</v>
      </c>
      <c r="I21" s="249">
        <v>43</v>
      </c>
      <c r="J21" s="249">
        <f t="shared" si="3"/>
        <v>19</v>
      </c>
      <c r="K21" s="249">
        <v>24</v>
      </c>
      <c r="L21" s="249">
        <v>5</v>
      </c>
      <c r="M21" s="249">
        <f t="shared" si="4"/>
        <v>3</v>
      </c>
      <c r="N21" s="249">
        <v>2</v>
      </c>
      <c r="O21" s="249">
        <v>159</v>
      </c>
      <c r="P21" s="249">
        <v>143</v>
      </c>
      <c r="Q21" s="249">
        <v>191</v>
      </c>
      <c r="R21" s="249">
        <v>185</v>
      </c>
      <c r="S21" s="260">
        <v>20.1</v>
      </c>
      <c r="T21" s="260">
        <v>8.7</v>
      </c>
      <c r="U21" s="251">
        <v>24</v>
      </c>
      <c r="V21" s="99" t="s">
        <v>91</v>
      </c>
    </row>
    <row r="22" spans="1:22" s="109" customFormat="1" ht="24.75" customHeight="1">
      <c r="A22" s="97" t="s">
        <v>92</v>
      </c>
      <c r="B22" s="248">
        <v>1</v>
      </c>
      <c r="C22" s="249">
        <v>1</v>
      </c>
      <c r="D22" s="249">
        <v>0</v>
      </c>
      <c r="E22" s="249">
        <v>9</v>
      </c>
      <c r="F22" s="249">
        <v>194</v>
      </c>
      <c r="G22" s="249">
        <f t="shared" si="2"/>
        <v>63</v>
      </c>
      <c r="H22" s="249">
        <v>131</v>
      </c>
      <c r="I22" s="249">
        <v>21</v>
      </c>
      <c r="J22" s="249">
        <f t="shared" si="3"/>
        <v>12</v>
      </c>
      <c r="K22" s="249">
        <v>9</v>
      </c>
      <c r="L22" s="249">
        <v>6</v>
      </c>
      <c r="M22" s="249">
        <f t="shared" si="4"/>
        <v>3</v>
      </c>
      <c r="N22" s="249">
        <v>3</v>
      </c>
      <c r="O22" s="249">
        <v>68</v>
      </c>
      <c r="P22" s="249">
        <v>65</v>
      </c>
      <c r="Q22" s="249">
        <v>90</v>
      </c>
      <c r="R22" s="249">
        <v>89</v>
      </c>
      <c r="S22" s="260">
        <v>22.6</v>
      </c>
      <c r="T22" s="260">
        <v>7</v>
      </c>
      <c r="U22" s="251">
        <v>9</v>
      </c>
      <c r="V22" s="262" t="s">
        <v>93</v>
      </c>
    </row>
    <row r="23" spans="1:22" s="109" customFormat="1" ht="24.75" customHeight="1">
      <c r="A23" s="125" t="s">
        <v>160</v>
      </c>
      <c r="B23" s="248">
        <v>1</v>
      </c>
      <c r="C23" s="249">
        <v>1</v>
      </c>
      <c r="D23" s="249">
        <v>0</v>
      </c>
      <c r="E23" s="249">
        <v>24</v>
      </c>
      <c r="F23" s="249">
        <v>785</v>
      </c>
      <c r="G23" s="249">
        <f t="shared" si="2"/>
        <v>0</v>
      </c>
      <c r="H23" s="249">
        <v>785</v>
      </c>
      <c r="I23" s="249">
        <v>50</v>
      </c>
      <c r="J23" s="249">
        <f t="shared" si="3"/>
        <v>24</v>
      </c>
      <c r="K23" s="249">
        <v>26</v>
      </c>
      <c r="L23" s="249">
        <v>7</v>
      </c>
      <c r="M23" s="249">
        <f t="shared" si="4"/>
        <v>4</v>
      </c>
      <c r="N23" s="249">
        <v>3</v>
      </c>
      <c r="O23" s="249">
        <v>246</v>
      </c>
      <c r="P23" s="249">
        <v>232</v>
      </c>
      <c r="Q23" s="249">
        <v>273</v>
      </c>
      <c r="R23" s="249">
        <v>273</v>
      </c>
      <c r="S23" s="260">
        <v>15.3</v>
      </c>
      <c r="T23" s="260">
        <v>10.3</v>
      </c>
      <c r="U23" s="251">
        <v>28</v>
      </c>
      <c r="V23" s="226" t="s">
        <v>161</v>
      </c>
    </row>
    <row r="24" spans="1:22" s="109" customFormat="1" ht="24.75" customHeight="1" thickBot="1">
      <c r="A24" s="126" t="s">
        <v>110</v>
      </c>
      <c r="B24" s="309">
        <v>1</v>
      </c>
      <c r="C24" s="258">
        <v>1</v>
      </c>
      <c r="D24" s="258">
        <v>0</v>
      </c>
      <c r="E24" s="258">
        <v>29</v>
      </c>
      <c r="F24" s="258">
        <v>892</v>
      </c>
      <c r="G24" s="258">
        <f t="shared" si="2"/>
        <v>479</v>
      </c>
      <c r="H24" s="258">
        <v>413</v>
      </c>
      <c r="I24" s="258">
        <v>61</v>
      </c>
      <c r="J24" s="258">
        <f t="shared" si="3"/>
        <v>33</v>
      </c>
      <c r="K24" s="258">
        <v>28</v>
      </c>
      <c r="L24" s="258">
        <v>18</v>
      </c>
      <c r="M24" s="258">
        <f t="shared" si="4"/>
        <v>13</v>
      </c>
      <c r="N24" s="258">
        <v>5</v>
      </c>
      <c r="O24" s="258">
        <v>262</v>
      </c>
      <c r="P24" s="258">
        <v>247</v>
      </c>
      <c r="Q24" s="258">
        <v>550</v>
      </c>
      <c r="R24" s="258">
        <v>317</v>
      </c>
      <c r="S24" s="261">
        <v>289.7</v>
      </c>
      <c r="T24" s="261">
        <v>22.5</v>
      </c>
      <c r="U24" s="259">
        <v>34</v>
      </c>
      <c r="V24" s="227" t="s">
        <v>111</v>
      </c>
    </row>
    <row r="25" spans="1:22" s="6" customFormat="1" ht="18" customHeight="1">
      <c r="A25" s="413" t="s">
        <v>112</v>
      </c>
      <c r="B25" s="413"/>
      <c r="C25" s="413"/>
      <c r="D25" s="413"/>
      <c r="E25" s="413"/>
      <c r="G25" s="351" t="s">
        <v>253</v>
      </c>
      <c r="K25" s="510" t="s">
        <v>113</v>
      </c>
      <c r="L25" s="510"/>
      <c r="M25" s="510"/>
      <c r="N25" s="510"/>
      <c r="O25" s="510"/>
      <c r="P25" s="510"/>
      <c r="Q25" s="510"/>
      <c r="R25" s="527"/>
      <c r="S25" s="527"/>
      <c r="T25" s="527"/>
      <c r="U25" s="527"/>
      <c r="V25" s="324"/>
    </row>
    <row r="26" spans="1:5" s="6" customFormat="1" ht="18" customHeight="1">
      <c r="A26" s="324" t="s">
        <v>174</v>
      </c>
      <c r="B26" s="324"/>
      <c r="C26" s="324"/>
      <c r="D26" s="324"/>
      <c r="E26" s="324"/>
    </row>
    <row r="27" s="6" customFormat="1" ht="18" customHeight="1">
      <c r="A27" s="6" t="s">
        <v>257</v>
      </c>
    </row>
    <row r="28" s="38" customFormat="1" ht="18" customHeight="1">
      <c r="A28" s="6" t="s">
        <v>176</v>
      </c>
    </row>
    <row r="29" ht="13.5">
      <c r="A29" s="22"/>
    </row>
    <row r="30" ht="13.5">
      <c r="A30" s="22"/>
    </row>
    <row r="31" ht="13.5">
      <c r="A31" s="22"/>
    </row>
    <row r="32" ht="13.5">
      <c r="A32" s="22"/>
    </row>
    <row r="33" ht="13.5">
      <c r="A33" s="22"/>
    </row>
    <row r="34" ht="13.5">
      <c r="A34" s="22"/>
    </row>
    <row r="35" ht="13.5">
      <c r="A35" s="22"/>
    </row>
    <row r="36" ht="13.5">
      <c r="A36" s="22"/>
    </row>
    <row r="37" ht="13.5">
      <c r="A37" s="22"/>
    </row>
    <row r="38" ht="13.5">
      <c r="A38" s="22"/>
    </row>
    <row r="39" ht="13.5">
      <c r="A39" s="22"/>
    </row>
    <row r="40" ht="13.5">
      <c r="A40" s="22"/>
    </row>
    <row r="41" ht="13.5">
      <c r="A41" s="22"/>
    </row>
    <row r="42" ht="13.5">
      <c r="A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  <row r="61" ht="13.5">
      <c r="A61" s="22"/>
    </row>
    <row r="62" ht="13.5">
      <c r="A62" s="22"/>
    </row>
    <row r="63" ht="13.5">
      <c r="A63" s="22"/>
    </row>
    <row r="64" ht="13.5">
      <c r="A64" s="22"/>
    </row>
    <row r="65" ht="13.5">
      <c r="A65" s="22"/>
    </row>
    <row r="66" ht="13.5">
      <c r="A66" s="22"/>
    </row>
    <row r="67" ht="13.5">
      <c r="A67" s="22"/>
    </row>
    <row r="68" ht="13.5">
      <c r="A68" s="22"/>
    </row>
    <row r="69" ht="13.5">
      <c r="A69" s="22"/>
    </row>
    <row r="70" ht="13.5">
      <c r="A70" s="22"/>
    </row>
    <row r="71" ht="13.5">
      <c r="A71" s="22"/>
    </row>
    <row r="72" ht="13.5">
      <c r="A72" s="22"/>
    </row>
    <row r="73" ht="13.5">
      <c r="A73" s="22"/>
    </row>
    <row r="74" ht="13.5">
      <c r="A74" s="22"/>
    </row>
    <row r="75" ht="13.5">
      <c r="A75" s="22"/>
    </row>
    <row r="76" ht="13.5">
      <c r="A76" s="22"/>
    </row>
    <row r="77" ht="13.5">
      <c r="A77" s="22"/>
    </row>
    <row r="78" ht="13.5">
      <c r="A78" s="22"/>
    </row>
    <row r="79" ht="13.5">
      <c r="A79" s="22"/>
    </row>
    <row r="80" ht="13.5">
      <c r="A80" s="22"/>
    </row>
    <row r="81" ht="13.5">
      <c r="A81" s="22"/>
    </row>
    <row r="82" ht="13.5">
      <c r="A82" s="22"/>
    </row>
    <row r="83" ht="13.5">
      <c r="A83" s="22"/>
    </row>
    <row r="84" ht="13.5">
      <c r="A84" s="22"/>
    </row>
    <row r="85" ht="13.5">
      <c r="A85" s="22"/>
    </row>
    <row r="86" ht="13.5">
      <c r="A86" s="22"/>
    </row>
    <row r="87" ht="13.5">
      <c r="A87" s="22"/>
    </row>
    <row r="88" ht="13.5">
      <c r="A88" s="22"/>
    </row>
    <row r="89" ht="13.5">
      <c r="A89" s="22"/>
    </row>
    <row r="90" ht="13.5">
      <c r="A90" s="22"/>
    </row>
    <row r="91" ht="13.5">
      <c r="A91" s="22"/>
    </row>
    <row r="92" ht="13.5">
      <c r="A92" s="22"/>
    </row>
    <row r="93" ht="13.5">
      <c r="A93" s="22"/>
    </row>
    <row r="94" ht="13.5">
      <c r="A94" s="22"/>
    </row>
    <row r="95" ht="13.5">
      <c r="A95" s="22"/>
    </row>
    <row r="96" ht="13.5">
      <c r="A96" s="22"/>
    </row>
    <row r="97" ht="13.5">
      <c r="A97" s="22"/>
    </row>
    <row r="98" ht="13.5">
      <c r="A98" s="22"/>
    </row>
    <row r="99" ht="13.5">
      <c r="A99" s="22"/>
    </row>
    <row r="100" ht="13.5">
      <c r="A100" s="22"/>
    </row>
    <row r="101" ht="13.5">
      <c r="A101" s="22"/>
    </row>
    <row r="102" ht="13.5">
      <c r="A102" s="22"/>
    </row>
    <row r="103" ht="13.5">
      <c r="A103" s="22"/>
    </row>
    <row r="104" ht="13.5">
      <c r="A104" s="22"/>
    </row>
    <row r="105" ht="13.5">
      <c r="A105" s="22"/>
    </row>
    <row r="106" ht="13.5">
      <c r="A106" s="22"/>
    </row>
    <row r="107" ht="13.5">
      <c r="A107" s="22"/>
    </row>
    <row r="108" ht="13.5">
      <c r="A108" s="22"/>
    </row>
    <row r="109" ht="13.5">
      <c r="A109" s="22"/>
    </row>
    <row r="110" ht="13.5">
      <c r="A110" s="22"/>
    </row>
    <row r="111" ht="13.5">
      <c r="A111" s="22"/>
    </row>
    <row r="112" ht="13.5">
      <c r="A112" s="22"/>
    </row>
    <row r="113" ht="13.5">
      <c r="A113" s="22"/>
    </row>
    <row r="114" ht="13.5">
      <c r="A114" s="22"/>
    </row>
    <row r="115" ht="13.5">
      <c r="A115" s="22"/>
    </row>
    <row r="116" ht="13.5">
      <c r="A116" s="22"/>
    </row>
    <row r="117" ht="13.5">
      <c r="A117" s="22"/>
    </row>
    <row r="118" spans="1:2" ht="13.5">
      <c r="A118" s="22"/>
      <c r="B118" t="s">
        <v>792</v>
      </c>
    </row>
    <row r="119" ht="13.5">
      <c r="A119" s="22"/>
    </row>
    <row r="120" ht="13.5">
      <c r="A120" s="22"/>
    </row>
    <row r="121" ht="13.5">
      <c r="A121" s="22"/>
    </row>
  </sheetData>
  <mergeCells count="15">
    <mergeCell ref="Q4:R4"/>
    <mergeCell ref="F4:H4"/>
    <mergeCell ref="I4:K4"/>
    <mergeCell ref="L4:N4"/>
    <mergeCell ref="O4:P4"/>
    <mergeCell ref="B3:D3"/>
    <mergeCell ref="F3:H3"/>
    <mergeCell ref="A1:V1"/>
    <mergeCell ref="A3:A7"/>
    <mergeCell ref="V3:V7"/>
    <mergeCell ref="L3:N3"/>
    <mergeCell ref="O3:P3"/>
    <mergeCell ref="Q3:R3"/>
    <mergeCell ref="I3:K3"/>
    <mergeCell ref="B4:D4"/>
  </mergeCells>
  <printOptions/>
  <pageMargins left="0.4" right="0.38" top="0.39" bottom="0.28" header="0.28" footer="0.1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행정자</dc:creator>
  <cp:keywords/>
  <dc:description/>
  <cp:lastModifiedBy>WindowsXP</cp:lastModifiedBy>
  <cp:lastPrinted>2007-03-29T06:43:19Z</cp:lastPrinted>
  <dcterms:created xsi:type="dcterms:W3CDTF">1999-08-11T05:35:49Z</dcterms:created>
  <dcterms:modified xsi:type="dcterms:W3CDTF">2008-01-11T02:15:40Z</dcterms:modified>
  <cp:category/>
  <cp:version/>
  <cp:contentType/>
  <cp:contentStatus/>
</cp:coreProperties>
</file>