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330" windowHeight="5025" tabRatio="601" firstSheet="1" activeTab="1"/>
  </bookViews>
  <sheets>
    <sheet name="----" sheetId="1" state="veryHidden" r:id="rId1"/>
    <sheet name="1.의료기관 " sheetId="2" r:id="rId2"/>
    <sheet name="2.인력 " sheetId="3" r:id="rId3"/>
    <sheet name="3.보건소인력 " sheetId="4" r:id="rId4"/>
    <sheet name="4.보건지소및보건진료소인력" sheetId="5" r:id="rId5"/>
    <sheet name="5.부정의료업자단속실적" sheetId="6" r:id="rId6"/>
    <sheet name="6.의약품제조업판매업 " sheetId="7" r:id="rId7"/>
    <sheet name="7.식품위생관계업소 " sheetId="8" r:id="rId8"/>
    <sheet name="8. 공중위생관계업소 " sheetId="9" r:id="rId9"/>
    <sheet name="9.. 예방접종 " sheetId="10" r:id="rId10"/>
    <sheet name="10.법정전염병발생및사망(1) " sheetId="11" r:id="rId11"/>
    <sheet name="10.법정전염병발생및사망 (2) " sheetId="12" r:id="rId12"/>
    <sheet name="11.한센병보건소등록 " sheetId="13" r:id="rId13"/>
    <sheet name="12.결핵환자보건소등록 " sheetId="14" r:id="rId14"/>
    <sheet name="13.구강보건사업실적 " sheetId="15" r:id="rId15"/>
    <sheet name="14.모자보건사업실적 " sheetId="16" r:id="rId16"/>
    <sheet name="15.건강보험적용인구" sheetId="17" r:id="rId17"/>
    <sheet name="16.건강보험급여" sheetId="18" r:id="rId18"/>
    <sheet name="17.건강보험대상자진료실적" sheetId="19" r:id="rId19"/>
    <sheet name="18.국민연금가입자" sheetId="20" r:id="rId20"/>
    <sheet name="19.국민연금지급현황" sheetId="21" r:id="rId21"/>
    <sheet name="20. 국가보훈대상자" sheetId="22" r:id="rId22"/>
    <sheet name="21.국가보훈대상자취업" sheetId="23" r:id="rId23"/>
    <sheet name="22.국가보훈대상자자녀취학" sheetId="24" r:id="rId24"/>
    <sheet name="23. 사회복지시설 " sheetId="25" r:id="rId25"/>
    <sheet name="24. 노인여가복지시설 " sheetId="26" r:id="rId26"/>
    <sheet name="25.노인주거의료복지시설 " sheetId="27" r:id="rId27"/>
    <sheet name="25.노인주거의료복지시설(계속)" sheetId="28" r:id="rId28"/>
    <sheet name="26.재가노인복지시설" sheetId="29" r:id="rId29"/>
    <sheet name="27.국민기초생활보장수급자  " sheetId="30" r:id="rId30"/>
    <sheet name="28.여성복지시설 " sheetId="31" r:id="rId31"/>
    <sheet name="29.여성폭력상담" sheetId="32" r:id="rId32"/>
    <sheet name="30. 소년소년가장세대 " sheetId="33" r:id="rId33"/>
    <sheet name="31.아동복지시설 " sheetId="34" r:id="rId34"/>
    <sheet name="32.장애인복지시설 " sheetId="35" r:id="rId35"/>
    <sheet name="33.장애인등록현황 " sheetId="36" r:id="rId36"/>
    <sheet name="34.부랑인시설" sheetId="37" r:id="rId37"/>
    <sheet name="35.저소득모부자가정" sheetId="38" r:id="rId38"/>
    <sheet name="36. 묘지및납골시설 " sheetId="39" r:id="rId39"/>
    <sheet name="37.헌혈사업실적" sheetId="40" r:id="rId40"/>
    <sheet name="38.방문간호사업실적" sheetId="41" r:id="rId41"/>
    <sheet name="39.보건교육실적" sheetId="42" r:id="rId42"/>
    <sheet name="40. 보육시설 " sheetId="43" r:id="rId43"/>
  </sheets>
  <externalReferences>
    <externalReference r:id="rId46"/>
  </externalReferences>
  <definedNames>
    <definedName name="_xlnm.Print_Area" localSheetId="19">'18.국민연금가입자'!$A$1:$H$19</definedName>
    <definedName name="_xlnm.Print_Area" localSheetId="2">'2.인력 '!$A$1:$M$20</definedName>
    <definedName name="_xlnm.Print_Area" localSheetId="24">'23. 사회복지시설 '!$A$1:$S$20</definedName>
    <definedName name="_xlnm.Print_Area" localSheetId="30">'28.여성복지시설 '!$A$1:$N$13</definedName>
    <definedName name="_xlnm.Print_Area" localSheetId="32">'30. 소년소년가장세대 '!$A$1:$J$44</definedName>
    <definedName name="_xlnm.Print_Area" localSheetId="38">'36. 묘지및납골시설 '!$A$1:$Q$38</definedName>
    <definedName name="_xlnm.Print_Area" localSheetId="42">'40. 보육시설 '!$A$1:$R$19</definedName>
    <definedName name="_xlnm.Print_Area" localSheetId="7">'7.식품위생관계업소 '!#REF!</definedName>
  </definedNames>
  <calcPr fullCalcOnLoad="1"/>
</workbook>
</file>

<file path=xl/sharedStrings.xml><?xml version="1.0" encoding="utf-8"?>
<sst xmlns="http://schemas.openxmlformats.org/spreadsheetml/2006/main" count="4399" uniqueCount="1578">
  <si>
    <t>Source : National Health Insurance Corporation</t>
  </si>
  <si>
    <t>Unit : case, day, 1,000won</t>
  </si>
  <si>
    <t>진료건수</t>
  </si>
  <si>
    <t>계</t>
  </si>
  <si>
    <t>조합부담</t>
  </si>
  <si>
    <t>본인부담</t>
  </si>
  <si>
    <t>Cases of medical treatment</t>
  </si>
  <si>
    <t> Visit for medical treatment</t>
  </si>
  <si>
    <t>Medical treatment</t>
  </si>
  <si>
    <t>Covered by association</t>
  </si>
  <si>
    <t>Covered by the patient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</si>
  <si>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</si>
  <si>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</si>
  <si>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Source : National Pension Service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</si>
  <si>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</si>
  <si>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r>
      <t xml:space="preserve">25. </t>
    </r>
    <r>
      <rPr>
        <b/>
        <sz val="18"/>
        <rFont val="굴림"/>
        <family val="3"/>
      </rPr>
      <t>노인주거·의료복지시설</t>
    </r>
    <r>
      <rPr>
        <b/>
        <sz val="18"/>
        <rFont val="Arial"/>
        <family val="2"/>
      </rPr>
      <t xml:space="preserve">              Senior Home &amp; Medical Service Facilities   </t>
    </r>
  </si>
  <si>
    <t>무  료  시  설 Free Custodial Institution</t>
  </si>
  <si>
    <t>소 계</t>
  </si>
  <si>
    <t>양 로</t>
  </si>
  <si>
    <t>요 양</t>
  </si>
  <si>
    <t>Sub-Total</t>
  </si>
  <si>
    <t>Provision for old age</t>
  </si>
  <si>
    <t>Nursing</t>
  </si>
  <si>
    <t>시설수</t>
  </si>
  <si>
    <t>입소인원</t>
  </si>
  <si>
    <t>종사자수</t>
  </si>
  <si>
    <t>No. of Institution</t>
  </si>
  <si>
    <t>Admitted Person</t>
  </si>
  <si>
    <t>Workers</t>
  </si>
  <si>
    <t>정원</t>
  </si>
  <si>
    <t>현원</t>
  </si>
  <si>
    <t>Regular</t>
  </si>
  <si>
    <t>Present </t>
  </si>
  <si>
    <t>실  비  시  설</t>
  </si>
  <si>
    <t>Cheap sanatorium Institution</t>
  </si>
  <si>
    <t>전문요양</t>
  </si>
  <si>
    <t>Professional Nursing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</si>
  <si>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</si>
  <si>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 xml:space="preserve">26.  </t>
    </r>
    <r>
      <rPr>
        <b/>
        <sz val="18"/>
        <rFont val="굴림"/>
        <family val="3"/>
      </rPr>
      <t>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설</t>
    </r>
  </si>
  <si>
    <t xml:space="preserve">           (Unit : number, person)</t>
  </si>
  <si>
    <t>유  료  시  설 Charged Nursing Institution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</si>
  <si>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</si>
  <si>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서귀포시</t>
  </si>
  <si>
    <t>Welfare House</t>
  </si>
  <si>
    <t>Source : Senior Citizens and Physically Challenged Welfare Div.</t>
  </si>
  <si>
    <t>복지주택</t>
  </si>
  <si>
    <t xml:space="preserve">25. 노인주거·의료복지시설(계속)              Senior Home &amp; Medical Service Facilities  (Cont'd) </t>
  </si>
  <si>
    <r>
      <t xml:space="preserve">28. </t>
    </r>
    <r>
      <rPr>
        <b/>
        <sz val="18"/>
        <rFont val="굴림"/>
        <family val="3"/>
      </rPr>
      <t>여성복지시설</t>
    </r>
    <r>
      <rPr>
        <b/>
        <sz val="18"/>
        <rFont val="Arial"/>
        <family val="2"/>
      </rPr>
      <t xml:space="preserve">          Women's Welfare Institutions</t>
    </r>
  </si>
  <si>
    <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</si>
  <si>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t>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설
</t>
    </r>
    <r>
      <rPr>
        <sz val="10"/>
        <rFont val="Arial"/>
        <family val="2"/>
      </rPr>
      <t>Maternal and child welfare institution</t>
    </r>
  </si>
  <si>
    <t>성매매 피해자 지원시설
Facilities for Victims of Forced Prostitution</t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</si>
  <si>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수
</t>
    </r>
    <r>
      <rPr>
        <sz val="10"/>
        <rFont val="Arial"/>
        <family val="2"/>
      </rPr>
      <t>No. of
facilities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</si>
  <si>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자
</t>
    </r>
    <r>
      <rPr>
        <sz val="10"/>
        <rFont val="Arial"/>
        <family val="2"/>
      </rPr>
      <t>Admitted</t>
    </r>
  </si>
  <si>
    <r>
      <t>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자
</t>
    </r>
    <r>
      <rPr>
        <sz val="10"/>
        <rFont val="Arial"/>
        <family val="2"/>
      </rPr>
      <t>Discharged</t>
    </r>
  </si>
  <si>
    <r>
      <t xml:space="preserve">연말현재
생활인원
</t>
    </r>
    <r>
      <rPr>
        <sz val="10"/>
        <rFont val="Arial"/>
        <family val="2"/>
      </rPr>
      <t>Inmates as
of year-end</t>
    </r>
  </si>
  <si>
    <t>2 0 0 2</t>
  </si>
  <si>
    <t>2 0 0 5</t>
  </si>
  <si>
    <t>2 0 0 5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</si>
  <si>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</si>
  <si>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Jeju-si</t>
  </si>
  <si>
    <t>서귀포시</t>
  </si>
  <si>
    <t>Seogwipo-si</t>
  </si>
  <si>
    <t>Source : Women Div.</t>
  </si>
  <si>
    <t>Unit : number, each</t>
  </si>
  <si>
    <t>피해자 지원내역</t>
  </si>
  <si>
    <t>가정폭력</t>
  </si>
  <si>
    <t>성폭력</t>
  </si>
  <si>
    <t>성매매피해</t>
  </si>
  <si>
    <t>Counseling Follow-ups</t>
  </si>
  <si>
    <t>Domestic Violence</t>
  </si>
  <si>
    <t>Sexual Violence</t>
  </si>
  <si>
    <t>Victims of Forced Prostitution</t>
  </si>
  <si>
    <t>상담소개소</t>
  </si>
  <si>
    <t>상담건수</t>
  </si>
  <si>
    <t>의료지원</t>
  </si>
  <si>
    <t>기타</t>
  </si>
  <si>
    <t>No. of Counseling Centers</t>
  </si>
  <si>
    <t>No. of Counseling</t>
  </si>
  <si>
    <t>Counseling</t>
  </si>
  <si>
    <t>Legal Aid</t>
  </si>
  <si>
    <t>Medical Aid</t>
  </si>
  <si>
    <t>Victim's facility</t>
  </si>
  <si>
    <t>Respiratory organ</t>
  </si>
  <si>
    <t>Liver</t>
  </si>
  <si>
    <t>Face</t>
  </si>
  <si>
    <t>Ostomy</t>
  </si>
  <si>
    <t>Epilepsy</t>
  </si>
  <si>
    <t>구강보건교육
Oral health education</t>
  </si>
  <si>
    <t>홈메우기
Pit and fissure sealing</t>
  </si>
  <si>
    <t>치면세마
Oral prophylaxis</t>
  </si>
  <si>
    <t>불소도포
Topical fluoride application</t>
  </si>
  <si>
    <t>Sub-</t>
  </si>
  <si>
    <t xml:space="preserve"> care</t>
  </si>
  <si>
    <t>2 0 0 3</t>
  </si>
  <si>
    <t>2 0 0 4</t>
  </si>
  <si>
    <t>…</t>
  </si>
  <si>
    <t>법인</t>
  </si>
  <si>
    <t>법인외</t>
  </si>
  <si>
    <t>Corporation</t>
  </si>
  <si>
    <t>Individual</t>
  </si>
  <si>
    <t>소  계</t>
  </si>
  <si>
    <t>개  인</t>
  </si>
  <si>
    <t>직  장</t>
  </si>
  <si>
    <t>Workshop</t>
  </si>
  <si>
    <t>가  정</t>
  </si>
  <si>
    <t>Home</t>
  </si>
  <si>
    <t>합   계</t>
  </si>
  <si>
    <t>국공립</t>
  </si>
  <si>
    <t>법  인</t>
  </si>
  <si>
    <t>불소용액양치
Fluoride mouth rinsing</t>
  </si>
  <si>
    <t>기타
Others</t>
  </si>
  <si>
    <t>보국수훈자</t>
  </si>
  <si>
    <t>의용군인</t>
  </si>
  <si>
    <t>-</t>
  </si>
  <si>
    <t>직장인
Workers</t>
  </si>
  <si>
    <t>연  별</t>
  </si>
  <si>
    <t>Year</t>
  </si>
  <si>
    <t>Year</t>
  </si>
  <si>
    <t xml:space="preserve">   2000(제주시)</t>
  </si>
  <si>
    <t xml:space="preserve">   2000(북제주군)</t>
  </si>
  <si>
    <t xml:space="preserve">   2001(제주시)</t>
  </si>
  <si>
    <t xml:space="preserve">   2001(북제주군)</t>
  </si>
  <si>
    <t xml:space="preserve">   2002(제주시)</t>
  </si>
  <si>
    <t xml:space="preserve">   2002(북제주군)</t>
  </si>
  <si>
    <t xml:space="preserve">   2003(제주시)</t>
  </si>
  <si>
    <t xml:space="preserve">   2003(북제주군)</t>
  </si>
  <si>
    <t xml:space="preserve">   2004(제주시)</t>
  </si>
  <si>
    <t xml:space="preserve">   2004(북제주군)</t>
  </si>
  <si>
    <t xml:space="preserve">   주 : 1) 의사 - 의료종사자만 포함</t>
  </si>
  <si>
    <t xml:space="preserve">         2) 약사 - 개인약국 약사 제외함</t>
  </si>
  <si>
    <t>연  별</t>
  </si>
  <si>
    <t>합  계</t>
  </si>
  <si>
    <t>치과의사</t>
  </si>
  <si>
    <t>한 의 사</t>
  </si>
  <si>
    <t>조 산 사</t>
  </si>
  <si>
    <t>간 호 사</t>
  </si>
  <si>
    <t>간     호</t>
  </si>
  <si>
    <t>의 료 기 사</t>
  </si>
  <si>
    <t>의     무</t>
  </si>
  <si>
    <t>Year</t>
  </si>
  <si>
    <t>Physicians</t>
  </si>
  <si>
    <t>Oriental</t>
  </si>
  <si>
    <t>조 무 사</t>
  </si>
  <si>
    <t>기 록 사</t>
  </si>
  <si>
    <t>상근의사</t>
  </si>
  <si>
    <t>비상근의사</t>
  </si>
  <si>
    <t>medical</t>
  </si>
  <si>
    <t>Medical</t>
  </si>
  <si>
    <t>Medical record</t>
  </si>
  <si>
    <t>Total</t>
  </si>
  <si>
    <t>Full-time</t>
  </si>
  <si>
    <t>Part-time</t>
  </si>
  <si>
    <t>Dentists</t>
  </si>
  <si>
    <t>doctors</t>
  </si>
  <si>
    <t>Midwives</t>
  </si>
  <si>
    <t>Nurses</t>
  </si>
  <si>
    <t>Nurse aids</t>
  </si>
  <si>
    <t>technicians</t>
  </si>
  <si>
    <t>Pharmacists</t>
  </si>
  <si>
    <r>
      <t xml:space="preserve"> 의  사</t>
    </r>
    <r>
      <rPr>
        <vertAlign val="superscript"/>
        <sz val="11"/>
        <rFont val="돋움"/>
        <family val="3"/>
      </rPr>
      <t>1)</t>
    </r>
    <r>
      <rPr>
        <sz val="11"/>
        <rFont val="돋움"/>
        <family val="3"/>
      </rPr>
      <t xml:space="preserve">  </t>
    </r>
  </si>
  <si>
    <r>
      <t>약     사</t>
    </r>
    <r>
      <rPr>
        <vertAlign val="superscript"/>
        <sz val="11"/>
        <rFont val="돋움"/>
        <family val="3"/>
      </rPr>
      <t>2)</t>
    </r>
  </si>
  <si>
    <t>Households</t>
  </si>
  <si>
    <t>facilities</t>
  </si>
  <si>
    <t>Household</t>
  </si>
  <si>
    <t>Year &amp; Dong</t>
  </si>
  <si>
    <t>단      체      교      육         Group education</t>
  </si>
  <si>
    <t>합   계
Total</t>
  </si>
  <si>
    <t>취학전아동
Preschool
children</t>
  </si>
  <si>
    <t>학   생
Students</t>
  </si>
  <si>
    <t>예비군 및 민방위
Reserve forces &amp;
Civil defense</t>
  </si>
  <si>
    <t>노   인
The Aged</t>
  </si>
  <si>
    <t>기   타
Others</t>
  </si>
  <si>
    <t>(단위 : 건수, 명)</t>
  </si>
  <si>
    <t>( Unit : person, number)</t>
  </si>
  <si>
    <t>요 양 병 원</t>
  </si>
  <si>
    <t>Long term</t>
  </si>
  <si>
    <t>care hospitals</t>
  </si>
  <si>
    <t>병원수</t>
  </si>
  <si>
    <t>병상수</t>
  </si>
  <si>
    <t>Number</t>
  </si>
  <si>
    <t>Beds</t>
  </si>
  <si>
    <t xml:space="preserve"> Source : Health &amp; Hygiene Div.</t>
  </si>
  <si>
    <t xml:space="preserve">             2) Excluding army hospitals</t>
  </si>
  <si>
    <t xml:space="preserve">             3) Including hospitals for mental ills or T.B. patients, leprosariums</t>
  </si>
  <si>
    <t>Note : 1) doctor-only who is engaging in medicine</t>
  </si>
  <si>
    <t xml:space="preserve">          2) Excluding pharmacists of private-run pharmacies</t>
  </si>
  <si>
    <t xml:space="preserve"> Source : Health &amp; Hygiene Div.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</si>
  <si>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현원기준</t>
    </r>
  </si>
  <si>
    <t/>
  </si>
  <si>
    <t>Gujaw-eup</t>
  </si>
  <si>
    <t>5.  부정의료업자 단속실적          Regulation for Illegal Medical Practices</t>
  </si>
  <si>
    <t>6. 의약품 등 제조업소 및 판매업소     Manufacturers and Stores of Pharmaceutical Goods etc.</t>
  </si>
  <si>
    <t>8. 공 중 위 생 관 계 업 소        Number of Licensed Sanitary, by Business Type</t>
  </si>
  <si>
    <t>9. 예  방  접  종          Vaccinations against Major Communicable Diseases</t>
  </si>
  <si>
    <t>지     역  
Self-employed</t>
  </si>
  <si>
    <t>23. 사  회  복  지  시  설                Social Welfare Institutions and Inmates</t>
  </si>
  <si>
    <t>Children</t>
  </si>
  <si>
    <t>중 학 교</t>
  </si>
  <si>
    <t>기     타</t>
  </si>
  <si>
    <t>Public</t>
  </si>
  <si>
    <t xml:space="preserve">health </t>
  </si>
  <si>
    <t>Others</t>
  </si>
  <si>
    <t xml:space="preserve">  가. 의료인 등</t>
  </si>
  <si>
    <t>Medical  Practitioners  etc.</t>
  </si>
  <si>
    <t>위     반     건     수            Number of violations detected</t>
  </si>
  <si>
    <t>처     리     건     수          Number of actions taken</t>
  </si>
  <si>
    <t>계</t>
  </si>
  <si>
    <t>면허대여</t>
  </si>
  <si>
    <t>성감별 행위</t>
  </si>
  <si>
    <t>무자격자에게</t>
  </si>
  <si>
    <t>면허이외의</t>
  </si>
  <si>
    <t>품 위 손 상</t>
  </si>
  <si>
    <t>허위진단</t>
  </si>
  <si>
    <t xml:space="preserve">진료거부 </t>
  </si>
  <si>
    <t xml:space="preserve">면허취소 </t>
  </si>
  <si>
    <t>자격정지</t>
  </si>
  <si>
    <t>경     고</t>
  </si>
  <si>
    <t>고     발</t>
  </si>
  <si>
    <t>Distingushing</t>
  </si>
  <si>
    <t>의료행위사주</t>
  </si>
  <si>
    <t>의 료 행 위</t>
  </si>
  <si>
    <t>발      급</t>
  </si>
  <si>
    <t>License</t>
  </si>
  <si>
    <t>fetal</t>
  </si>
  <si>
    <t xml:space="preserve">Allowing 
unqualified </t>
  </si>
  <si>
    <t>Medical cares</t>
  </si>
  <si>
    <t>Unethical</t>
  </si>
  <si>
    <t>Issuance
of false</t>
  </si>
  <si>
    <t>Refusal of</t>
  </si>
  <si>
    <t>lending</t>
  </si>
  <si>
    <t>gender</t>
  </si>
  <si>
    <t>persons
to practice</t>
  </si>
  <si>
    <t>without license</t>
  </si>
  <si>
    <t>behaviors</t>
  </si>
  <si>
    <t>diagnosis
statements</t>
  </si>
  <si>
    <t>medical
treatment</t>
  </si>
  <si>
    <t>Others</t>
  </si>
  <si>
    <t>revoked</t>
  </si>
  <si>
    <t>suspended</t>
  </si>
  <si>
    <t>Warning</t>
  </si>
  <si>
    <t>Prosecution</t>
  </si>
  <si>
    <t xml:space="preserve">  나. 의 료 기 관</t>
  </si>
  <si>
    <t>Medical  Institutions</t>
  </si>
  <si>
    <t>(단위 : 건)</t>
  </si>
  <si>
    <t>(Unit : case)</t>
  </si>
  <si>
    <t>위     반     건     수          Number of violations detected</t>
  </si>
  <si>
    <t>처     리     건     수          Number of Actions Taken</t>
  </si>
  <si>
    <t>계</t>
  </si>
  <si>
    <t>무  면  허</t>
  </si>
  <si>
    <t>광고위반</t>
  </si>
  <si>
    <t>환자유인</t>
  </si>
  <si>
    <t>준수사항</t>
  </si>
  <si>
    <t>표방위반</t>
  </si>
  <si>
    <t>시설위반</t>
  </si>
  <si>
    <t>정원위반</t>
  </si>
  <si>
    <t>기     타</t>
  </si>
  <si>
    <t>허가취소</t>
  </si>
  <si>
    <t>업무정지</t>
  </si>
  <si>
    <t>시정지시</t>
  </si>
  <si>
    <t>고     발</t>
  </si>
  <si>
    <t>의료행위</t>
  </si>
  <si>
    <t>Illgal</t>
  </si>
  <si>
    <t>미 이 행</t>
  </si>
  <si>
    <t>Falsely</t>
  </si>
  <si>
    <t>또는폐쇄</t>
  </si>
  <si>
    <t>Medical practicing</t>
  </si>
  <si>
    <t>Illegal</t>
  </si>
  <si>
    <t>attraction</t>
  </si>
  <si>
    <t xml:space="preserve">Regulation </t>
  </si>
  <si>
    <t>posing as</t>
  </si>
  <si>
    <t>Inadequate</t>
  </si>
  <si>
    <t>Overcrowed</t>
  </si>
  <si>
    <t>License</t>
  </si>
  <si>
    <t>Practice</t>
  </si>
  <si>
    <t>Rectification</t>
  </si>
  <si>
    <t>Total</t>
  </si>
  <si>
    <t>without license</t>
  </si>
  <si>
    <t>advertising</t>
  </si>
  <si>
    <t>of patients</t>
  </si>
  <si>
    <t>non-compliance</t>
  </si>
  <si>
    <t>a specialist</t>
  </si>
  <si>
    <t>facilities</t>
  </si>
  <si>
    <t>conditions</t>
  </si>
  <si>
    <t>Others</t>
  </si>
  <si>
    <t>revoked</t>
  </si>
  <si>
    <t>suspended</t>
  </si>
  <si>
    <t>ordered</t>
  </si>
  <si>
    <t>Prosecution</t>
  </si>
  <si>
    <t>유행성이하선염</t>
  </si>
  <si>
    <t>(Unit : number, person)</t>
  </si>
  <si>
    <t>(단위 : 명)</t>
  </si>
  <si>
    <t>-</t>
  </si>
  <si>
    <t>(단위 : 개소, 명)</t>
  </si>
  <si>
    <t>Sub-total</t>
  </si>
  <si>
    <t>(Unit : person)</t>
  </si>
  <si>
    <t>(단위 : 개)</t>
  </si>
  <si>
    <t>Source : Jeju si Health Center</t>
  </si>
  <si>
    <t>2 0 0 1</t>
  </si>
  <si>
    <t xml:space="preserve"> -</t>
  </si>
  <si>
    <t>2 0 0 0</t>
  </si>
  <si>
    <t>2 0 0 4</t>
  </si>
  <si>
    <t>-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</si>
  <si>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</si>
  <si>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</si>
  <si>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>이용인원</t>
  </si>
  <si>
    <t>종사자수</t>
  </si>
  <si>
    <t>가정봉사원수</t>
  </si>
  <si>
    <t>Number of</t>
  </si>
  <si>
    <t>정원</t>
  </si>
  <si>
    <t>현원</t>
  </si>
  <si>
    <t>계</t>
  </si>
  <si>
    <t>유급</t>
  </si>
  <si>
    <t>무급</t>
  </si>
  <si>
    <t>facilities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</si>
  <si>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사회복지과</t>
    </r>
  </si>
  <si>
    <t>2 0 0 5</t>
  </si>
  <si>
    <t>Regular</t>
  </si>
  <si>
    <t>Present</t>
  </si>
  <si>
    <t>Workers</t>
  </si>
  <si>
    <t>Total</t>
  </si>
  <si>
    <t>Paid</t>
  </si>
  <si>
    <t>Unpaid</t>
  </si>
  <si>
    <t>2 0 0 5</t>
  </si>
  <si>
    <t xml:space="preserve"> 세 대 주householder</t>
  </si>
  <si>
    <t>주) · 지역: 제주도 주민등록상 주소지 가입자(일반 사병 포함)</t>
  </si>
  <si>
    <t xml:space="preserve">     · 근로자 및 공무원, 사립학교 교직원의 피부양자는 제주도 주민등록주소지 및 도외 포함</t>
  </si>
  <si>
    <t xml:space="preserve">     · 근로자 및 공무원, 사립학교 교직원의 가입자는 서귀포와 제주지사에서 관리하는 사업장 및 기관</t>
  </si>
  <si>
    <r>
      <t>15. 건강보험 적용인구</t>
    </r>
    <r>
      <rPr>
        <b/>
        <vertAlign val="superscript"/>
        <sz val="18"/>
        <rFont val="돋움"/>
        <family val="3"/>
      </rPr>
      <t xml:space="preserve">1)  </t>
    </r>
    <r>
      <rPr>
        <b/>
        <sz val="18"/>
        <rFont val="돋움"/>
        <family val="3"/>
      </rPr>
      <t xml:space="preserve">           Beneficiaries of Health Insurance</t>
    </r>
  </si>
  <si>
    <t>공무원, 사립학교 교직원
Government employees and private school teachers</t>
  </si>
  <si>
    <t>사업장수
Workplace</t>
  </si>
  <si>
    <t>적용인구
Covered persons</t>
  </si>
  <si>
    <t>가입자
Insured</t>
  </si>
  <si>
    <t>피부양자
Dependents</t>
  </si>
  <si>
    <t>2 0 0 2</t>
  </si>
  <si>
    <t>총가입자수</t>
  </si>
  <si>
    <t>사  업  장  가  입  자</t>
  </si>
  <si>
    <t>지역 가입자</t>
  </si>
  <si>
    <t>임의 가입자</t>
  </si>
  <si>
    <t>임의계속 가입자</t>
  </si>
  <si>
    <t>Insurants in workplaces</t>
  </si>
  <si>
    <t>Insured</t>
  </si>
  <si>
    <t>Voluntarily</t>
  </si>
  <si>
    <t>Voluntarily &amp;</t>
  </si>
  <si>
    <t>Total</t>
  </si>
  <si>
    <t>사 업 장</t>
  </si>
  <si>
    <t>가 입 자</t>
  </si>
  <si>
    <t>persons in the</t>
  </si>
  <si>
    <t>insured</t>
  </si>
  <si>
    <t>continuously</t>
  </si>
  <si>
    <t>insurants</t>
  </si>
  <si>
    <t>Workplaces</t>
  </si>
  <si>
    <t>Insurants</t>
  </si>
  <si>
    <t>local area</t>
  </si>
  <si>
    <t>persons</t>
  </si>
  <si>
    <t>insured persons</t>
  </si>
  <si>
    <t>일  시  금     A lump sum allowance</t>
  </si>
  <si>
    <t>유족연금
Survivor Pension</t>
  </si>
  <si>
    <t>장      애
Disability</t>
  </si>
  <si>
    <t>반      환
restoration</t>
  </si>
  <si>
    <t>사      망
death</t>
  </si>
  <si>
    <t>수급자수
No. of Recipients</t>
  </si>
  <si>
    <t>2 0 0 0</t>
  </si>
  <si>
    <t>2 0 0 1</t>
  </si>
  <si>
    <t>2 0 0 2</t>
  </si>
  <si>
    <t>2 0 0 3</t>
  </si>
  <si>
    <t>2 0 0 4</t>
  </si>
  <si>
    <t xml:space="preserve">2 0 0 0 </t>
  </si>
  <si>
    <t>2 0 0 0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</si>
  <si>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노인장애인복지과</t>
    </r>
  </si>
  <si>
    <t>자료 : 제주특별자치도 여성정책과, 여성아동복지과</t>
  </si>
  <si>
    <t>가     정       방        문         Home visiting</t>
  </si>
  <si>
    <t>등록가구</t>
  </si>
  <si>
    <t>방문건수</t>
  </si>
  <si>
    <t>질  환  별      방  문  간  호  환  자  수</t>
  </si>
  <si>
    <t>집단교육및</t>
  </si>
  <si>
    <t>소  계
Total</t>
  </si>
  <si>
    <t>암</t>
  </si>
  <si>
    <t>당뇨병</t>
  </si>
  <si>
    <t>고혈압</t>
  </si>
  <si>
    <t>관절염</t>
  </si>
  <si>
    <t>뇌졸중</t>
  </si>
  <si>
    <t>치매</t>
  </si>
  <si>
    <t>정신질환</t>
  </si>
  <si>
    <t>기타</t>
  </si>
  <si>
    <t>상담</t>
  </si>
  <si>
    <t>Group 
education</t>
  </si>
  <si>
    <t>38. 방 문 간 호 사 업 실 적             Home Visiting Health Service</t>
  </si>
  <si>
    <t>(단위 : 가구수, 명, 건수)</t>
  </si>
  <si>
    <t>(Unit : number, person, case)</t>
  </si>
  <si>
    <r>
      <t xml:space="preserve">개별교육 </t>
    </r>
    <r>
      <rPr>
        <sz val="11"/>
        <rFont val="돋움"/>
        <family val="3"/>
      </rPr>
      <t xml:space="preserve">및 </t>
    </r>
    <r>
      <rPr>
        <sz val="11"/>
        <rFont val="돋움"/>
        <family val="3"/>
      </rPr>
      <t xml:space="preserve">               </t>
    </r>
    <r>
      <rPr>
        <sz val="11"/>
        <rFont val="돋움"/>
        <family val="3"/>
      </rPr>
      <t>상담
Individual
Education &amp;
Counseling</t>
    </r>
  </si>
  <si>
    <t>Noncorporation</t>
  </si>
  <si>
    <t>보   육  시  설  수        Day care centers</t>
  </si>
  <si>
    <t>보  육  아  동  수       Accommodated children</t>
  </si>
  <si>
    <t>민  간        Private</t>
  </si>
  <si>
    <t>민 간    Private</t>
  </si>
  <si>
    <t>2 0 0 2</t>
  </si>
  <si>
    <t>2 0 0 1</t>
  </si>
  <si>
    <t>합계</t>
  </si>
  <si>
    <t>회수</t>
  </si>
  <si>
    <t>인원</t>
  </si>
  <si>
    <t>건수</t>
  </si>
  <si>
    <t>XII.  보건 및 사회보장                      HEALTH AND SOCIAL SECURITY</t>
  </si>
  <si>
    <t>1. 의  료  기  관                           Number of Medical Institutions</t>
  </si>
  <si>
    <t>(Unit : number)</t>
  </si>
  <si>
    <r>
      <t>합          계</t>
    </r>
    <r>
      <rPr>
        <vertAlign val="superscript"/>
        <sz val="10"/>
        <rFont val="굴림"/>
        <family val="3"/>
      </rPr>
      <t>1)</t>
    </r>
  </si>
  <si>
    <t>종 합 병 원</t>
  </si>
  <si>
    <r>
      <t>병          원</t>
    </r>
    <r>
      <rPr>
        <vertAlign val="superscript"/>
        <sz val="10"/>
        <rFont val="굴림"/>
        <family val="3"/>
      </rPr>
      <t>2)</t>
    </r>
  </si>
  <si>
    <t>의          원</t>
  </si>
  <si>
    <r>
      <t>특 수 병 원</t>
    </r>
    <r>
      <rPr>
        <vertAlign val="superscript"/>
        <sz val="10"/>
        <rFont val="굴림"/>
        <family val="3"/>
      </rPr>
      <t>3)</t>
    </r>
  </si>
  <si>
    <t>조  산  소</t>
  </si>
  <si>
    <t>보  건</t>
  </si>
  <si>
    <t>보건소</t>
  </si>
  <si>
    <t>보건</t>
  </si>
  <si>
    <t>Special</t>
  </si>
  <si>
    <t xml:space="preserve">Dental </t>
  </si>
  <si>
    <t>Midwife</t>
  </si>
  <si>
    <t>Attached</t>
  </si>
  <si>
    <t>의료원</t>
  </si>
  <si>
    <t xml:space="preserve"> </t>
  </si>
  <si>
    <t>지소</t>
  </si>
  <si>
    <t>진료소</t>
  </si>
  <si>
    <t>Total</t>
  </si>
  <si>
    <t>General hospitals</t>
  </si>
  <si>
    <t>Hospitals</t>
  </si>
  <si>
    <t>Clinics</t>
  </si>
  <si>
    <t>hospitals</t>
  </si>
  <si>
    <t>clinics</t>
  </si>
  <si>
    <t>병원수</t>
  </si>
  <si>
    <t>병상수</t>
  </si>
  <si>
    <t>Primary</t>
  </si>
  <si>
    <t>Health</t>
  </si>
  <si>
    <t>Number</t>
  </si>
  <si>
    <t>Beds</t>
  </si>
  <si>
    <t>centers</t>
  </si>
  <si>
    <t>치과의원</t>
  </si>
  <si>
    <t>한의원</t>
  </si>
  <si>
    <t>한 방병 원</t>
  </si>
  <si>
    <t>부 속 의 원</t>
  </si>
  <si>
    <t>3. 보  건  소  인  력                               Number of Staffs in Health Centers</t>
  </si>
  <si>
    <t>(단위 : 명)</t>
  </si>
  <si>
    <t>(Unit : person)</t>
  </si>
  <si>
    <t>연   별</t>
  </si>
  <si>
    <t>합     계</t>
  </si>
  <si>
    <t>면 허 · 자 격 종 별                    by  License · Qualification</t>
  </si>
  <si>
    <t>면허·자격종별외  Others</t>
  </si>
  <si>
    <t>Year</t>
  </si>
  <si>
    <t>소     계</t>
  </si>
  <si>
    <t>의     사</t>
  </si>
  <si>
    <t>치     과</t>
  </si>
  <si>
    <t>한 의 사</t>
  </si>
  <si>
    <t>약  사</t>
  </si>
  <si>
    <t>조산사</t>
  </si>
  <si>
    <t>간호사</t>
  </si>
  <si>
    <t>임     상</t>
  </si>
  <si>
    <t>방사선사</t>
  </si>
  <si>
    <t>물     리</t>
  </si>
  <si>
    <t>영 양 사</t>
  </si>
  <si>
    <t>간   호</t>
  </si>
  <si>
    <t>의     무</t>
  </si>
  <si>
    <t>위 생 사 ·</t>
  </si>
  <si>
    <t>2000(제주시)</t>
  </si>
  <si>
    <t>2000(북제주군)</t>
  </si>
  <si>
    <t>2001(제주시)</t>
  </si>
  <si>
    <t>2001(북제주군)</t>
  </si>
  <si>
    <t>2002(제주시)</t>
  </si>
  <si>
    <t>2002(북제주군)</t>
  </si>
  <si>
    <t>2003(제주시)</t>
  </si>
  <si>
    <t>2003(북제주군)</t>
  </si>
  <si>
    <t>2004(제주시)</t>
  </si>
  <si>
    <t>2004(북제주군)</t>
  </si>
  <si>
    <t xml:space="preserve">   주 : 1) 보건의료원이하 제외</t>
  </si>
  <si>
    <t xml:space="preserve">   Note : 1) Excluding health clinics to primary health care center</t>
  </si>
  <si>
    <t xml:space="preserve">         2) 군인병원 제외</t>
  </si>
  <si>
    <t xml:space="preserve">         3) 정신병원, 결핵병원, 나병원 포함</t>
  </si>
  <si>
    <t>2004(북제주군)</t>
  </si>
  <si>
    <t>정신보건</t>
  </si>
  <si>
    <t>정보처리</t>
  </si>
  <si>
    <t>응     급</t>
  </si>
  <si>
    <t>보 건 직</t>
  </si>
  <si>
    <t>행 정 직</t>
  </si>
  <si>
    <t>Auditorily  and disabled</t>
  </si>
  <si>
    <t>연  별</t>
  </si>
  <si>
    <t>Year</t>
  </si>
  <si>
    <t>계</t>
  </si>
  <si>
    <t>Total</t>
  </si>
  <si>
    <t>Others</t>
  </si>
  <si>
    <t>2 0 0 5</t>
  </si>
  <si>
    <t>Hallim-eup</t>
  </si>
  <si>
    <t>Aewol-eup</t>
  </si>
  <si>
    <t>Jocheon-eup</t>
  </si>
  <si>
    <t>Hangyeong-myeon</t>
  </si>
  <si>
    <t>Chuja-myeon</t>
  </si>
  <si>
    <t>Udo-myeon</t>
  </si>
  <si>
    <t>일도1동</t>
  </si>
  <si>
    <t>Ido 1 dong</t>
  </si>
  <si>
    <t>일도2동</t>
  </si>
  <si>
    <t>Ido 2 dong</t>
  </si>
  <si>
    <t>이도1동</t>
  </si>
  <si>
    <t>lldo 1 dong</t>
  </si>
  <si>
    <t>이도2동</t>
  </si>
  <si>
    <t>Ildo 2 dong</t>
  </si>
  <si>
    <t>삼도1동</t>
  </si>
  <si>
    <t>Samdo 1 dong</t>
  </si>
  <si>
    <t>삼도2동</t>
  </si>
  <si>
    <t>Samdo 2 dong</t>
  </si>
  <si>
    <t>용담1동</t>
  </si>
  <si>
    <t>Yongdam 1 dong</t>
  </si>
  <si>
    <t>용담2동</t>
  </si>
  <si>
    <t>Yongdam 2 dong</t>
  </si>
  <si>
    <t>건 입 동</t>
  </si>
  <si>
    <t>Geonip-dong</t>
  </si>
  <si>
    <t>화 북 동</t>
  </si>
  <si>
    <t>Hwabuk-dong</t>
  </si>
  <si>
    <t>삼 양 동</t>
  </si>
  <si>
    <t>Samyang-dong</t>
  </si>
  <si>
    <t>봉 개 동</t>
  </si>
  <si>
    <t>Bongkae-dong</t>
  </si>
  <si>
    <t>아 라 동</t>
  </si>
  <si>
    <t>Ara-dong</t>
  </si>
  <si>
    <t>오 라 동</t>
  </si>
  <si>
    <t>Ora-dong</t>
  </si>
  <si>
    <t>연     동</t>
  </si>
  <si>
    <t>Yeon-dong</t>
  </si>
  <si>
    <t>노 형 동</t>
  </si>
  <si>
    <t>Nohyeong-dong</t>
  </si>
  <si>
    <t>외 도 동</t>
  </si>
  <si>
    <t>Oedo-dong</t>
  </si>
  <si>
    <t>이 호 동</t>
  </si>
  <si>
    <t>Iho-dong</t>
  </si>
  <si>
    <t>도 두 동</t>
  </si>
  <si>
    <t>Dodu-dong</t>
  </si>
  <si>
    <t>기     타</t>
  </si>
  <si>
    <t>병 리 사</t>
  </si>
  <si>
    <t>치 료 사</t>
  </si>
  <si>
    <t>위 생 사</t>
  </si>
  <si>
    <t>조무사</t>
  </si>
  <si>
    <t>기 록 사</t>
  </si>
  <si>
    <t>위     생</t>
  </si>
  <si>
    <t>전문요원</t>
  </si>
  <si>
    <t>기     사</t>
  </si>
  <si>
    <t xml:space="preserve">구 조사 </t>
  </si>
  <si>
    <t>Oriental</t>
  </si>
  <si>
    <t>Phar-</t>
  </si>
  <si>
    <t>Clinic</t>
  </si>
  <si>
    <t>Physical</t>
  </si>
  <si>
    <t xml:space="preserve">Dental </t>
  </si>
  <si>
    <t>Medical</t>
  </si>
  <si>
    <t>시 험 사</t>
  </si>
  <si>
    <t>Mental and</t>
  </si>
  <si>
    <t>Data</t>
  </si>
  <si>
    <t>Emergency</t>
  </si>
  <si>
    <t>Public</t>
  </si>
  <si>
    <t>Administ-</t>
  </si>
  <si>
    <t>medical</t>
  </si>
  <si>
    <t>macists</t>
  </si>
  <si>
    <t>pathology</t>
  </si>
  <si>
    <t>Radiological</t>
  </si>
  <si>
    <t>therapy</t>
  </si>
  <si>
    <t>hygienics</t>
  </si>
  <si>
    <t>Nutrition</t>
  </si>
  <si>
    <t>Nurse</t>
  </si>
  <si>
    <t>records</t>
  </si>
  <si>
    <t xml:space="preserve">health </t>
  </si>
  <si>
    <t>processing</t>
  </si>
  <si>
    <t>rescue</t>
  </si>
  <si>
    <t>health</t>
  </si>
  <si>
    <t xml:space="preserve">
rative</t>
  </si>
  <si>
    <t>Total</t>
  </si>
  <si>
    <t>Sub-total</t>
  </si>
  <si>
    <t>Physicians</t>
  </si>
  <si>
    <t>Dentists</t>
  </si>
  <si>
    <t>doctors</t>
  </si>
  <si>
    <t>Midwives</t>
  </si>
  <si>
    <t>Nurses</t>
  </si>
  <si>
    <t>technicians</t>
  </si>
  <si>
    <t>aids</t>
  </si>
  <si>
    <t>corpsmen</t>
  </si>
  <si>
    <t>specialists</t>
  </si>
  <si>
    <t>workers</t>
  </si>
  <si>
    <t>(단위 : 개소)</t>
  </si>
  <si>
    <t>(Unit : establishment)</t>
  </si>
  <si>
    <t>연  별</t>
  </si>
  <si>
    <t xml:space="preserve">  제   조   업   소         Number of manufacturers</t>
  </si>
  <si>
    <t>판   매   업   소          Number of Sellers</t>
  </si>
  <si>
    <t>Year</t>
  </si>
  <si>
    <t>계</t>
  </si>
  <si>
    <t>의 약 품</t>
  </si>
  <si>
    <t>의약품외품</t>
  </si>
  <si>
    <t>소분의약품</t>
  </si>
  <si>
    <t>의료기기</t>
  </si>
  <si>
    <t>위생용품</t>
  </si>
  <si>
    <t>화 장 품</t>
  </si>
  <si>
    <t>약     국</t>
  </si>
  <si>
    <t>-</t>
  </si>
  <si>
    <t>_</t>
  </si>
  <si>
    <t>도 매 상</t>
  </si>
  <si>
    <t>약 업 사</t>
  </si>
  <si>
    <t xml:space="preserve">한약업사 </t>
  </si>
  <si>
    <t>매 약 상</t>
  </si>
  <si>
    <t>Oriental</t>
  </si>
  <si>
    <t>Non-drug</t>
  </si>
  <si>
    <t>Compounding</t>
  </si>
  <si>
    <t>Medical</t>
  </si>
  <si>
    <t>Sanitary</t>
  </si>
  <si>
    <t>Whole</t>
  </si>
  <si>
    <t>medicine</t>
  </si>
  <si>
    <t>Restricted</t>
  </si>
  <si>
    <t>Total</t>
  </si>
  <si>
    <t>Drugs</t>
  </si>
  <si>
    <t>products</t>
  </si>
  <si>
    <t>drugs</t>
  </si>
  <si>
    <t>instruments</t>
  </si>
  <si>
    <t>materials</t>
  </si>
  <si>
    <t>Cosmetics</t>
  </si>
  <si>
    <t>Pharmacies</t>
  </si>
  <si>
    <t>Salers</t>
  </si>
  <si>
    <t>Druggists</t>
  </si>
  <si>
    <t>dealers</t>
  </si>
  <si>
    <t>7. 식 품 위 생 관 계 업 소        Number of Licensed Food Premises, by Business Type</t>
  </si>
  <si>
    <t>(단위 : 개소)</t>
  </si>
  <si>
    <t>(Unit : establishment)</t>
  </si>
  <si>
    <t>연  별</t>
  </si>
  <si>
    <t>합     계</t>
  </si>
  <si>
    <t xml:space="preserve"> 식  품  접  객  업          Food  premises</t>
  </si>
  <si>
    <t>Year</t>
  </si>
  <si>
    <t>계</t>
  </si>
  <si>
    <t>휴    게    음    식    점</t>
  </si>
  <si>
    <t>일반음식점</t>
  </si>
  <si>
    <t>제 과 점</t>
  </si>
  <si>
    <t>단란주점</t>
  </si>
  <si>
    <t>유흥주점</t>
  </si>
  <si>
    <t>위탁급식</t>
  </si>
  <si>
    <t>Restaurants</t>
  </si>
  <si>
    <t>영업</t>
  </si>
  <si>
    <t>Grand</t>
  </si>
  <si>
    <t>다     방</t>
  </si>
  <si>
    <t>기     타</t>
  </si>
  <si>
    <t>General</t>
  </si>
  <si>
    <t>Public bar</t>
  </si>
  <si>
    <t>Amusement</t>
  </si>
  <si>
    <t>Contracted</t>
  </si>
  <si>
    <t>total</t>
  </si>
  <si>
    <t>Total</t>
  </si>
  <si>
    <t>Subtotal</t>
  </si>
  <si>
    <t>Cafes</t>
  </si>
  <si>
    <t>Others</t>
  </si>
  <si>
    <t>restaurants</t>
  </si>
  <si>
    <t>Bakeries</t>
  </si>
  <si>
    <t>karaokes</t>
  </si>
  <si>
    <t>catering service</t>
  </si>
  <si>
    <t>2000(제주시)</t>
  </si>
  <si>
    <t>…</t>
  </si>
  <si>
    <t>2000(북제주군)</t>
  </si>
  <si>
    <t>2001(제주시)</t>
  </si>
  <si>
    <t>2001(북제주군)</t>
  </si>
  <si>
    <t>2002(제주시)</t>
  </si>
  <si>
    <t>2002(북제주군)</t>
  </si>
  <si>
    <t>2003(제주시)</t>
  </si>
  <si>
    <t>2003(북제주군)</t>
  </si>
  <si>
    <t>2004(제주시)</t>
  </si>
  <si>
    <t>2004(북제주군)</t>
  </si>
  <si>
    <t>2 0 0 5</t>
  </si>
  <si>
    <t xml:space="preserve"> 식  품  제  조  업  및  가  공  업</t>
  </si>
  <si>
    <t>판 매 · 운 반 · 기 타 업</t>
  </si>
  <si>
    <t xml:space="preserve"> Food manufacturing and processing businesses</t>
  </si>
  <si>
    <t>Food sales, transportation, others</t>
  </si>
  <si>
    <t>집단급식소</t>
  </si>
  <si>
    <t>식품제조가공업</t>
  </si>
  <si>
    <t>식품첨가물</t>
  </si>
  <si>
    <t>식품소분업</t>
  </si>
  <si>
    <t>자료 : 보건위생과</t>
  </si>
  <si>
    <t>Source : National Health Insurance Corporation</t>
  </si>
  <si>
    <t>(Unit : person, thousand won)</t>
  </si>
  <si>
    <t>19. 국민연금 급여지급 현황          Paying National Pension Insurant</t>
  </si>
  <si>
    <t>(단위 : 명, 천원)</t>
  </si>
  <si>
    <r>
      <t>Source : Social Welfare D</t>
    </r>
    <r>
      <rPr>
        <sz val="11"/>
        <rFont val="돋움"/>
        <family val="3"/>
      </rPr>
      <t>epartment</t>
    </r>
    <r>
      <rPr>
        <sz val="11"/>
        <rFont val="돋움"/>
        <family val="3"/>
      </rPr>
      <t>.</t>
    </r>
  </si>
  <si>
    <r>
      <t>Source : Social Welfare D</t>
    </r>
    <r>
      <rPr>
        <sz val="11"/>
        <rFont val="돋움"/>
        <family val="3"/>
      </rPr>
      <t>epartment</t>
    </r>
    <r>
      <rPr>
        <sz val="11"/>
        <rFont val="돋움"/>
        <family val="3"/>
      </rPr>
      <t>.</t>
    </r>
  </si>
  <si>
    <r>
      <t>Source : Social Welfare D</t>
    </r>
    <r>
      <rPr>
        <sz val="11"/>
        <rFont val="돋움"/>
        <family val="3"/>
      </rPr>
      <t>epartment</t>
    </r>
    <r>
      <rPr>
        <sz val="11"/>
        <rFont val="돋움"/>
        <family val="3"/>
      </rPr>
      <t>.</t>
    </r>
  </si>
  <si>
    <t>자료 :  보건위생과</t>
  </si>
  <si>
    <t>-</t>
  </si>
  <si>
    <r>
      <t xml:space="preserve">연 </t>
    </r>
    <r>
      <rPr>
        <sz val="11"/>
        <rFont val="돋움"/>
        <family val="3"/>
      </rPr>
      <t xml:space="preserve"> 별</t>
    </r>
  </si>
  <si>
    <r>
      <t>Y</t>
    </r>
    <r>
      <rPr>
        <sz val="11"/>
        <rFont val="돋움"/>
        <family val="3"/>
      </rPr>
      <t>ear</t>
    </r>
  </si>
  <si>
    <r>
      <t>연별 및</t>
    </r>
    <r>
      <rPr>
        <sz val="11"/>
        <rFont val="돋움"/>
        <family val="3"/>
      </rPr>
      <t xml:space="preserve"> 시별</t>
    </r>
  </si>
  <si>
    <r>
      <t>연별 및</t>
    </r>
    <r>
      <rPr>
        <sz val="11"/>
        <rFont val="돋움"/>
        <family val="3"/>
      </rPr>
      <t xml:space="preserve"> 시별</t>
    </r>
  </si>
  <si>
    <r>
      <t>Y</t>
    </r>
    <r>
      <rPr>
        <sz val="11"/>
        <rFont val="돋움"/>
        <family val="3"/>
      </rPr>
      <t>ear &amp; Month</t>
    </r>
  </si>
  <si>
    <t>노인복지회관</t>
  </si>
  <si>
    <t>경로당</t>
  </si>
  <si>
    <t>노인교실</t>
  </si>
  <si>
    <t>노인휴양소</t>
  </si>
  <si>
    <t>시설수</t>
  </si>
  <si>
    <t>이용이원</t>
  </si>
  <si>
    <t>신고</t>
  </si>
  <si>
    <t>미신고</t>
  </si>
  <si>
    <t>Users</t>
  </si>
  <si>
    <t>연별 및 시별</t>
  </si>
  <si>
    <t>연별 및   시별</t>
  </si>
  <si>
    <t>Year &amp; City</t>
  </si>
  <si>
    <t>연별 및    시별</t>
  </si>
  <si>
    <t>Year &amp; City</t>
  </si>
  <si>
    <r>
      <t>연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별</t>
    </r>
  </si>
  <si>
    <r>
      <t xml:space="preserve">Year &amp; </t>
    </r>
    <r>
      <rPr>
        <sz val="11"/>
        <rFont val="돋움"/>
        <family val="3"/>
      </rPr>
      <t xml:space="preserve">Eup Myeon </t>
    </r>
    <r>
      <rPr>
        <sz val="11"/>
        <rFont val="돋움"/>
        <family val="3"/>
      </rPr>
      <t>Dong</t>
    </r>
  </si>
  <si>
    <t>연별 및                 읍면동별</t>
  </si>
  <si>
    <r>
      <t xml:space="preserve"> </t>
    </r>
    <r>
      <rPr>
        <sz val="10"/>
        <rFont val="돋움"/>
        <family val="3"/>
      </rP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시별</t>
    </r>
  </si>
  <si>
    <r>
      <t>Y</t>
    </r>
    <r>
      <rPr>
        <sz val="11"/>
        <rFont val="돋움"/>
        <family val="3"/>
      </rPr>
      <t>ear &amp; City</t>
    </r>
  </si>
  <si>
    <t>Source : Public Health Department.</t>
  </si>
  <si>
    <r>
      <t>Source : Public Health</t>
    </r>
    <r>
      <rPr>
        <sz val="11"/>
        <rFont val="돋움"/>
        <family val="3"/>
      </rPr>
      <t xml:space="preserve"> Department</t>
    </r>
  </si>
  <si>
    <r>
      <t xml:space="preserve">Source :  </t>
    </r>
    <r>
      <rPr>
        <sz val="11"/>
        <rFont val="돋움"/>
        <family val="3"/>
      </rPr>
      <t>Women's &amp; Children's Welfare Department</t>
    </r>
  </si>
  <si>
    <t xml:space="preserve"> Source : Public Health Department</t>
  </si>
  <si>
    <t>자료 :  보건위생과</t>
  </si>
  <si>
    <t xml:space="preserve"> Source : Public Health Derartment</t>
  </si>
  <si>
    <t xml:space="preserve">   주 : 1) 관광호텔을 포함한 수치임</t>
  </si>
  <si>
    <t>Note : 1) Including tourist hotels</t>
  </si>
  <si>
    <t xml:space="preserve">  2000(제주시)</t>
  </si>
  <si>
    <t xml:space="preserve"> '2000(북제주군)</t>
  </si>
  <si>
    <t xml:space="preserve"> '2002(북제주군)</t>
  </si>
  <si>
    <t xml:space="preserve"> '2003(북제주군)</t>
  </si>
  <si>
    <t xml:space="preserve"> Source : Health &amp; Hygiene Div.</t>
  </si>
  <si>
    <t>Source : Office of Patriots/Veterans Affairs</t>
  </si>
  <si>
    <r>
      <t>Source : Social Welfare D</t>
    </r>
    <r>
      <rPr>
        <sz val="11"/>
        <rFont val="돋움"/>
        <family val="3"/>
      </rPr>
      <t>epartment</t>
    </r>
    <r>
      <rPr>
        <sz val="11"/>
        <rFont val="돋움"/>
        <family val="3"/>
      </rPr>
      <t>.</t>
    </r>
  </si>
  <si>
    <t xml:space="preserve">  Source : Social Welfare Department.</t>
  </si>
  <si>
    <t>Source : Social Welfare Department.</t>
  </si>
  <si>
    <t>Source : Women Div. Women's &amp; Children's Welfare Department</t>
  </si>
  <si>
    <t>(단위: 개소, 건)</t>
  </si>
  <si>
    <r>
      <t xml:space="preserve">Source :  </t>
    </r>
    <r>
      <rPr>
        <sz val="11"/>
        <rFont val="돋움"/>
        <family val="3"/>
      </rPr>
      <t xml:space="preserve"> Women's &amp; Children's Welfare Department</t>
    </r>
  </si>
  <si>
    <r>
      <t>S</t>
    </r>
    <r>
      <rPr>
        <sz val="11"/>
        <rFont val="돋움"/>
        <family val="3"/>
      </rPr>
      <t>ource : Women's &amp; Children's Welfare Department</t>
    </r>
  </si>
  <si>
    <t>즉석판매가공업</t>
  </si>
  <si>
    <r>
      <t>식품판매업</t>
    </r>
    <r>
      <rPr>
        <vertAlign val="superscript"/>
        <sz val="10"/>
        <rFont val="돋움"/>
        <family val="3"/>
      </rPr>
      <t>1)</t>
    </r>
  </si>
  <si>
    <t>식품운반업</t>
  </si>
  <si>
    <t>용기.포장류</t>
  </si>
  <si>
    <t>Food</t>
  </si>
  <si>
    <t>제조업</t>
  </si>
  <si>
    <t>Food suppliers</t>
  </si>
  <si>
    <t>manufacturing</t>
  </si>
  <si>
    <t>Food</t>
  </si>
  <si>
    <t>Improvised</t>
  </si>
  <si>
    <t>for group</t>
  </si>
  <si>
    <t>and processing</t>
  </si>
  <si>
    <t>additives</t>
  </si>
  <si>
    <t>subdivisions</t>
  </si>
  <si>
    <t>foods</t>
  </si>
  <si>
    <t>Food sales</t>
  </si>
  <si>
    <t>transportation</t>
  </si>
  <si>
    <t xml:space="preserve">   주 : 1) 유통전문판매업, 기타식품판매업 등</t>
  </si>
  <si>
    <t>Note : 1) Distribution specialties, others</t>
  </si>
  <si>
    <t xml:space="preserve">   Note : 1) Distribution specialties, others.</t>
  </si>
  <si>
    <t xml:space="preserve">         2) 식품조사처리업, 용기류제조업 포함.</t>
  </si>
  <si>
    <t xml:space="preserve">          2) Food Inspection and control Act and pot-manutacturing businesses included</t>
  </si>
  <si>
    <t xml:space="preserve">             2) Food Inspection and Control Act and pot-manufacturing businesses included.</t>
  </si>
  <si>
    <t>(단위 : 개소)</t>
  </si>
  <si>
    <t>(Unit : establishment)</t>
  </si>
  <si>
    <t>연    별</t>
  </si>
  <si>
    <t>합   계</t>
  </si>
  <si>
    <t>숙박업 1)</t>
  </si>
  <si>
    <t>목욕장업</t>
  </si>
  <si>
    <t>이 용 업</t>
  </si>
  <si>
    <t>미 용 업</t>
  </si>
  <si>
    <t>세 탁 업</t>
  </si>
  <si>
    <t>위생관리</t>
  </si>
  <si>
    <t>위생처리업</t>
  </si>
  <si>
    <t>세척제제조업</t>
  </si>
  <si>
    <t>기타위생용품</t>
  </si>
  <si>
    <t>공중이용시설</t>
  </si>
  <si>
    <t>Year</t>
  </si>
  <si>
    <t xml:space="preserve">Hotel </t>
  </si>
  <si>
    <t>Barber</t>
  </si>
  <si>
    <t>Beauty</t>
  </si>
  <si>
    <t>용 역 업</t>
  </si>
  <si>
    <t>제조업</t>
  </si>
  <si>
    <t>Total</t>
  </si>
  <si>
    <t>businesses</t>
  </si>
  <si>
    <t>Bath houses</t>
  </si>
  <si>
    <t>shop</t>
  </si>
  <si>
    <t>Laundry</t>
  </si>
  <si>
    <t xml:space="preserve">Sanitary </t>
  </si>
  <si>
    <t>Others</t>
  </si>
  <si>
    <t>2000(제주시)</t>
  </si>
  <si>
    <t>2000(북제주군)</t>
  </si>
  <si>
    <t>2001(제주시)</t>
  </si>
  <si>
    <t>2001(북제주군)</t>
  </si>
  <si>
    <t>2002(제주시)</t>
  </si>
  <si>
    <t>2002(북제주군)</t>
  </si>
  <si>
    <t>2003(제주시)</t>
  </si>
  <si>
    <t>2003(북제주군)</t>
  </si>
  <si>
    <t>2004(제주시)</t>
  </si>
  <si>
    <t>2004(북제주군)</t>
  </si>
  <si>
    <t>백일해, 
디프테리아</t>
  </si>
  <si>
    <t>디프테리아,</t>
  </si>
  <si>
    <t>폴리오</t>
  </si>
  <si>
    <t>홍역, 유행성</t>
  </si>
  <si>
    <t>일본뇌염</t>
  </si>
  <si>
    <t>장티푸스</t>
  </si>
  <si>
    <t>B형간염</t>
  </si>
  <si>
    <t>결     핵2)</t>
  </si>
  <si>
    <t>인플루엔자</t>
  </si>
  <si>
    <t>유행성</t>
  </si>
  <si>
    <t>파상풍</t>
  </si>
  <si>
    <t>파 상 풍1)</t>
  </si>
  <si>
    <t xml:space="preserve">이하선염, </t>
  </si>
  <si>
    <t>Japanese</t>
  </si>
  <si>
    <t>Typhoid</t>
  </si>
  <si>
    <t>출혈열</t>
  </si>
  <si>
    <t>(PDT)</t>
  </si>
  <si>
    <t>(DT)</t>
  </si>
  <si>
    <t>(Polio)</t>
  </si>
  <si>
    <t>풍진 (MMR)</t>
  </si>
  <si>
    <t>encephalitis</t>
  </si>
  <si>
    <t>fever</t>
  </si>
  <si>
    <t>Hepatitis B</t>
  </si>
  <si>
    <t>(B.C.G)</t>
  </si>
  <si>
    <t>Other</t>
  </si>
  <si>
    <t xml:space="preserve">  주 : 1) DT는 2005년 신규사업임</t>
  </si>
  <si>
    <t xml:space="preserve">       2) B.C.G.는 보건소에서 실시되는 것에 한정됨</t>
  </si>
  <si>
    <t>Incident</t>
  </si>
  <si>
    <t>Death</t>
  </si>
  <si>
    <t>2000(제주시)</t>
  </si>
  <si>
    <t>2000(북제주군)</t>
  </si>
  <si>
    <t>2001(제주시)</t>
  </si>
  <si>
    <t>2001(북제주군)</t>
  </si>
  <si>
    <t>2002(제주시)</t>
  </si>
  <si>
    <t>2002(북제주군)</t>
  </si>
  <si>
    <t>2003(제주시)</t>
  </si>
  <si>
    <t>2003(북제주군)</t>
  </si>
  <si>
    <t>2004(제주시)</t>
  </si>
  <si>
    <t>2004(북제주군)</t>
  </si>
  <si>
    <t>2 0 0 5</t>
  </si>
  <si>
    <t>연  별</t>
  </si>
  <si>
    <t>제2군전염병                Communicable diseases, Class Ⅱ</t>
  </si>
  <si>
    <t>Year</t>
  </si>
  <si>
    <t>합계</t>
  </si>
  <si>
    <t>디프테리아</t>
  </si>
  <si>
    <t>백일해</t>
  </si>
  <si>
    <t>파상풍</t>
  </si>
  <si>
    <t>홍역</t>
  </si>
  <si>
    <t>풍진</t>
  </si>
  <si>
    <t>폴리오</t>
  </si>
  <si>
    <t>일본뇌염</t>
  </si>
  <si>
    <t>Diphtheria</t>
  </si>
  <si>
    <t>Pertussis</t>
  </si>
  <si>
    <t>Tetanus</t>
  </si>
  <si>
    <t>Measles</t>
  </si>
  <si>
    <t>Mumps</t>
  </si>
  <si>
    <t>Rubella</t>
  </si>
  <si>
    <t>Poliomyelitis</t>
  </si>
  <si>
    <t>Japanese encephalitis</t>
  </si>
  <si>
    <t>발생</t>
  </si>
  <si>
    <t>사망</t>
  </si>
  <si>
    <t>Incident</t>
  </si>
  <si>
    <t>Death</t>
  </si>
  <si>
    <t>10. 법정전염병 발생 및 사망       Incidents of Communicable Diseases and Deaths</t>
  </si>
  <si>
    <t>(단위 : 건, 명)</t>
  </si>
  <si>
    <t>(Unit : case, person)</t>
  </si>
  <si>
    <t>제1군전염병                Communicable diseases, ClassⅠ</t>
  </si>
  <si>
    <t>합계</t>
  </si>
  <si>
    <t>콜레라</t>
  </si>
  <si>
    <t>페스트</t>
  </si>
  <si>
    <t>장티푸스</t>
  </si>
  <si>
    <t>파라티푸스</t>
  </si>
  <si>
    <t>세균성이질</t>
  </si>
  <si>
    <t>장출혈성대장균 감염증</t>
  </si>
  <si>
    <t>Total</t>
  </si>
  <si>
    <t>Cholera</t>
  </si>
  <si>
    <t>Plague</t>
  </si>
  <si>
    <t>Thphoid fever</t>
  </si>
  <si>
    <t>Paratyphoid fever</t>
  </si>
  <si>
    <t>Shigellosis</t>
  </si>
  <si>
    <t>Enterohemorrhagic E. coli</t>
  </si>
  <si>
    <t>발생</t>
  </si>
  <si>
    <t>사망</t>
  </si>
  <si>
    <t>10. 법정전염병 발생 및 사망(계속)        Incidents of Communicable Diseases and Deaths(Cont'd)</t>
  </si>
  <si>
    <t>제3군전염병                Communicable diseases, Class Ⅲ</t>
  </si>
  <si>
    <t>말라리아</t>
  </si>
  <si>
    <t>결핵</t>
  </si>
  <si>
    <t>한센병</t>
  </si>
  <si>
    <t>성병</t>
  </si>
  <si>
    <t>성홍열</t>
  </si>
  <si>
    <t>Malaria</t>
  </si>
  <si>
    <t>Tuberculosis</t>
  </si>
  <si>
    <t>Leprosy</t>
  </si>
  <si>
    <t>Venereal disease</t>
  </si>
  <si>
    <t>Scarlet fever</t>
  </si>
  <si>
    <t>제4군전염병 및 지정전염병
Communicable diseases, Class Ⅳ 
&amp; designated diseases</t>
  </si>
  <si>
    <t>연별</t>
  </si>
  <si>
    <t>수막구균성수막염</t>
  </si>
  <si>
    <t>레지오넬라증</t>
  </si>
  <si>
    <t>비브리오패혈증</t>
  </si>
  <si>
    <t>기타</t>
  </si>
  <si>
    <t>Meningococcal meningitis</t>
  </si>
  <si>
    <t>Legionellosis</t>
  </si>
  <si>
    <t>Vibrio vulnificus sepsis</t>
  </si>
  <si>
    <t>Others</t>
  </si>
  <si>
    <t>11. 한센병 보건소 등록      Registered Leprosy Patients at Health Centers</t>
  </si>
  <si>
    <t>(단위 : 명)</t>
  </si>
  <si>
    <t>(Unit : person)</t>
  </si>
  <si>
    <t>연  말  현  재</t>
  </si>
  <si>
    <t>신환자수</t>
  </si>
  <si>
    <t>사 망 자</t>
  </si>
  <si>
    <t>거  주  형  태  별</t>
  </si>
  <si>
    <t>관  리  구  분  별</t>
  </si>
  <si>
    <t>Year</t>
  </si>
  <si>
    <t>Registrants(year-end)</t>
  </si>
  <si>
    <t>Type of residence</t>
  </si>
  <si>
    <t>Type of control</t>
  </si>
  <si>
    <t>남</t>
  </si>
  <si>
    <t>여</t>
  </si>
  <si>
    <t>New</t>
  </si>
  <si>
    <t>재 가    Domicile</t>
  </si>
  <si>
    <t xml:space="preserve">정 착 촌
Settlement village  </t>
  </si>
  <si>
    <t>수     용</t>
  </si>
  <si>
    <t>요 치 료</t>
  </si>
  <si>
    <t>요 관 찰</t>
  </si>
  <si>
    <t>요 보 호</t>
  </si>
  <si>
    <t>Male</t>
  </si>
  <si>
    <t>Female</t>
  </si>
  <si>
    <t>patients</t>
  </si>
  <si>
    <t>Death</t>
  </si>
  <si>
    <t>양     성
Positive</t>
  </si>
  <si>
    <t>Leprosarium</t>
  </si>
  <si>
    <t>Chemo-
therapy</t>
  </si>
  <si>
    <t>Sur-
veillance</t>
  </si>
  <si>
    <t>Care</t>
  </si>
  <si>
    <t>2000(제주시)</t>
  </si>
  <si>
    <t>2000(북제주군)</t>
  </si>
  <si>
    <t>2001(제주시)</t>
  </si>
  <si>
    <t>2001(북제주군)</t>
  </si>
  <si>
    <t>2002(제주시)</t>
  </si>
  <si>
    <t>2002(북제주군)</t>
  </si>
  <si>
    <t>2003(제주시)</t>
  </si>
  <si>
    <t>2003(북제주군)</t>
  </si>
  <si>
    <t>2004(제주시)</t>
  </si>
  <si>
    <t>2004(북제주군)</t>
  </si>
  <si>
    <t>12. 결핵환자 보건소 등록           Registered Tuberculosis Patients at Health Centers</t>
  </si>
  <si>
    <t>연말현재 등록 결핵환자수</t>
  </si>
  <si>
    <t>증                              가</t>
  </si>
  <si>
    <t>No. of T.B. patients registered at year-end</t>
  </si>
  <si>
    <t xml:space="preserve"> Increase</t>
  </si>
  <si>
    <t>합  계</t>
  </si>
  <si>
    <t>양     성</t>
  </si>
  <si>
    <t>음     성</t>
  </si>
  <si>
    <t>요 관 찰</t>
  </si>
  <si>
    <t>계</t>
  </si>
  <si>
    <t>신  환  자</t>
  </si>
  <si>
    <t>재  발  자</t>
  </si>
  <si>
    <t>초치료실패자</t>
  </si>
  <si>
    <t>중단후 재등록</t>
  </si>
  <si>
    <t>전     입</t>
  </si>
  <si>
    <t>요관찰</t>
  </si>
  <si>
    <t>기     타</t>
  </si>
  <si>
    <t>New-</t>
  </si>
  <si>
    <t>Treatment</t>
  </si>
  <si>
    <t>Transferred-</t>
  </si>
  <si>
    <t>Positive</t>
  </si>
  <si>
    <t>Negative</t>
  </si>
  <si>
    <t>Suspect</t>
  </si>
  <si>
    <t>registration</t>
  </si>
  <si>
    <t>Relapse</t>
  </si>
  <si>
    <t>after failure</t>
  </si>
  <si>
    <t>after default</t>
  </si>
  <si>
    <t>in</t>
  </si>
  <si>
    <t>연   별
Year</t>
  </si>
  <si>
    <t xml:space="preserve">감                                        소                                      Decrease   </t>
  </si>
  <si>
    <t>완     치</t>
  </si>
  <si>
    <t>완  료</t>
  </si>
  <si>
    <t>실     패</t>
  </si>
  <si>
    <t>중      단</t>
  </si>
  <si>
    <t>전     출</t>
  </si>
  <si>
    <t>사     망</t>
  </si>
  <si>
    <t>진단변경</t>
  </si>
  <si>
    <t>(판정불가)</t>
  </si>
  <si>
    <t>Change of</t>
  </si>
  <si>
    <t>Cured</t>
  </si>
  <si>
    <t>Tx. Completed</t>
  </si>
  <si>
    <t>Failed</t>
  </si>
  <si>
    <t>Defaulted</t>
  </si>
  <si>
    <t>out</t>
  </si>
  <si>
    <t>Died</t>
  </si>
  <si>
    <t>diagnosis</t>
  </si>
  <si>
    <t xml:space="preserve">   주 : 기타에는 식이조절, 교환기유치발거, 우식병소충전, 유치치수절단 등 포함</t>
  </si>
  <si>
    <t>14. 모자보건사업 실적          Maternal and Child Health Care Activities</t>
  </si>
  <si>
    <t>모  자  보  건  관  리</t>
  </si>
  <si>
    <t>건  강  진  단  사  업</t>
  </si>
  <si>
    <t>임 산 부 등 록 관 리</t>
  </si>
  <si>
    <t>영 유 아 등 록 관 리</t>
  </si>
  <si>
    <t>임     산     부</t>
  </si>
  <si>
    <t>영     유     아</t>
  </si>
  <si>
    <t>Registered pregnant women</t>
  </si>
  <si>
    <t>Registered infants/children</t>
  </si>
  <si>
    <t>Pregnant women</t>
  </si>
  <si>
    <t>Infants/children</t>
  </si>
  <si>
    <t xml:space="preserve"> Source : Health &amp; Hygiene Div.</t>
  </si>
  <si>
    <t>(단위 : 명, 개소)</t>
  </si>
  <si>
    <t>합   계
Total</t>
  </si>
  <si>
    <t>근  로  자   
Worker</t>
  </si>
  <si>
    <t>2 0 0 5</t>
  </si>
  <si>
    <t>16. 건강보험급여 Benefits in Medical Insurance</t>
  </si>
  <si>
    <t>단위 : 건, 천원</t>
  </si>
  <si>
    <t>Cash payment
(medical insurance)</t>
  </si>
  <si>
    <t>요 양 비</t>
  </si>
  <si>
    <t>장 제 비</t>
  </si>
  <si>
    <t>Covered by the
patient compensation</t>
  </si>
  <si>
    <t>Aid appliance for
the disabled</t>
  </si>
  <si>
    <t>본인부담상한금      -사후환급금</t>
  </si>
  <si>
    <t>Compensation for
large co-payment</t>
  </si>
  <si>
    <t>자료 : 국민건강보험공단제주지사</t>
  </si>
  <si>
    <t>2 0 0 5</t>
  </si>
  <si>
    <t>-</t>
  </si>
  <si>
    <t xml:space="preserve">     주 : 1) 노인복지시설에는 노인주거ㆍ의료복지시설만포함하고, 노인여가복지시설 및 재가노인복지시설은 미포함됨.</t>
  </si>
  <si>
    <t>Source : Social Welfare Deparment</t>
  </si>
  <si>
    <t xml:space="preserve">           2) 결핵 및 나장애시설임.</t>
  </si>
  <si>
    <r>
      <t>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</si>
  <si>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r>
      <t>기</t>
    </r>
    <r>
      <rPr>
        <sz val="10"/>
        <rFont val="Arial"/>
        <family val="2"/>
      </rPr>
      <t xml:space="preserve">           </t>
    </r>
    <r>
      <rPr>
        <sz val="10"/>
        <rFont val="굴림"/>
        <family val="3"/>
      </rPr>
      <t>타</t>
    </r>
    <r>
      <rPr>
        <vertAlign val="superscript"/>
        <sz val="10"/>
        <rFont val="Arial"/>
        <family val="2"/>
      </rPr>
      <t>2)</t>
    </r>
  </si>
  <si>
    <t>모·부자 복지법 수급자</t>
  </si>
  <si>
    <t>모·부자
 가구 비율</t>
  </si>
  <si>
    <t>연별 및 시별</t>
  </si>
  <si>
    <r>
      <t>Y</t>
    </r>
    <r>
      <rPr>
        <sz val="11"/>
        <rFont val="돋움"/>
        <family val="3"/>
      </rPr>
      <t>ear &amp; City</t>
    </r>
  </si>
  <si>
    <t>연  별</t>
  </si>
  <si>
    <t>17. 건강보험대상자 진료실적
 Medical Treatment Activities of The Medically Insured</t>
  </si>
  <si>
    <t>단위 : 건, 일, 천원</t>
  </si>
  <si>
    <t xml:space="preserve">  일  수  
Days </t>
  </si>
  <si>
    <t>진     료     비   
 Amount of medical fees</t>
  </si>
  <si>
    <t>내   원</t>
  </si>
  <si>
    <t>진   료</t>
  </si>
  <si>
    <t> 입    원</t>
  </si>
  <si>
    <t> In-patients</t>
  </si>
  <si>
    <t>외    래</t>
  </si>
  <si>
    <t> Out-patients</t>
  </si>
  <si>
    <t>자료 : 국민건강보험공단제주지사</t>
  </si>
  <si>
    <t>18. 국민연금 가입자          Number of National Pension Insurants</t>
  </si>
  <si>
    <t xml:space="preserve">  2000(제주시)</t>
  </si>
  <si>
    <t xml:space="preserve">  2000(북제주군)</t>
  </si>
  <si>
    <t xml:space="preserve">  2001(제주시)</t>
  </si>
  <si>
    <t xml:space="preserve">  2001(북제주군)</t>
  </si>
  <si>
    <t xml:space="preserve">  2002(제주시)</t>
  </si>
  <si>
    <t xml:space="preserve">  2002(북제주군)</t>
  </si>
  <si>
    <t xml:space="preserve">  2003(제주시)</t>
  </si>
  <si>
    <t xml:space="preserve">  2003(북제주군)</t>
  </si>
  <si>
    <t xml:space="preserve">  2004(제주시)</t>
  </si>
  <si>
    <t xml:space="preserve">  2004(북제주군)</t>
  </si>
  <si>
    <t>자료 : 국민연금관리공단 제주지사</t>
  </si>
  <si>
    <t>계
Total</t>
  </si>
  <si>
    <t>자료 : 제주특별자치도 여성정책과</t>
  </si>
  <si>
    <t>연                    금                Pension</t>
  </si>
  <si>
    <t>노령연금   Old-age Pension</t>
  </si>
  <si>
    <t>장애연금
Disability Pension</t>
  </si>
  <si>
    <t>특례 
Special</t>
  </si>
  <si>
    <t>조기
Early</t>
  </si>
  <si>
    <t>감액
reduction</t>
  </si>
  <si>
    <t>금액
Amount</t>
  </si>
  <si>
    <t>자료 : 국민연금관리공단 제주지사</t>
  </si>
  <si>
    <t>Source : National Pension Service</t>
  </si>
  <si>
    <t>20. 국 가 보 훈 대 상 자          Number of Patriots and Veterans</t>
  </si>
  <si>
    <t>합     계</t>
  </si>
  <si>
    <t>국  가  유  공  자     Patriots and veterans</t>
  </si>
  <si>
    <t>유          족     Bereaved families</t>
  </si>
  <si>
    <t>애국지사</t>
  </si>
  <si>
    <t xml:space="preserve">전몰, 전상, </t>
  </si>
  <si>
    <t xml:space="preserve">무공, </t>
  </si>
  <si>
    <t xml:space="preserve">6·25참전, </t>
  </si>
  <si>
    <t>4.19 혁명</t>
  </si>
  <si>
    <t>순직</t>
  </si>
  <si>
    <t>국가사회발전</t>
  </si>
  <si>
    <t>독립유공자</t>
  </si>
  <si>
    <t>4·19유족</t>
  </si>
  <si>
    <t>순직, 공상</t>
  </si>
  <si>
    <t>재일학도</t>
  </si>
  <si>
    <t>공상</t>
  </si>
  <si>
    <t>특별공로순직자·</t>
  </si>
  <si>
    <t>유족</t>
  </si>
  <si>
    <t>군경</t>
  </si>
  <si>
    <t>부상</t>
  </si>
  <si>
    <t>공무원</t>
  </si>
  <si>
    <t>상이자</t>
  </si>
  <si>
    <t>의용군인</t>
  </si>
  <si>
    <t>공로자</t>
  </si>
  <si>
    <t xml:space="preserve"> 2000(제주시)</t>
  </si>
  <si>
    <t xml:space="preserve"> 2000(북제주군)</t>
  </si>
  <si>
    <t xml:space="preserve"> 2001(제주시)</t>
  </si>
  <si>
    <t xml:space="preserve"> 2001(북제주군)</t>
  </si>
  <si>
    <t xml:space="preserve"> 2002(제주시)</t>
  </si>
  <si>
    <t xml:space="preserve"> 2002(북제주군)</t>
  </si>
  <si>
    <t xml:space="preserve"> 2003(제주시)</t>
  </si>
  <si>
    <t xml:space="preserve"> 2003(북제주군)</t>
  </si>
  <si>
    <t xml:space="preserve"> 2004(제주시)</t>
  </si>
  <si>
    <t xml:space="preserve"> 2004(북제주군)</t>
  </si>
  <si>
    <t>유               족     Bereaved families</t>
  </si>
  <si>
    <t>기 타 대 상 자       Others</t>
  </si>
  <si>
    <t>특별공로</t>
  </si>
  <si>
    <t>전몰, 전상, 순직, 공상, 군경 유족</t>
  </si>
  <si>
    <t>광주민주</t>
  </si>
  <si>
    <t>참전</t>
  </si>
  <si>
    <t>장기복무</t>
  </si>
  <si>
    <t>고엽제</t>
  </si>
  <si>
    <t>반공귀순</t>
  </si>
  <si>
    <t>공무원 유족</t>
  </si>
  <si>
    <t>순직유족</t>
  </si>
  <si>
    <t>제대군인</t>
  </si>
  <si>
    <t>후유(의)증</t>
  </si>
  <si>
    <t>상이</t>
  </si>
  <si>
    <t>미 망 인</t>
  </si>
  <si>
    <t>자     녀</t>
  </si>
  <si>
    <t>부     모</t>
  </si>
  <si>
    <t>…</t>
  </si>
  <si>
    <t>자료 : 제주특별자치도 보훈청</t>
  </si>
  <si>
    <t>주 : 2000년 특별공로순직에는 무공.보국수훈 유족수치임</t>
  </si>
  <si>
    <t>21. 국가보훈대상자 취업  Employment of Patriots &amp; Veterans, and Bereaved Families</t>
  </si>
  <si>
    <t>(단위 : 명)</t>
  </si>
  <si>
    <t>(Unit : person)</t>
  </si>
  <si>
    <t>합             계</t>
  </si>
  <si>
    <t>국  가  유  공  자</t>
  </si>
  <si>
    <t>유              족</t>
  </si>
  <si>
    <t>기  타  대  상  자</t>
  </si>
  <si>
    <t>Grand Total</t>
  </si>
  <si>
    <t>Patriots and Veterans</t>
  </si>
  <si>
    <t>Bereaved families</t>
  </si>
  <si>
    <t>남</t>
  </si>
  <si>
    <t>여</t>
  </si>
  <si>
    <t>Male</t>
  </si>
  <si>
    <t>Female</t>
  </si>
  <si>
    <t xml:space="preserve"> 2000(제주시)</t>
  </si>
  <si>
    <t xml:space="preserve"> 2000(북제주군)</t>
  </si>
  <si>
    <t xml:space="preserve"> 2001(제주시)</t>
  </si>
  <si>
    <t xml:space="preserve"> 2001(북제주군)</t>
  </si>
  <si>
    <t xml:space="preserve"> 2002(제주시)</t>
  </si>
  <si>
    <t xml:space="preserve"> 2002(북제주군)</t>
  </si>
  <si>
    <t xml:space="preserve"> 2003(제주시)</t>
  </si>
  <si>
    <t xml:space="preserve"> 2003(북제주군)</t>
  </si>
  <si>
    <t xml:space="preserve"> 2004(제주시)</t>
  </si>
  <si>
    <t xml:space="preserve"> 2004(북제주군)</t>
  </si>
  <si>
    <t>자료 : 제주특별자치도 보훈청</t>
  </si>
  <si>
    <t>22. 국가보훈대상자 · 자녀 취학       Educational Benefits for Patriots &amp; Veterans, and Their Families</t>
  </si>
  <si>
    <t>(단위 : 명)</t>
  </si>
  <si>
    <t>(Unit : person)</t>
  </si>
  <si>
    <t>연  별</t>
  </si>
  <si>
    <t>합                    계</t>
  </si>
  <si>
    <t>국   가   유   공   자</t>
  </si>
  <si>
    <t>배     우     자</t>
  </si>
  <si>
    <t>자                녀</t>
  </si>
  <si>
    <t>Grand total</t>
  </si>
  <si>
    <t>Patriots and Veterans</t>
  </si>
  <si>
    <t>Spouse</t>
  </si>
  <si>
    <t>Children</t>
  </si>
  <si>
    <t>계</t>
  </si>
  <si>
    <t>중 학 교</t>
  </si>
  <si>
    <t>고   교</t>
  </si>
  <si>
    <t>대     학</t>
  </si>
  <si>
    <t>Middle</t>
  </si>
  <si>
    <t>High</t>
  </si>
  <si>
    <t>College</t>
  </si>
  <si>
    <t>school</t>
  </si>
  <si>
    <t>and Uni.</t>
  </si>
  <si>
    <t>2004(북제주군)</t>
  </si>
  <si>
    <t>-</t>
  </si>
  <si>
    <t>자료 : 제주특별자치도 보훈청</t>
  </si>
  <si>
    <t xml:space="preserve">  (Unit : number, person)</t>
  </si>
  <si>
    <t>합    계</t>
  </si>
  <si>
    <t>아 동 복 지 시 설</t>
  </si>
  <si>
    <t>장 애 인 복 지 시 설</t>
  </si>
  <si>
    <t>여 성 복 지 시 설</t>
  </si>
  <si>
    <t>정신질환자요양시설</t>
  </si>
  <si>
    <t>부 랑 인 시 설</t>
  </si>
  <si>
    <t xml:space="preserve"> Total</t>
  </si>
  <si>
    <t>Aged</t>
  </si>
  <si>
    <t>Disabled</t>
  </si>
  <si>
    <t>Woman</t>
  </si>
  <si>
    <t>Psychiatric patients</t>
  </si>
  <si>
    <t>Homeless</t>
  </si>
  <si>
    <t>시 설 수</t>
  </si>
  <si>
    <t>생활인원</t>
  </si>
  <si>
    <t>수용인원</t>
  </si>
  <si>
    <t>Facilities</t>
  </si>
  <si>
    <t>Inmates</t>
  </si>
  <si>
    <t>자료 : 사회복지과</t>
  </si>
  <si>
    <t>24. 노인여가복지시설                       Elderly Community Halls</t>
  </si>
  <si>
    <t>(단위 : 개소, 명)</t>
  </si>
  <si>
    <t>(Unit : number, person)</t>
  </si>
  <si>
    <t xml:space="preserve">자료 : 사회복지과 </t>
  </si>
  <si>
    <t xml:space="preserve"> </t>
  </si>
  <si>
    <t>합              계</t>
  </si>
  <si>
    <t>가  정  봉  사  원     파  견  시  설</t>
  </si>
  <si>
    <t>주  간  보  호  시  설</t>
  </si>
  <si>
    <t>실 비 주 간 보 호 시 설</t>
  </si>
  <si>
    <t>단  기  보  호  시  설</t>
  </si>
  <si>
    <t>27. 국민기초생활보장수급자         Basic Livelihood Security Recipients</t>
  </si>
  <si>
    <t>(단위 : 가구수, 명)</t>
  </si>
  <si>
    <r>
      <t xml:space="preserve">합 계 </t>
    </r>
    <r>
      <rPr>
        <vertAlign val="superscript"/>
        <sz val="10"/>
        <rFont val="돋움"/>
        <family val="3"/>
      </rPr>
      <t>1)</t>
    </r>
  </si>
  <si>
    <t>일반수급자</t>
  </si>
  <si>
    <t>시설수급자</t>
  </si>
  <si>
    <r>
      <t xml:space="preserve">특례수급자 </t>
    </r>
    <r>
      <rPr>
        <vertAlign val="superscript"/>
        <sz val="10"/>
        <rFont val="돋움"/>
        <family val="3"/>
      </rPr>
      <t>2)</t>
    </r>
  </si>
  <si>
    <t>Total  receipients</t>
  </si>
  <si>
    <t>General receipients</t>
  </si>
  <si>
    <t>Institutionalized receipients</t>
  </si>
  <si>
    <t>Special receipients</t>
  </si>
  <si>
    <t>가  구</t>
  </si>
  <si>
    <t>인  원</t>
  </si>
  <si>
    <t>시설수</t>
  </si>
  <si>
    <t>가구</t>
  </si>
  <si>
    <t>인원</t>
  </si>
  <si>
    <t>Numver of</t>
  </si>
  <si>
    <t>Persons</t>
  </si>
  <si>
    <t>Households</t>
  </si>
  <si>
    <t>2000(제주시)</t>
  </si>
  <si>
    <t>-</t>
  </si>
  <si>
    <t xml:space="preserve">   2000(북제주군)</t>
  </si>
  <si>
    <t xml:space="preserve">   2001(북제주군)</t>
  </si>
  <si>
    <t>2002(제주시)</t>
  </si>
  <si>
    <t xml:space="preserve">   2002(북제주군)</t>
  </si>
  <si>
    <t>2003(제주시)</t>
  </si>
  <si>
    <t xml:space="preserve">   2003(북제주군)</t>
  </si>
  <si>
    <t>2004(제주시)</t>
  </si>
  <si>
    <t xml:space="preserve">   2004(북제주군)</t>
  </si>
  <si>
    <t>한 림 읍</t>
  </si>
  <si>
    <t>Hallim-eup</t>
  </si>
  <si>
    <t>애 월 읍</t>
  </si>
  <si>
    <t>Aewol-eup</t>
  </si>
  <si>
    <t>구 좌 읍</t>
  </si>
  <si>
    <t>Gujwa-eup</t>
  </si>
  <si>
    <t>조 천 읍</t>
  </si>
  <si>
    <t>Jocheon-eup</t>
  </si>
  <si>
    <t>한 경 면</t>
  </si>
  <si>
    <t>Hangyeong-myeon</t>
  </si>
  <si>
    <t>추 자 면</t>
  </si>
  <si>
    <t>Chuja-myeon</t>
  </si>
  <si>
    <t>우 도 면</t>
  </si>
  <si>
    <t>Udo-myeon</t>
  </si>
  <si>
    <t>일도1동</t>
  </si>
  <si>
    <t>Ildo 1-dong</t>
  </si>
  <si>
    <t>일도2동</t>
  </si>
  <si>
    <t>Ildo 2-dong</t>
  </si>
  <si>
    <t>이도1동</t>
  </si>
  <si>
    <t>Ido 1-dong</t>
  </si>
  <si>
    <t>이도2동</t>
  </si>
  <si>
    <t>Ido 2-dong</t>
  </si>
  <si>
    <t>삼도1동</t>
  </si>
  <si>
    <t>Samdo 1-dong</t>
  </si>
  <si>
    <t>삼도2동</t>
  </si>
  <si>
    <t>Samdo 2-dong</t>
  </si>
  <si>
    <t>용담1동</t>
  </si>
  <si>
    <t>Yongdam 1-dong</t>
  </si>
  <si>
    <t>용담2동</t>
  </si>
  <si>
    <t>Yongdam 2-dong</t>
  </si>
  <si>
    <t>건 입 동</t>
  </si>
  <si>
    <t>Geonip-dong</t>
  </si>
  <si>
    <t>화 북 동</t>
  </si>
  <si>
    <t>Hwabuk-dong</t>
  </si>
  <si>
    <t>삼 양 동</t>
  </si>
  <si>
    <t>Samyang-dong</t>
  </si>
  <si>
    <t>봉 개 동</t>
  </si>
  <si>
    <t>Bonggae-dong</t>
  </si>
  <si>
    <t>아 라 동</t>
  </si>
  <si>
    <t>Are-dong</t>
  </si>
  <si>
    <t>오 라 동</t>
  </si>
  <si>
    <t>Ora-dong</t>
  </si>
  <si>
    <t>연     동</t>
  </si>
  <si>
    <t>Yeon-dong</t>
  </si>
  <si>
    <t>노 형 동</t>
  </si>
  <si>
    <t>Nohyeong-dong</t>
  </si>
  <si>
    <t>외 도 동</t>
  </si>
  <si>
    <t>Oedo-dong</t>
  </si>
  <si>
    <t>이 호 동</t>
  </si>
  <si>
    <t>Iho-dong</t>
  </si>
  <si>
    <t>도 두 동</t>
  </si>
  <si>
    <t>Dodu-dong</t>
  </si>
  <si>
    <t xml:space="preserve"> 자료 : 사회복지과</t>
  </si>
  <si>
    <t>주 : 1)가구는 일반수급자 가구이며, 인원은 일반수급자와 시설수급자를 합한 수치임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</si>
  <si>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 여성정책과</t>
    </r>
  </si>
  <si>
    <t>29. 여 성 폭 력 상 담          Counseling Activities for Women</t>
  </si>
  <si>
    <t>여성폭력상담 계</t>
  </si>
  <si>
    <t>상담소개소</t>
  </si>
  <si>
    <t>상담건수</t>
  </si>
  <si>
    <t>수사·
법적지원</t>
  </si>
  <si>
    <t>시설입소
연계</t>
  </si>
  <si>
    <t>자료 : 여성아동복지과</t>
  </si>
  <si>
    <t xml:space="preserve">30. 소년 · 소녀  가정현황     The State of Households headed by child     </t>
  </si>
  <si>
    <t>연별 및 동별</t>
  </si>
  <si>
    <t>합     계</t>
  </si>
  <si>
    <t>세 대 주</t>
  </si>
  <si>
    <t>세 대 원</t>
  </si>
  <si>
    <t>재     학     별</t>
  </si>
  <si>
    <t>School   Attendance</t>
  </si>
  <si>
    <t xml:space="preserve">미 취 학 </t>
  </si>
  <si>
    <t>초 등 학 교</t>
  </si>
  <si>
    <t>고 등 학 교</t>
  </si>
  <si>
    <t>기타(미재학 등)</t>
  </si>
  <si>
    <t>Householder</t>
  </si>
  <si>
    <t>members</t>
  </si>
  <si>
    <t>Pre-school</t>
  </si>
  <si>
    <t>Primary
school</t>
  </si>
  <si>
    <t>Middle
school</t>
  </si>
  <si>
    <t>High school</t>
  </si>
  <si>
    <t xml:space="preserve">   2004(북제주군)</t>
  </si>
  <si>
    <t xml:space="preserve">       </t>
  </si>
  <si>
    <t>합          계</t>
  </si>
  <si>
    <t>양   육   시   설</t>
  </si>
  <si>
    <t>자 립 지 원 시 설</t>
  </si>
  <si>
    <t>보 호 치 료 시 설</t>
  </si>
  <si>
    <t>기               타</t>
  </si>
  <si>
    <t>Child bringing up institutions</t>
  </si>
  <si>
    <t>Self independence assistance institutions</t>
  </si>
  <si>
    <t>Child care treatment institutions</t>
  </si>
  <si>
    <t>입 소 자</t>
  </si>
  <si>
    <t>퇴 소 자</t>
  </si>
  <si>
    <t>연말현재</t>
  </si>
  <si>
    <t>수 용 자</t>
  </si>
  <si>
    <t>of</t>
  </si>
  <si>
    <t>No. of
inmates</t>
  </si>
  <si>
    <t>facilities</t>
  </si>
  <si>
    <t>Admitted</t>
  </si>
  <si>
    <t>Discharged</t>
  </si>
  <si>
    <t>as of
year-end</t>
  </si>
  <si>
    <t>퇴     소     자</t>
  </si>
  <si>
    <t>연       말        현        재        생        활        인        원</t>
  </si>
  <si>
    <t>Inmates   as   of   year-end</t>
  </si>
  <si>
    <t>위탁자</t>
  </si>
  <si>
    <t>무연고자</t>
  </si>
  <si>
    <t>연고자</t>
  </si>
  <si>
    <t>취     업</t>
  </si>
  <si>
    <t>전   원</t>
  </si>
  <si>
    <t>사     망</t>
  </si>
  <si>
    <t>성     별   Gender</t>
  </si>
  <si>
    <t>연     령     별     Age</t>
  </si>
  <si>
    <t>장  애  종 별     By category of disability</t>
  </si>
  <si>
    <t>인    도</t>
  </si>
  <si>
    <t>남</t>
  </si>
  <si>
    <t>여</t>
  </si>
  <si>
    <t>18세 미만</t>
  </si>
  <si>
    <t>18세 이상</t>
  </si>
  <si>
    <t>지     체</t>
  </si>
  <si>
    <t>시      각</t>
  </si>
  <si>
    <t>청각언어</t>
  </si>
  <si>
    <t>정신지체</t>
  </si>
  <si>
    <t>Less than 
18 years old</t>
  </si>
  <si>
    <t>18 years old
and over</t>
  </si>
  <si>
    <t>Auditorily</t>
  </si>
  <si>
    <t>Number of</t>
  </si>
  <si>
    <t>Non-</t>
  </si>
  <si>
    <t>To</t>
  </si>
  <si>
    <t>Physically</t>
  </si>
  <si>
    <t>Visually</t>
  </si>
  <si>
    <t>and
lingually</t>
  </si>
  <si>
    <t>Mentally</t>
  </si>
  <si>
    <t>Referrals</t>
  </si>
  <si>
    <t>relatives</t>
  </si>
  <si>
    <t>Employed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</si>
  <si>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보건위생과</t>
    </r>
  </si>
  <si>
    <t>자료 : 보건위생과</t>
  </si>
  <si>
    <t>자료 : 제주특별자치도청 보건위생과</t>
  </si>
  <si>
    <t>자료 :  제주특별자치도 보건위생과</t>
  </si>
  <si>
    <r>
      <t>자료</t>
    </r>
    <r>
      <rPr>
        <sz val="10"/>
        <rFont val="Arial"/>
        <family val="2"/>
      </rPr>
      <t xml:space="preserve"> :</t>
    </r>
    <r>
      <rPr>
        <sz val="10"/>
        <rFont val="굴림"/>
        <family val="3"/>
      </rPr>
      <t xml:space="preserve"> 제주특별자치도 보건위생과</t>
    </r>
  </si>
  <si>
    <t xml:space="preserve">자료 : 제주특별자치도 보건위생과 </t>
  </si>
  <si>
    <r>
      <t>자료 : 제주특별자치도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보건위생과</t>
    </r>
  </si>
  <si>
    <t>자료 : 제주특별자치도 보건위생과</t>
  </si>
  <si>
    <r>
      <t>자료 : 제주특별자치도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보건위생과</t>
    </r>
  </si>
  <si>
    <t>Transfer</t>
  </si>
  <si>
    <t>Death</t>
  </si>
  <si>
    <t>Male</t>
  </si>
  <si>
    <t>Female</t>
  </si>
  <si>
    <t>disabled</t>
  </si>
  <si>
    <t>retarded</t>
  </si>
  <si>
    <t>장     애     유     형         By type of the disabled</t>
  </si>
  <si>
    <t>지      체</t>
  </si>
  <si>
    <t>뇌병변</t>
  </si>
  <si>
    <t>시     각</t>
  </si>
  <si>
    <t>청각. 언어</t>
  </si>
  <si>
    <t>발   달
(자폐증)</t>
  </si>
  <si>
    <t>정   신</t>
  </si>
  <si>
    <t>신   장</t>
  </si>
  <si>
    <t>심   장</t>
  </si>
  <si>
    <t>호흡기</t>
  </si>
  <si>
    <t>간</t>
  </si>
  <si>
    <t>안면</t>
  </si>
  <si>
    <t>장루요루</t>
  </si>
  <si>
    <t>간질</t>
  </si>
  <si>
    <t>Crippling
condition</t>
  </si>
  <si>
    <t>Brain
disorder</t>
  </si>
  <si>
    <t>Visually
disabled</t>
  </si>
  <si>
    <t>Mental
ritardation</t>
  </si>
  <si>
    <t>Autism</t>
  </si>
  <si>
    <t>Mental
illness</t>
  </si>
  <si>
    <t>Kidney
failure</t>
  </si>
  <si>
    <t>Heart
failure</t>
  </si>
  <si>
    <t>장     애     등     급         By grade of the disabled</t>
  </si>
  <si>
    <t>1급</t>
  </si>
  <si>
    <t>2급</t>
  </si>
  <si>
    <t>3급</t>
  </si>
  <si>
    <t>4급</t>
  </si>
  <si>
    <t>5급</t>
  </si>
  <si>
    <t>6급</t>
  </si>
  <si>
    <t>1st Grade</t>
  </si>
  <si>
    <t>2nd Grade</t>
  </si>
  <si>
    <t>3rd Grade</t>
  </si>
  <si>
    <t>4th Grade</t>
  </si>
  <si>
    <t>5th Grade</t>
  </si>
  <si>
    <t>6th Grade</t>
  </si>
  <si>
    <t>34. 부랑인 시설          Homeless Institutions</t>
  </si>
  <si>
    <t>부 랑 인 시 설 (성인)</t>
  </si>
  <si>
    <t>부 랑 인 시 설 (아동)</t>
  </si>
  <si>
    <t>Homeless institutions(adults)</t>
  </si>
  <si>
    <t>Homeless institutions(children)</t>
  </si>
  <si>
    <t>재  소  자</t>
  </si>
  <si>
    <t>Inmates as of</t>
  </si>
  <si>
    <t>year-end</t>
  </si>
  <si>
    <t>2 0 0 0</t>
  </si>
  <si>
    <t>35. 저소득 모·부자가정
 Low-income Single Parent Families</t>
  </si>
  <si>
    <t>(단위: 명,%)</t>
  </si>
  <si>
    <t>국민기초생활보장법 수급자</t>
  </si>
  <si>
    <t>Basic Livelihood Security
 law Recipients</t>
  </si>
  <si>
    <t>Mother child Welfare
 Act Recipients</t>
  </si>
  <si>
    <t>제 주 시</t>
  </si>
  <si>
    <t>Jeju-si</t>
  </si>
  <si>
    <t>서귀포시</t>
  </si>
  <si>
    <t>Seogwipo-si</t>
  </si>
  <si>
    <t>Source : Women Div.</t>
  </si>
  <si>
    <t>36. 묘지 및 납골시설          Cemeteries, Crematorium and Charnel Houses</t>
  </si>
  <si>
    <t>(단위 : 개소, 천m²)</t>
  </si>
  <si>
    <t>(Unit : number, thousand ㎡)</t>
  </si>
  <si>
    <t>매                                                  장                                                  Cemeteries</t>
  </si>
  <si>
    <t>계            Total</t>
  </si>
  <si>
    <t>공  설  묘  지     Public cemeteries</t>
  </si>
  <si>
    <t>사  설  묘  지     Private cemeteries</t>
  </si>
  <si>
    <t>개 소 수</t>
  </si>
  <si>
    <t xml:space="preserve">면  적 </t>
  </si>
  <si>
    <t>분묘설치</t>
  </si>
  <si>
    <t>Area</t>
  </si>
  <si>
    <t>가     능</t>
  </si>
  <si>
    <t>총 면 적</t>
  </si>
  <si>
    <t>점유면적</t>
  </si>
  <si>
    <t>Grave</t>
  </si>
  <si>
    <t>Sites</t>
  </si>
  <si>
    <t>Gross</t>
  </si>
  <si>
    <t>Occupied</t>
  </si>
  <si>
    <t>placed</t>
  </si>
  <si>
    <t>화     장     장</t>
  </si>
  <si>
    <t>Crematorium</t>
  </si>
  <si>
    <t>납     골     당                                Charnel house</t>
  </si>
  <si>
    <t>계    Total</t>
  </si>
  <si>
    <t>공     설     Public</t>
  </si>
  <si>
    <t xml:space="preserve">  사  설    Private</t>
  </si>
  <si>
    <t>개 소 수 Sites</t>
  </si>
  <si>
    <t>총봉안능력(기)    Total capacity</t>
  </si>
  <si>
    <t>납 골 기 수     Deposited</t>
  </si>
  <si>
    <t>화 로 수</t>
  </si>
  <si>
    <t>소    계</t>
  </si>
  <si>
    <t>공     설</t>
  </si>
  <si>
    <t>사     설</t>
  </si>
  <si>
    <t>Brazier</t>
  </si>
  <si>
    <t>Private</t>
  </si>
  <si>
    <t xml:space="preserve">  주  : 개인묘지 미포함</t>
  </si>
  <si>
    <t>37. 헌 혈 사 업 실 적      Blood Donation Activities</t>
  </si>
  <si>
    <t>장     소     별            By place</t>
  </si>
  <si>
    <t>직   업   별        By Occupation</t>
  </si>
  <si>
    <t>혈액원
Blood
Center</t>
  </si>
  <si>
    <r>
      <t xml:space="preserve">헌혈의집
</t>
    </r>
    <r>
      <rPr>
        <sz val="8"/>
        <rFont val="돋움"/>
        <family val="3"/>
      </rPr>
      <t>Donation</t>
    </r>
    <r>
      <rPr>
        <sz val="10"/>
        <rFont val="돋움"/>
        <family val="3"/>
      </rPr>
      <t xml:space="preserve">
Center</t>
    </r>
  </si>
  <si>
    <t>가두
Mobile Unit</t>
  </si>
  <si>
    <t>군부대
Military 
Unit</t>
  </si>
  <si>
    <r>
      <t xml:space="preserve">예비군
훈련장
</t>
    </r>
    <r>
      <rPr>
        <sz val="8"/>
        <rFont val="돋움"/>
        <family val="3"/>
      </rPr>
      <t xml:space="preserve">Reserve </t>
    </r>
    <r>
      <rPr>
        <sz val="10"/>
        <rFont val="돋움"/>
        <family val="3"/>
      </rPr>
      <t>forces
training center</t>
    </r>
  </si>
  <si>
    <t>학교
School</t>
  </si>
  <si>
    <r>
      <t xml:space="preserve">직장
</t>
    </r>
    <r>
      <rPr>
        <sz val="8"/>
        <rFont val="돋움"/>
        <family val="3"/>
      </rPr>
      <t>Company</t>
    </r>
  </si>
  <si>
    <t>학생
Student</t>
  </si>
  <si>
    <t>공무원
Govern
-mentail Official</t>
  </si>
  <si>
    <t>회사원
Company
Employee</t>
  </si>
  <si>
    <t>군인
Service
-man</t>
  </si>
  <si>
    <t>연     령     별          By Age-group</t>
  </si>
  <si>
    <t>혈액형별    By type of blood</t>
  </si>
  <si>
    <t>16 - 19세</t>
  </si>
  <si>
    <t>20 - 29세</t>
  </si>
  <si>
    <t>30 - 39세</t>
  </si>
  <si>
    <t>40 - 49세</t>
  </si>
  <si>
    <t>50세이상</t>
  </si>
  <si>
    <t>A</t>
  </si>
  <si>
    <t>B</t>
  </si>
  <si>
    <t>O</t>
  </si>
  <si>
    <t>AB</t>
  </si>
  <si>
    <t>Years old</t>
  </si>
  <si>
    <t>Years old
and over</t>
  </si>
  <si>
    <t>자료 : 대한적십자사 제주특별자치도지사</t>
  </si>
  <si>
    <t>Source : The Republic of Korea National Red Cross</t>
  </si>
  <si>
    <r>
      <t>주 : 1. ( ) 안은 RH</t>
    </r>
    <r>
      <rPr>
        <vertAlign val="superscript"/>
        <sz val="10"/>
        <rFont val="돋움"/>
        <family val="3"/>
      </rPr>
      <t>-</t>
    </r>
    <r>
      <rPr>
        <sz val="10"/>
        <rFont val="돋움"/>
        <family val="3"/>
      </rPr>
      <t xml:space="preserve"> 숫자임
      2. 혈액형별의 숫자는 RH</t>
    </r>
    <r>
      <rPr>
        <vertAlign val="superscript"/>
        <sz val="10"/>
        <rFont val="돋움"/>
        <family val="3"/>
      </rPr>
      <t>-</t>
    </r>
    <r>
      <rPr>
        <sz val="10"/>
        <rFont val="돋움"/>
        <family val="3"/>
      </rPr>
      <t xml:space="preserve"> 숫자포함</t>
    </r>
  </si>
  <si>
    <t xml:space="preserve"> -</t>
  </si>
  <si>
    <t>-</t>
  </si>
  <si>
    <t>-</t>
  </si>
  <si>
    <t>2 0 0 5</t>
  </si>
  <si>
    <t>…</t>
  </si>
  <si>
    <t xml:space="preserve">          2.  의료기관종사 의료인력     Number of Medical Personnels Employed in Medical Institutions</t>
  </si>
  <si>
    <t>한 림 읍</t>
  </si>
  <si>
    <t>애 월 읍</t>
  </si>
  <si>
    <t>구 좌 읍</t>
  </si>
  <si>
    <t>조 천 읍</t>
  </si>
  <si>
    <t>한 경면</t>
  </si>
  <si>
    <t>추 자 면</t>
  </si>
  <si>
    <t>우 도 면</t>
  </si>
  <si>
    <t>2 0 0 5</t>
  </si>
  <si>
    <t>-</t>
  </si>
  <si>
    <t>-</t>
  </si>
  <si>
    <t>-</t>
  </si>
  <si>
    <t>-</t>
  </si>
  <si>
    <t>31. 아 동 복 지 시 설                        Children Welfare Institutions</t>
  </si>
  <si>
    <t>32. 장애인 복지시설            Welfare Institutions for The Disabled</t>
  </si>
  <si>
    <t>33. 장 애 인 등 록 현 황          Registered Disabled Persons</t>
  </si>
  <si>
    <t>Unit : person, %</t>
  </si>
  <si>
    <t>합계</t>
  </si>
  <si>
    <t>가구수</t>
  </si>
  <si>
    <t>가구원수</t>
  </si>
  <si>
    <t>Household members</t>
  </si>
  <si>
    <t>Single Parent Households Ratio</t>
  </si>
  <si>
    <t>39. 보 건 교 육 실 적             Health Education</t>
  </si>
  <si>
    <t>40.  보  육  시  설             Day Care Centers for Children</t>
  </si>
  <si>
    <t>13. 보건소 구강보건사업 실적 Oral health activities at health centers</t>
  </si>
  <si>
    <t xml:space="preserve"> Source : Health &amp; Hygiene Div.</t>
  </si>
  <si>
    <t xml:space="preserve">   주 : 기타는 발진티푸스, 발진열, 쯔쯔가무시병, 렙토스피라증,</t>
  </si>
  <si>
    <t xml:space="preserve">         브루셀라증, 탄저, 공수병, 신증후군출혈열(유행성출혈열), </t>
  </si>
  <si>
    <t xml:space="preserve">         인플루엔자, 후천성면역결필증(AIDS)임</t>
  </si>
  <si>
    <t>심리·
정서적 지원</t>
  </si>
  <si>
    <t xml:space="preserve">           (Unit : number, person)</t>
  </si>
  <si>
    <r>
      <t xml:space="preserve">4. </t>
    </r>
    <r>
      <rPr>
        <b/>
        <sz val="18"/>
        <rFont val="굴림"/>
        <family val="3"/>
      </rPr>
      <t>보건지소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보건진료소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인력</t>
    </r>
    <r>
      <rPr>
        <b/>
        <sz val="18"/>
        <rFont val="Arial"/>
        <family val="2"/>
      </rPr>
      <t xml:space="preserve">       Number of Staffs in Health Subcenters and Primary Health Care Centers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</si>
  <si>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</si>
  <si>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</si>
  <si>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 xml:space="preserve">         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                Health Sub-center</t>
    </r>
  </si>
  <si>
    <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</si>
  <si>
    <r>
      <t>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허</t>
    </r>
    <r>
      <rPr>
        <sz val="10"/>
        <rFont val="Arial"/>
        <family val="2"/>
      </rPr>
      <t xml:space="preserve">  ·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    by License · Qualification</t>
    </r>
  </si>
  <si>
    <r>
      <t xml:space="preserve">         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허</t>
    </r>
    <r>
      <rPr>
        <sz val="10"/>
        <rFont val="Arial"/>
        <family val="2"/>
      </rPr>
      <t xml:space="preserve"> · </t>
    </r>
    <r>
      <rPr>
        <sz val="10"/>
        <rFont val="굴림"/>
        <family val="3"/>
      </rPr>
      <t>자격종별외</t>
    </r>
    <r>
      <rPr>
        <sz val="10"/>
        <rFont val="Arial"/>
        <family val="2"/>
      </rPr>
      <t xml:space="preserve">  Others</t>
    </r>
  </si>
  <si>
    <t>Primary health
care centers</t>
  </si>
  <si>
    <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</si>
  <si>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>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사</t>
    </r>
  </si>
  <si>
    <r>
      <t>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과</t>
    </r>
  </si>
  <si>
    <r>
      <t>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</si>
  <si>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r>
      <t>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호</t>
    </r>
  </si>
  <si>
    <r>
      <t>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사</t>
    </r>
  </si>
  <si>
    <r>
      <t>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상</t>
    </r>
  </si>
  <si>
    <t>방사선사</t>
  </si>
  <si>
    <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</si>
  <si>
    <r>
      <t>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</si>
  <si>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</si>
  <si>
    <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</si>
  <si>
    <r>
      <t>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</si>
  <si>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</si>
  <si>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r>
      <t>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</si>
  <si>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t>Primary health</t>
  </si>
  <si>
    <t>Dental
hygienics</t>
  </si>
  <si>
    <t>Nurse</t>
  </si>
  <si>
    <t>Clinic
pathologyl</t>
  </si>
  <si>
    <t>Radiological</t>
  </si>
  <si>
    <t>Public
health</t>
  </si>
  <si>
    <t>Admini-
strative</t>
  </si>
  <si>
    <t>care center's</t>
  </si>
  <si>
    <t>total</t>
  </si>
  <si>
    <t>Physicians</t>
  </si>
  <si>
    <t>Dentists</t>
  </si>
  <si>
    <t>Nurses</t>
  </si>
  <si>
    <t>technicians</t>
  </si>
  <si>
    <t>aids</t>
  </si>
  <si>
    <t>Pharmacists</t>
  </si>
  <si>
    <t>workers</t>
  </si>
  <si>
    <t>practitioners</t>
  </si>
  <si>
    <t>Jeju-si</t>
  </si>
  <si>
    <t>Seogwipo-si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</si>
  <si>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현원기준</t>
    </r>
  </si>
  <si>
    <t>제 주 시</t>
  </si>
  <si>
    <t>서귀포시</t>
  </si>
  <si>
    <t>Maternal and child health care program</t>
  </si>
  <si>
    <t>Health examination activities</t>
  </si>
  <si>
    <t>Unit : case, 1,000won</t>
  </si>
  <si>
    <t>합  계</t>
  </si>
  <si>
    <t>직  장</t>
  </si>
  <si>
    <t>국민의료보험
 National health insurance corporation</t>
  </si>
  <si>
    <t>공무원·교직원 </t>
  </si>
  <si>
    <t>지  역</t>
  </si>
  <si>
    <t>Total</t>
  </si>
  <si>
    <t>Medical insurance for employees</t>
  </si>
  <si>
    <t>Government employees and private school teachers</t>
  </si>
  <si>
    <t> Self-employed</t>
  </si>
  <si>
    <t>건 수 
Cases</t>
  </si>
  <si>
    <t>금  액 
Amount</t>
  </si>
  <si>
    <t>현물급여</t>
  </si>
  <si>
    <t>The actual thing payment</t>
  </si>
  <si>
    <t>현금급여</t>
  </si>
  <si>
    <t>Treatment expense</t>
  </si>
  <si>
    <t>Funeral amount</t>
  </si>
  <si>
    <t>본인부담보상금</t>
  </si>
  <si>
    <t>장애인보장구</t>
  </si>
</sst>
</file>

<file path=xl/styles.xml><?xml version="1.0" encoding="utf-8"?>
<styleSheet xmlns="http://schemas.openxmlformats.org/spreadsheetml/2006/main">
  <numFmts count="6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;&quot;\&quot;\!\-&quot;\&quot;* #,##0_-;_-&quot;\&quot;* &quot;-&quot;_-;_-@_-"/>
    <numFmt numFmtId="177" formatCode="_-* #,##0_-;&quot;\&quot;\!\-* #,##0_-;_-* &quot;-&quot;_-;_-@_-"/>
    <numFmt numFmtId="178" formatCode="_-&quot;\&quot;* #,##0.00_-;&quot;\&quot;\!\-&quot;\&quot;* #,##0.00_-;_-&quot;\&quot;* &quot;-&quot;??_-;_-@_-"/>
    <numFmt numFmtId="179" formatCode="_-* #,##0.00_-;&quot;\&quot;\!\-* #,##0.00_-;_-* &quot;-&quot;??_-;_-@_-"/>
    <numFmt numFmtId="180" formatCode="#,##0_ "/>
    <numFmt numFmtId="181" formatCode="0_ "/>
    <numFmt numFmtId="182" formatCode="0_);[Red]&quot;\&quot;\!\(0&quot;\&quot;\!\)"/>
    <numFmt numFmtId="183" formatCode="_ * #,##0_ ;_ * &quot;\&quot;\!\-#,##0_ ;_ * &quot;-&quot;_ ;_ @_ "/>
    <numFmt numFmtId="184" formatCode="_ * #,##0.00_ ;_ * &quot;\&quot;\!\-#,##0.00_ ;_ * &quot;-&quot;??_ ;_ @_ "/>
    <numFmt numFmtId="185" formatCode="0_);[Red]\(0\)"/>
    <numFmt numFmtId="186" formatCode="#,##0_);[Red]\(#,##0\)"/>
    <numFmt numFmtId="187" formatCode="#,##0;;\-;"/>
    <numFmt numFmtId="188" formatCode="#,##0;[Red]#,##0"/>
    <numFmt numFmtId="189" formatCode="#,##0;;&quot;-&quot;"/>
    <numFmt numFmtId="190" formatCode="#,##0;;\-"/>
    <numFmt numFmtId="191" formatCode="\-"/>
    <numFmt numFmtId="192" formatCode="#,##0.0;[Red]#,##0.0"/>
    <numFmt numFmtId="193" formatCode="#,##0_);\(#,##0\)"/>
    <numFmt numFmtId="194" formatCode="#,##0.00;[Red]#,##0.00"/>
    <numFmt numFmtId="195" formatCode="#,##0.00_ "/>
    <numFmt numFmtId="196" formatCode="\(0\)"/>
    <numFmt numFmtId="197" formatCode="0.0"/>
    <numFmt numFmtId="198" formatCode="#,##0.0;;\-;"/>
    <numFmt numFmtId="199" formatCode="#,##0.00;;\-;"/>
    <numFmt numFmtId="200" formatCode="\(#,##0\);;\-;"/>
    <numFmt numFmtId="201" formatCode="#,##0;;\-\ \ ;"/>
    <numFmt numFmtId="202" formatCode="#,##0,;;\-\ \ ;"/>
    <numFmt numFmtId="203" formatCode="#,##0,;;\-;"/>
    <numFmt numFmtId="204" formatCode="#,##0;&quot;△&quot;#,##0;\-\ \ ;"/>
    <numFmt numFmtId="205" formatCode="#,##0,;\-#,##0,;\-\ \ ;"/>
    <numFmt numFmtId="206" formatCode="#,##0;&quot;△&quot;#,##0;\-;"/>
    <numFmt numFmtId="207" formatCode="#,##0;;\ \ \ \ \ \ \-\ \ ;"/>
    <numFmt numFmtId="208" formatCode="0.0;[Red]0.0"/>
    <numFmt numFmtId="209" formatCode="#,##0.0_ "/>
    <numFmt numFmtId="210" formatCode="m&quot;/&quot;d"/>
    <numFmt numFmtId="211" formatCode="#,##0\ ;;\-\ ;"/>
    <numFmt numFmtId="212" formatCode="0;[Red]0"/>
    <numFmt numFmtId="213" formatCode="#,##0_ ;[Red]\-#,##0\ "/>
    <numFmt numFmtId="214" formatCode="#,##0.00_);[Red]\(#,##0.00\)"/>
    <numFmt numFmtId="215" formatCode="#,##0.0_);[Red]\(#,##0.0\)"/>
    <numFmt numFmtId="216" formatCode="\(#,##0\);[Red]#,##0\)"/>
    <numFmt numFmtId="217" formatCode="\(#,##0\)_);\(#,##0\)"/>
    <numFmt numFmtId="218" formatCode="\(#,##0\);[Red]#,##0"/>
    <numFmt numFmtId="219" formatCode="\(0_ \)"/>
    <numFmt numFmtId="220" formatCode="\'\'\'\'\'\'\'\'General"/>
    <numFmt numFmtId="221" formatCode="#,##0\ ;;\ \-;"/>
    <numFmt numFmtId="222" formatCode="_-* #,##0.00_-;\-* #,##0.00_-;_-* &quot;-&quot;_-;_-@_-"/>
    <numFmt numFmtId="223" formatCode="\(#\)"/>
    <numFmt numFmtId="224" formatCode="#\(#\)"/>
    <numFmt numFmtId="225" formatCode="#\(##\)"/>
  </numFmts>
  <fonts count="53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1"/>
      <name val="돋움"/>
      <family val="3"/>
    </font>
    <font>
      <sz val="12"/>
      <name val="바탕체"/>
      <family val="1"/>
    </font>
    <font>
      <sz val="12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0"/>
      <name val="돋움"/>
      <family val="3"/>
    </font>
    <font>
      <b/>
      <sz val="22"/>
      <name val="굴림"/>
      <family val="3"/>
    </font>
    <font>
      <sz val="10"/>
      <name val="굴림"/>
      <family val="3"/>
    </font>
    <font>
      <b/>
      <sz val="18"/>
      <name val="굴림"/>
      <family val="3"/>
    </font>
    <font>
      <vertAlign val="superscript"/>
      <sz val="10"/>
      <name val="굴림"/>
      <family val="3"/>
    </font>
    <font>
      <b/>
      <sz val="16"/>
      <name val="굴림"/>
      <family val="3"/>
    </font>
    <font>
      <sz val="9"/>
      <name val="굴림"/>
      <family val="3"/>
    </font>
    <font>
      <b/>
      <sz val="14"/>
      <name val="굴림"/>
      <family val="3"/>
    </font>
    <font>
      <b/>
      <sz val="10"/>
      <name val="굴림"/>
      <family val="3"/>
    </font>
    <font>
      <sz val="11"/>
      <name val="굴림"/>
      <family val="3"/>
    </font>
    <font>
      <b/>
      <sz val="10"/>
      <color indexed="10"/>
      <name val="돋움"/>
      <family val="3"/>
    </font>
    <font>
      <sz val="10"/>
      <color indexed="10"/>
      <name val="돋움"/>
      <family val="3"/>
    </font>
    <font>
      <sz val="10"/>
      <color indexed="8"/>
      <name val="굴림"/>
      <family val="3"/>
    </font>
    <font>
      <sz val="11"/>
      <name val="Arial"/>
      <family val="2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0"/>
      <color indexed="10"/>
      <name val="Arial"/>
      <family val="2"/>
    </font>
    <font>
      <b/>
      <sz val="18"/>
      <name val="Arial"/>
      <family val="2"/>
    </font>
    <font>
      <sz val="7"/>
      <name val="Arial Narrow"/>
      <family val="2"/>
    </font>
    <font>
      <b/>
      <sz val="14"/>
      <name val="굴림체"/>
      <family val="3"/>
    </font>
    <font>
      <sz val="11"/>
      <color indexed="8"/>
      <name val="돋움"/>
      <family val="3"/>
    </font>
    <font>
      <b/>
      <sz val="14"/>
      <name val="바탕체"/>
      <family val="1"/>
    </font>
    <font>
      <sz val="10"/>
      <color indexed="8"/>
      <name val="돋움"/>
      <family val="3"/>
    </font>
    <font>
      <sz val="8"/>
      <name val="바탕"/>
      <family val="1"/>
    </font>
    <font>
      <sz val="9"/>
      <name val="굴림체"/>
      <family val="3"/>
    </font>
    <font>
      <vertAlign val="superscript"/>
      <sz val="11"/>
      <name val="돋움"/>
      <family val="3"/>
    </font>
    <font>
      <sz val="9"/>
      <name val="Arial"/>
      <family val="2"/>
    </font>
    <font>
      <sz val="10"/>
      <color indexed="8"/>
      <name val="한양신명조,한컴돋움"/>
      <family val="3"/>
    </font>
    <font>
      <sz val="16"/>
      <name val="굴림"/>
      <family val="3"/>
    </font>
    <font>
      <b/>
      <sz val="18"/>
      <name val="돋움"/>
      <family val="3"/>
    </font>
    <font>
      <vertAlign val="superscript"/>
      <sz val="10"/>
      <name val="돋움"/>
      <family val="3"/>
    </font>
    <font>
      <sz val="9"/>
      <name val="돋움"/>
      <family val="3"/>
    </font>
    <font>
      <sz val="18"/>
      <name val="돋움"/>
      <family val="3"/>
    </font>
    <font>
      <b/>
      <vertAlign val="superscript"/>
      <sz val="18"/>
      <name val="돋움"/>
      <family val="3"/>
    </font>
    <font>
      <b/>
      <sz val="18"/>
      <color indexed="8"/>
      <name val="돋움"/>
      <family val="3"/>
    </font>
    <font>
      <sz val="9"/>
      <color indexed="8"/>
      <name val="돋움"/>
      <family val="3"/>
    </font>
    <font>
      <sz val="8"/>
      <color indexed="8"/>
      <name val="돋움"/>
      <family val="3"/>
    </font>
    <font>
      <b/>
      <sz val="16"/>
      <name val="돋움"/>
      <family val="3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83" fontId="5" fillId="0" borderId="0" applyFont="0" applyFill="0" applyBorder="0" applyAlignment="0" applyProtection="0"/>
    <xf numFmtId="0" fontId="4" fillId="0" borderId="0" applyProtection="0">
      <alignment/>
    </xf>
    <xf numFmtId="184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9" fillId="0" borderId="0" applyNumberFormat="0" applyFill="0" applyBorder="0" applyAlignment="0" applyProtection="0"/>
    <xf numFmtId="0" fontId="7" fillId="0" borderId="0">
      <alignment/>
      <protection/>
    </xf>
    <xf numFmtId="38" fontId="8" fillId="2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" borderId="3" applyNumberFormat="0" applyBorder="0" applyAlignment="0" applyProtection="0"/>
    <xf numFmtId="0" fontId="11" fillId="0" borderId="4">
      <alignment/>
      <protection/>
    </xf>
    <xf numFmtId="0" fontId="4" fillId="0" borderId="0">
      <alignment/>
      <protection/>
    </xf>
    <xf numFmtId="10" fontId="6" fillId="0" borderId="0" applyFont="0" applyFill="0" applyBorder="0" applyAlignment="0" applyProtection="0"/>
    <xf numFmtId="0" fontId="11" fillId="0" borderId="0">
      <alignment/>
      <protection/>
    </xf>
  </cellStyleXfs>
  <cellXfs count="12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81" fontId="12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81" fontId="12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16" fillId="0" borderId="0" xfId="0" applyFont="1" applyAlignment="1" quotePrefix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 quotePrefix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10" xfId="0" applyFont="1" applyBorder="1" applyAlignment="1" quotePrefix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11" xfId="0" applyFont="1" applyBorder="1" applyAlignment="1" quotePrefix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1" xfId="0" applyFont="1" applyBorder="1" applyAlignment="1" quotePrefix="1">
      <alignment horizontal="center" vertical="center" shrinkToFit="1"/>
    </xf>
    <xf numFmtId="0" fontId="16" fillId="0" borderId="11" xfId="0" applyFont="1" applyBorder="1" applyAlignment="1">
      <alignment horizontal="center" vertical="center" wrapText="1" shrinkToFit="1"/>
    </xf>
    <xf numFmtId="0" fontId="20" fillId="0" borderId="13" xfId="0" applyFont="1" applyBorder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11" xfId="0" applyFont="1" applyBorder="1" applyAlignment="1" quotePrefix="1">
      <alignment horizontal="center" vertical="center" wrapText="1" shrinkToFit="1"/>
    </xf>
    <xf numFmtId="0" fontId="16" fillId="0" borderId="13" xfId="0" applyFont="1" applyBorder="1" applyAlignment="1" quotePrefix="1">
      <alignment horizontal="center" vertical="center" wrapText="1" shrinkToFit="1"/>
    </xf>
    <xf numFmtId="0" fontId="16" fillId="0" borderId="13" xfId="0" applyNumberFormat="1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>
      <alignment horizontal="center" vertical="center" wrapText="1" shrinkToFit="1"/>
    </xf>
    <xf numFmtId="0" fontId="20" fillId="0" borderId="13" xfId="0" applyFont="1" applyBorder="1" applyAlignment="1" quotePrefix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horizontal="left" vertical="center" shrinkToFit="1"/>
    </xf>
    <xf numFmtId="0" fontId="16" fillId="0" borderId="0" xfId="0" applyFont="1" applyAlignment="1" quotePrefix="1">
      <alignment horizontal="left" vertical="center" shrinkToFit="1"/>
    </xf>
    <xf numFmtId="0" fontId="20" fillId="0" borderId="13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182" fontId="12" fillId="0" borderId="7" xfId="0" applyNumberFormat="1" applyFont="1" applyBorder="1" applyAlignment="1">
      <alignment horizontal="center" vertical="center"/>
    </xf>
    <xf numFmtId="0" fontId="16" fillId="0" borderId="0" xfId="0" applyFont="1" applyAlignment="1" quotePrefix="1">
      <alignment horizontal="left" vertical="center"/>
    </xf>
    <xf numFmtId="0" fontId="16" fillId="0" borderId="3" xfId="0" applyFont="1" applyBorder="1" applyAlignment="1">
      <alignment horizontal="center" vertical="center" wrapText="1" shrinkToFit="1"/>
    </xf>
    <xf numFmtId="0" fontId="16" fillId="0" borderId="3" xfId="0" applyFont="1" applyBorder="1" applyAlignment="1" quotePrefix="1">
      <alignment horizontal="center" vertical="center" wrapText="1" shrinkToFit="1"/>
    </xf>
    <xf numFmtId="0" fontId="24" fillId="0" borderId="0" xfId="0" applyFont="1" applyAlignment="1">
      <alignment vertical="center"/>
    </xf>
    <xf numFmtId="0" fontId="24" fillId="0" borderId="7" xfId="0" applyFont="1" applyBorder="1" applyAlignment="1">
      <alignment horizontal="center" vertical="center"/>
    </xf>
    <xf numFmtId="190" fontId="2" fillId="0" borderId="0" xfId="0" applyNumberFormat="1" applyFont="1" applyBorder="1" applyAlignment="1">
      <alignment horizontal="center" vertical="center"/>
    </xf>
    <xf numFmtId="190" fontId="24" fillId="0" borderId="4" xfId="0" applyNumberFormat="1" applyFont="1" applyBorder="1" applyAlignment="1">
      <alignment horizontal="center" vertical="center"/>
    </xf>
    <xf numFmtId="190" fontId="0" fillId="0" borderId="0" xfId="0" applyNumberFormat="1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12" fillId="0" borderId="4" xfId="0" applyNumberFormat="1" applyFont="1" applyBorder="1" applyAlignment="1">
      <alignment horizontal="center" vertical="center"/>
    </xf>
    <xf numFmtId="190" fontId="0" fillId="0" borderId="6" xfId="0" applyNumberFormat="1" applyFont="1" applyBorder="1" applyAlignment="1">
      <alignment horizontal="center" vertical="center"/>
    </xf>
    <xf numFmtId="190" fontId="12" fillId="0" borderId="4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80" fontId="12" fillId="0" borderId="4" xfId="19" applyNumberFormat="1" applyFont="1" applyBorder="1" applyAlignment="1">
      <alignment horizontal="center" vertical="center"/>
    </xf>
    <xf numFmtId="190" fontId="24" fillId="0" borderId="4" xfId="19" applyNumberFormat="1" applyFont="1" applyBorder="1" applyAlignment="1">
      <alignment horizontal="center" vertical="center"/>
    </xf>
    <xf numFmtId="190" fontId="12" fillId="0" borderId="4" xfId="19" applyNumberFormat="1" applyFont="1" applyBorder="1" applyAlignment="1">
      <alignment horizontal="center" vertical="center"/>
    </xf>
    <xf numFmtId="190" fontId="12" fillId="2" borderId="4" xfId="0" applyNumberFormat="1" applyFont="1" applyFill="1" applyBorder="1" applyAlignment="1">
      <alignment horizontal="center" vertical="center"/>
    </xf>
    <xf numFmtId="189" fontId="12" fillId="0" borderId="7" xfId="0" applyNumberFormat="1" applyFont="1" applyBorder="1" applyAlignment="1">
      <alignment horizontal="center" vertical="center"/>
    </xf>
    <xf numFmtId="189" fontId="12" fillId="0" borderId="4" xfId="0" applyNumberFormat="1" applyFont="1" applyBorder="1" applyAlignment="1">
      <alignment horizontal="center" vertical="center"/>
    </xf>
    <xf numFmtId="189" fontId="12" fillId="0" borderId="4" xfId="19" applyNumberFormat="1" applyFont="1" applyBorder="1" applyAlignment="1">
      <alignment horizontal="center" vertical="center"/>
    </xf>
    <xf numFmtId="189" fontId="12" fillId="0" borderId="8" xfId="0" applyNumberFormat="1" applyFont="1" applyBorder="1" applyAlignment="1">
      <alignment horizontal="center" vertical="center"/>
    </xf>
    <xf numFmtId="187" fontId="12" fillId="0" borderId="7" xfId="0" applyNumberFormat="1" applyFont="1" applyBorder="1" applyAlignment="1">
      <alignment horizontal="center" vertical="center"/>
    </xf>
    <xf numFmtId="187" fontId="12" fillId="0" borderId="4" xfId="0" applyNumberFormat="1" applyFont="1" applyBorder="1" applyAlignment="1">
      <alignment horizontal="center" vertical="center"/>
    </xf>
    <xf numFmtId="180" fontId="0" fillId="0" borderId="0" xfId="18" applyNumberFormat="1" applyFont="1" applyBorder="1" applyAlignment="1">
      <alignment horizontal="center" vertical="center"/>
    </xf>
    <xf numFmtId="180" fontId="0" fillId="0" borderId="6" xfId="18" applyNumberFormat="1" applyFont="1" applyBorder="1" applyAlignment="1">
      <alignment horizontal="center" vertical="center"/>
    </xf>
    <xf numFmtId="177" fontId="0" fillId="0" borderId="0" xfId="18" applyAlignment="1">
      <alignment/>
    </xf>
    <xf numFmtId="190" fontId="13" fillId="0" borderId="4" xfId="0" applyNumberFormat="1" applyFont="1" applyBorder="1" applyAlignment="1" quotePrefix="1">
      <alignment horizontal="center" vertical="center"/>
    </xf>
    <xf numFmtId="190" fontId="12" fillId="2" borderId="7" xfId="0" applyNumberFormat="1" applyFont="1" applyFill="1" applyBorder="1" applyAlignment="1">
      <alignment horizontal="center" vertical="center"/>
    </xf>
    <xf numFmtId="180" fontId="0" fillId="0" borderId="6" xfId="18" applyNumberFormat="1" applyFont="1" applyFill="1" applyBorder="1" applyAlignment="1">
      <alignment horizontal="center" vertical="center"/>
    </xf>
    <xf numFmtId="187" fontId="30" fillId="0" borderId="0" xfId="0" applyNumberFormat="1" applyFont="1" applyAlignment="1">
      <alignment horizontal="center" vertical="center"/>
    </xf>
    <xf numFmtId="0" fontId="31" fillId="0" borderId="0" xfId="0" applyFont="1" applyAlignment="1" quotePrefix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 quotePrefix="1">
      <alignment horizontal="center" vertical="center" wrapText="1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horizontal="center" vertical="center"/>
    </xf>
    <xf numFmtId="0" fontId="34" fillId="0" borderId="0" xfId="22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87" fontId="0" fillId="0" borderId="0" xfId="0" applyNumberFormat="1" applyFont="1" applyAlignment="1">
      <alignment horizontal="center" vertical="center"/>
    </xf>
    <xf numFmtId="187" fontId="0" fillId="0" borderId="0" xfId="22" applyNumberFormat="1" applyFont="1" applyBorder="1" applyAlignment="1">
      <alignment horizontal="center" vertical="center"/>
    </xf>
    <xf numFmtId="189" fontId="34" fillId="0" borderId="6" xfId="19" applyNumberFormat="1" applyFont="1" applyBorder="1" applyAlignment="1">
      <alignment horizontal="center" vertical="center"/>
    </xf>
    <xf numFmtId="189" fontId="34" fillId="0" borderId="0" xfId="19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189" fontId="34" fillId="0" borderId="6" xfId="0" applyNumberFormat="1" applyFont="1" applyBorder="1" applyAlignment="1">
      <alignment horizontal="center" vertical="center"/>
    </xf>
    <xf numFmtId="189" fontId="34" fillId="0" borderId="0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34" fillId="0" borderId="0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87" fontId="34" fillId="0" borderId="6" xfId="0" applyNumberFormat="1" applyFont="1" applyBorder="1" applyAlignment="1">
      <alignment horizontal="center" vertical="center"/>
    </xf>
    <xf numFmtId="187" fontId="34" fillId="0" borderId="0" xfId="0" applyNumberFormat="1" applyFont="1" applyBorder="1" applyAlignment="1">
      <alignment horizontal="center" vertical="center"/>
    </xf>
    <xf numFmtId="3" fontId="34" fillId="0" borderId="0" xfId="0" applyNumberFormat="1" applyFont="1" applyBorder="1" applyAlignment="1">
      <alignment horizontal="center" vertical="center"/>
    </xf>
    <xf numFmtId="180" fontId="34" fillId="0" borderId="6" xfId="18" applyNumberFormat="1" applyFont="1" applyBorder="1" applyAlignment="1">
      <alignment horizontal="center" vertical="center"/>
    </xf>
    <xf numFmtId="180" fontId="34" fillId="0" borderId="0" xfId="0" applyNumberFormat="1" applyFont="1" applyBorder="1" applyAlignment="1">
      <alignment horizontal="center" vertical="center"/>
    </xf>
    <xf numFmtId="180" fontId="34" fillId="0" borderId="0" xfId="18" applyNumberFormat="1" applyFont="1" applyBorder="1" applyAlignment="1">
      <alignment horizontal="center" vertical="center"/>
    </xf>
    <xf numFmtId="0" fontId="34" fillId="0" borderId="0" xfId="0" applyNumberFormat="1" applyFont="1" applyAlignment="1">
      <alignment horizontal="center" vertical="center"/>
    </xf>
    <xf numFmtId="180" fontId="34" fillId="0" borderId="0" xfId="19" applyNumberFormat="1" applyFont="1" applyBorder="1" applyAlignment="1">
      <alignment horizontal="center" vertical="center"/>
    </xf>
    <xf numFmtId="181" fontId="34" fillId="0" borderId="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186" fontId="34" fillId="0" borderId="0" xfId="0" applyNumberFormat="1" applyFont="1" applyBorder="1" applyAlignment="1">
      <alignment horizontal="center" vertical="center"/>
    </xf>
    <xf numFmtId="186" fontId="34" fillId="0" borderId="0" xfId="18" applyNumberFormat="1" applyFont="1" applyBorder="1" applyAlignment="1">
      <alignment horizontal="center" vertical="center"/>
    </xf>
    <xf numFmtId="186" fontId="34" fillId="0" borderId="0" xfId="18" applyNumberFormat="1" applyFont="1" applyBorder="1" applyAlignment="1">
      <alignment horizontal="center" vertical="center" wrapText="1"/>
    </xf>
    <xf numFmtId="186" fontId="34" fillId="0" borderId="0" xfId="19" applyNumberFormat="1" applyFont="1" applyBorder="1" applyAlignment="1">
      <alignment horizontal="center" vertical="center" wrapText="1"/>
    </xf>
    <xf numFmtId="186" fontId="34" fillId="0" borderId="0" xfId="19" applyNumberFormat="1" applyFont="1" applyBorder="1" applyAlignment="1">
      <alignment horizontal="center" vertical="center"/>
    </xf>
    <xf numFmtId="186" fontId="34" fillId="0" borderId="6" xfId="18" applyNumberFormat="1" applyFont="1" applyBorder="1" applyAlignment="1">
      <alignment horizontal="center" vertical="center" wrapText="1"/>
    </xf>
    <xf numFmtId="186" fontId="34" fillId="0" borderId="6" xfId="19" applyNumberFormat="1" applyFont="1" applyBorder="1" applyAlignment="1">
      <alignment horizontal="center" vertical="center" wrapText="1"/>
    </xf>
    <xf numFmtId="189" fontId="36" fillId="0" borderId="6" xfId="18" applyNumberFormat="1" applyFont="1" applyBorder="1" applyAlignment="1">
      <alignment horizontal="center" vertical="center"/>
    </xf>
    <xf numFmtId="189" fontId="36" fillId="0" borderId="0" xfId="0" applyNumberFormat="1" applyFont="1" applyBorder="1" applyAlignment="1">
      <alignment horizontal="center" vertical="center"/>
    </xf>
    <xf numFmtId="189" fontId="36" fillId="0" borderId="0" xfId="18" applyNumberFormat="1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89" fontId="36" fillId="0" borderId="6" xfId="0" applyNumberFormat="1" applyFont="1" applyBorder="1" applyAlignment="1">
      <alignment horizontal="center" vertical="center"/>
    </xf>
    <xf numFmtId="189" fontId="36" fillId="0" borderId="5" xfId="18" applyNumberFormat="1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190" fontId="36" fillId="0" borderId="6" xfId="0" applyNumberFormat="1" applyFont="1" applyBorder="1" applyAlignment="1">
      <alignment horizontal="center" vertical="center"/>
    </xf>
    <xf numFmtId="190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90" fontId="36" fillId="0" borderId="6" xfId="18" applyNumberFormat="1" applyFont="1" applyBorder="1" applyAlignment="1">
      <alignment horizontal="center" vertical="center"/>
    </xf>
    <xf numFmtId="190" fontId="36" fillId="0" borderId="0" xfId="18" applyNumberFormat="1" applyFont="1" applyBorder="1" applyAlignment="1">
      <alignment horizontal="center" vertical="center"/>
    </xf>
    <xf numFmtId="190" fontId="36" fillId="0" borderId="6" xfId="19" applyNumberFormat="1" applyFont="1" applyBorder="1" applyAlignment="1">
      <alignment horizontal="center" vertical="center"/>
    </xf>
    <xf numFmtId="190" fontId="36" fillId="0" borderId="0" xfId="19" applyNumberFormat="1" applyFont="1" applyBorder="1" applyAlignment="1">
      <alignment horizontal="center" vertical="center"/>
    </xf>
    <xf numFmtId="190" fontId="34" fillId="0" borderId="6" xfId="18" applyNumberFormat="1" applyFont="1" applyBorder="1" applyAlignment="1">
      <alignment horizontal="center" vertical="center"/>
    </xf>
    <xf numFmtId="190" fontId="34" fillId="0" borderId="0" xfId="18" applyNumberFormat="1" applyFont="1" applyBorder="1" applyAlignment="1">
      <alignment horizontal="center" vertical="center"/>
    </xf>
    <xf numFmtId="190" fontId="34" fillId="0" borderId="0" xfId="0" applyNumberFormat="1" applyFont="1" applyBorder="1" applyAlignment="1">
      <alignment horizontal="center" vertical="center"/>
    </xf>
    <xf numFmtId="3" fontId="34" fillId="0" borderId="5" xfId="0" applyNumberFormat="1" applyFont="1" applyBorder="1" applyAlignment="1">
      <alignment horizontal="center" vertical="center"/>
    </xf>
    <xf numFmtId="190" fontId="34" fillId="0" borderId="6" xfId="19" applyNumberFormat="1" applyFont="1" applyBorder="1" applyAlignment="1">
      <alignment horizontal="center" vertical="center"/>
    </xf>
    <xf numFmtId="190" fontId="34" fillId="0" borderId="0" xfId="19" applyNumberFormat="1" applyFont="1" applyBorder="1" applyAlignment="1">
      <alignment horizontal="center" vertical="center"/>
    </xf>
    <xf numFmtId="190" fontId="34" fillId="0" borderId="6" xfId="0" applyNumberFormat="1" applyFont="1" applyBorder="1" applyAlignment="1">
      <alignment horizontal="center" vertical="center"/>
    </xf>
    <xf numFmtId="190" fontId="34" fillId="0" borderId="0" xfId="0" applyNumberFormat="1" applyFont="1" applyBorder="1" applyAlignment="1">
      <alignment horizontal="center" vertical="center" shrinkToFit="1"/>
    </xf>
    <xf numFmtId="3" fontId="34" fillId="0" borderId="0" xfId="0" applyNumberFormat="1" applyFont="1" applyBorder="1" applyAlignment="1" quotePrefix="1">
      <alignment horizontal="center" vertical="center"/>
    </xf>
    <xf numFmtId="3" fontId="34" fillId="0" borderId="0" xfId="0" applyNumberFormat="1" applyFont="1" applyAlignment="1" quotePrefix="1">
      <alignment horizontal="center" vertical="center"/>
    </xf>
    <xf numFmtId="0" fontId="30" fillId="0" borderId="0" xfId="0" applyFont="1" applyAlignment="1">
      <alignment vertical="center"/>
    </xf>
    <xf numFmtId="180" fontId="34" fillId="0" borderId="0" xfId="0" applyNumberFormat="1" applyFont="1" applyBorder="1" applyAlignment="1">
      <alignment horizontal="center" vertical="center" shrinkToFit="1"/>
    </xf>
    <xf numFmtId="0" fontId="34" fillId="0" borderId="0" xfId="0" applyFont="1" applyBorder="1" applyAlignment="1">
      <alignment/>
    </xf>
    <xf numFmtId="180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/>
    </xf>
    <xf numFmtId="187" fontId="34" fillId="0" borderId="0" xfId="0" applyNumberFormat="1" applyFont="1" applyBorder="1" applyAlignment="1">
      <alignment horizontal="center" vertical="center" shrinkToFit="1"/>
    </xf>
    <xf numFmtId="186" fontId="34" fillId="0" borderId="6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190" fontId="34" fillId="0" borderId="5" xfId="0" applyNumberFormat="1" applyFont="1" applyBorder="1" applyAlignment="1">
      <alignment horizontal="center" vertical="center"/>
    </xf>
    <xf numFmtId="3" fontId="34" fillId="0" borderId="6" xfId="0" applyNumberFormat="1" applyFont="1" applyBorder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/>
    </xf>
    <xf numFmtId="187" fontId="34" fillId="0" borderId="5" xfId="0" applyNumberFormat="1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187" fontId="34" fillId="0" borderId="6" xfId="0" applyNumberFormat="1" applyFont="1" applyBorder="1" applyAlignment="1">
      <alignment horizontal="center" vertical="center" shrinkToFit="1"/>
    </xf>
    <xf numFmtId="187" fontId="34" fillId="2" borderId="0" xfId="0" applyNumberFormat="1" applyFont="1" applyFill="1" applyBorder="1" applyAlignment="1">
      <alignment horizontal="center" vertical="center" shrinkToFit="1"/>
    </xf>
    <xf numFmtId="186" fontId="34" fillId="0" borderId="0" xfId="0" applyNumberFormat="1" applyFont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0" fontId="34" fillId="0" borderId="8" xfId="0" applyFont="1" applyBorder="1" applyAlignment="1">
      <alignment horizontal="center" vertical="center"/>
    </xf>
    <xf numFmtId="190" fontId="34" fillId="0" borderId="7" xfId="0" applyNumberFormat="1" applyFont="1" applyBorder="1" applyAlignment="1">
      <alignment horizontal="center" vertical="center"/>
    </xf>
    <xf numFmtId="190" fontId="34" fillId="0" borderId="4" xfId="0" applyNumberFormat="1" applyFont="1" applyBorder="1" applyAlignment="1">
      <alignment horizontal="center" vertical="center"/>
    </xf>
    <xf numFmtId="190" fontId="34" fillId="0" borderId="8" xfId="0" applyNumberFormat="1" applyFont="1" applyBorder="1" applyAlignment="1">
      <alignment horizontal="center" vertical="center"/>
    </xf>
    <xf numFmtId="0" fontId="36" fillId="0" borderId="4" xfId="0" applyFont="1" applyBorder="1" applyAlignment="1">
      <alignment horizontal="left" vertical="center" indent="1"/>
    </xf>
    <xf numFmtId="3" fontId="34" fillId="0" borderId="0" xfId="17" applyNumberFormat="1" applyFont="1" applyBorder="1" applyAlignment="1" quotePrefix="1">
      <alignment horizontal="center" vertical="center"/>
    </xf>
    <xf numFmtId="3" fontId="34" fillId="0" borderId="0" xfId="17" applyNumberFormat="1" applyFont="1" applyBorder="1" applyAlignment="1">
      <alignment horizontal="center" vertical="center"/>
    </xf>
    <xf numFmtId="3" fontId="34" fillId="0" borderId="0" xfId="27" applyNumberFormat="1" applyFont="1" applyBorder="1" applyAlignment="1">
      <alignment horizontal="center" vertical="center"/>
      <protection/>
    </xf>
    <xf numFmtId="0" fontId="34" fillId="0" borderId="0" xfId="27" applyFont="1" applyBorder="1" applyAlignment="1">
      <alignment vertical="center"/>
      <protection/>
    </xf>
    <xf numFmtId="0" fontId="34" fillId="0" borderId="0" xfId="27" applyFont="1" applyAlignment="1">
      <alignment vertical="center"/>
      <protection/>
    </xf>
    <xf numFmtId="190" fontId="34" fillId="2" borderId="6" xfId="0" applyNumberFormat="1" applyFont="1" applyFill="1" applyBorder="1" applyAlignment="1">
      <alignment horizontal="center" vertical="center"/>
    </xf>
    <xf numFmtId="190" fontId="34" fillId="2" borderId="0" xfId="0" applyNumberFormat="1" applyFont="1" applyFill="1" applyBorder="1" applyAlignment="1">
      <alignment horizontal="center" vertical="center"/>
    </xf>
    <xf numFmtId="180" fontId="34" fillId="0" borderId="0" xfId="17" applyNumberFormat="1" applyFont="1" applyBorder="1" applyAlignment="1">
      <alignment horizontal="center" vertical="center"/>
    </xf>
    <xf numFmtId="186" fontId="34" fillId="0" borderId="0" xfId="0" applyNumberFormat="1" applyFont="1" applyAlignment="1">
      <alignment/>
    </xf>
    <xf numFmtId="0" fontId="34" fillId="0" borderId="0" xfId="22" applyFont="1" applyBorder="1" applyAlignment="1" quotePrefix="1">
      <alignment horizontal="center" vertical="center"/>
    </xf>
    <xf numFmtId="186" fontId="34" fillId="0" borderId="0" xfId="17" applyNumberFormat="1" applyFont="1" applyAlignment="1">
      <alignment horizontal="center"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189" fontId="34" fillId="0" borderId="0" xfId="0" applyNumberFormat="1" applyFont="1" applyAlignment="1">
      <alignment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90" fontId="12" fillId="0" borderId="4" xfId="18" applyNumberFormat="1" applyFont="1" applyBorder="1" applyAlignment="1">
      <alignment horizontal="center" vertical="center"/>
    </xf>
    <xf numFmtId="191" fontId="0" fillId="0" borderId="0" xfId="18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80" fontId="12" fillId="0" borderId="4" xfId="18" applyNumberFormat="1" applyFont="1" applyFill="1" applyBorder="1" applyAlignment="1">
      <alignment horizontal="center" vertical="center"/>
    </xf>
    <xf numFmtId="191" fontId="34" fillId="0" borderId="0" xfId="0" applyNumberFormat="1" applyFont="1" applyBorder="1" applyAlignment="1">
      <alignment horizontal="center" vertical="center"/>
    </xf>
    <xf numFmtId="186" fontId="12" fillId="0" borderId="8" xfId="0" applyNumberFormat="1" applyFont="1" applyBorder="1" applyAlignment="1">
      <alignment horizontal="center" vertical="center"/>
    </xf>
    <xf numFmtId="187" fontId="30" fillId="0" borderId="7" xfId="0" applyNumberFormat="1" applyFont="1" applyFill="1" applyBorder="1" applyAlignment="1">
      <alignment horizontal="center" vertical="center"/>
    </xf>
    <xf numFmtId="187" fontId="30" fillId="0" borderId="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3" fontId="12" fillId="0" borderId="4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3" fontId="12" fillId="0" borderId="4" xfId="0" applyNumberFormat="1" applyFont="1" applyBorder="1" applyAlignment="1" quotePrefix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87" fontId="34" fillId="0" borderId="0" xfId="0" applyNumberFormat="1" applyFont="1" applyFill="1" applyBorder="1" applyAlignment="1">
      <alignment horizontal="center" vertical="center" shrinkToFit="1"/>
    </xf>
    <xf numFmtId="187" fontId="34" fillId="0" borderId="0" xfId="0" applyNumberFormat="1" applyFont="1" applyFill="1" applyBorder="1" applyAlignment="1">
      <alignment horizontal="center" vertical="center"/>
    </xf>
    <xf numFmtId="187" fontId="34" fillId="0" borderId="5" xfId="0" applyNumberFormat="1" applyFont="1" applyFill="1" applyBorder="1" applyAlignment="1">
      <alignment horizontal="center" vertical="center"/>
    </xf>
    <xf numFmtId="187" fontId="13" fillId="0" borderId="4" xfId="0" applyNumberFormat="1" applyFont="1" applyFill="1" applyBorder="1" applyAlignment="1">
      <alignment horizontal="center" vertical="center"/>
    </xf>
    <xf numFmtId="187" fontId="13" fillId="0" borderId="8" xfId="0" applyNumberFormat="1" applyFont="1" applyFill="1" applyBorder="1" applyAlignment="1">
      <alignment horizontal="center" vertical="center"/>
    </xf>
    <xf numFmtId="187" fontId="30" fillId="0" borderId="0" xfId="0" applyNumberFormat="1" applyFont="1" applyFill="1" applyBorder="1" applyAlignment="1">
      <alignment horizontal="center" vertical="center"/>
    </xf>
    <xf numFmtId="190" fontId="34" fillId="0" borderId="0" xfId="0" applyNumberFormat="1" applyFont="1" applyBorder="1" applyAlignment="1" quotePrefix="1">
      <alignment horizontal="center" vertical="center"/>
    </xf>
    <xf numFmtId="190" fontId="13" fillId="0" borderId="8" xfId="0" applyNumberFormat="1" applyFont="1" applyBorder="1" applyAlignment="1" quotePrefix="1">
      <alignment horizontal="center" vertical="center"/>
    </xf>
    <xf numFmtId="190" fontId="34" fillId="2" borderId="0" xfId="0" applyNumberFormat="1" applyFont="1" applyFill="1" applyBorder="1" applyAlignment="1">
      <alignment horizontal="center" vertical="center" shrinkToFit="1"/>
    </xf>
    <xf numFmtId="190" fontId="12" fillId="0" borderId="8" xfId="0" applyNumberFormat="1" applyFont="1" applyBorder="1" applyAlignment="1">
      <alignment horizontal="center" vertical="center"/>
    </xf>
    <xf numFmtId="189" fontId="24" fillId="0" borderId="4" xfId="18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0" fillId="0" borderId="14" xfId="0" applyFont="1" applyBorder="1" applyAlignment="1" quotePrefix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 quotePrefix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 quotePrefix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1" xfId="0" applyFont="1" applyBorder="1" applyAlignment="1" quotePrefix="1">
      <alignment horizontal="center" vertical="center" shrinkToFit="1"/>
    </xf>
    <xf numFmtId="0" fontId="6" fillId="0" borderId="6" xfId="0" applyFont="1" applyBorder="1" applyAlignment="1" quotePrefix="1">
      <alignment horizontal="center" vertical="center" shrinkToFit="1"/>
    </xf>
    <xf numFmtId="0" fontId="6" fillId="0" borderId="13" xfId="0" applyFont="1" applyBorder="1" applyAlignment="1" quotePrefix="1">
      <alignment horizontal="center" vertical="center" shrinkToFit="1"/>
    </xf>
    <xf numFmtId="0" fontId="40" fillId="0" borderId="13" xfId="0" applyFont="1" applyBorder="1" applyAlignment="1" quotePrefix="1">
      <alignment horizontal="center" vertical="center" shrinkToFit="1"/>
    </xf>
    <xf numFmtId="0" fontId="6" fillId="0" borderId="15" xfId="0" applyFont="1" applyBorder="1" applyAlignment="1" quotePrefix="1">
      <alignment horizontal="center" vertical="center" shrinkToFit="1"/>
    </xf>
    <xf numFmtId="0" fontId="6" fillId="0" borderId="0" xfId="0" applyFont="1" applyAlignment="1">
      <alignment horizontal="center" vertical="center"/>
    </xf>
    <xf numFmtId="187" fontId="6" fillId="0" borderId="6" xfId="0" applyNumberFormat="1" applyFont="1" applyBorder="1" applyAlignment="1">
      <alignment horizontal="center" vertical="center"/>
    </xf>
    <xf numFmtId="187" fontId="6" fillId="0" borderId="0" xfId="0" applyNumberFormat="1" applyFont="1" applyBorder="1" applyAlignment="1">
      <alignment horizontal="center" vertical="center"/>
    </xf>
    <xf numFmtId="187" fontId="6" fillId="0" borderId="5" xfId="0" applyNumberFormat="1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187" fontId="6" fillId="0" borderId="0" xfId="0" applyNumberFormat="1" applyFont="1" applyFill="1" applyAlignment="1">
      <alignment horizontal="center" vertical="center"/>
    </xf>
    <xf numFmtId="0" fontId="6" fillId="0" borderId="6" xfId="0" applyFont="1" applyFill="1" applyBorder="1" applyAlignment="1">
      <alignment horizontal="left" vertical="center" indent="1"/>
    </xf>
    <xf numFmtId="0" fontId="6" fillId="0" borderId="0" xfId="0" applyFont="1" applyFill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87" fontId="6" fillId="0" borderId="1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187" fontId="6" fillId="0" borderId="6" xfId="0" applyNumberFormat="1" applyFont="1" applyFill="1" applyBorder="1" applyAlignment="1">
      <alignment horizontal="center" vertical="center"/>
    </xf>
    <xf numFmtId="187" fontId="6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6" fillId="0" borderId="19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0" fontId="26" fillId="0" borderId="21" xfId="0" applyFont="1" applyBorder="1" applyAlignment="1">
      <alignment horizontal="center" wrapText="1"/>
    </xf>
    <xf numFmtId="0" fontId="23" fillId="0" borderId="19" xfId="0" applyFont="1" applyBorder="1" applyAlignment="1">
      <alignment wrapText="1"/>
    </xf>
    <xf numFmtId="0" fontId="23" fillId="0" borderId="20" xfId="0" applyFont="1" applyBorder="1" applyAlignment="1">
      <alignment wrapTex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30" fillId="0" borderId="23" xfId="0" applyFont="1" applyFill="1" applyBorder="1" applyAlignment="1">
      <alignment horizontal="center" vertical="center" shrinkToFit="1"/>
    </xf>
    <xf numFmtId="221" fontId="6" fillId="0" borderId="24" xfId="0" applyNumberFormat="1" applyFont="1" applyFill="1" applyBorder="1" applyAlignment="1">
      <alignment horizontal="center" vertical="center"/>
    </xf>
    <xf numFmtId="221" fontId="6" fillId="0" borderId="6" xfId="0" applyNumberFormat="1" applyFont="1" applyFill="1" applyBorder="1" applyAlignment="1">
      <alignment horizontal="center" vertical="center" shrinkToFit="1"/>
    </xf>
    <xf numFmtId="221" fontId="6" fillId="0" borderId="0" xfId="0" applyNumberFormat="1" applyFont="1" applyFill="1" applyBorder="1" applyAlignment="1">
      <alignment horizontal="center" vertical="center"/>
    </xf>
    <xf numFmtId="221" fontId="30" fillId="0" borderId="6" xfId="0" applyNumberFormat="1" applyFont="1" applyFill="1" applyBorder="1" applyAlignment="1">
      <alignment horizontal="center" vertical="center"/>
    </xf>
    <xf numFmtId="221" fontId="30" fillId="0" borderId="0" xfId="0" applyNumberFormat="1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0" fontId="23" fillId="0" borderId="19" xfId="0" applyFont="1" applyBorder="1" applyAlignment="1">
      <alignment vertical="center" wrapText="1"/>
    </xf>
    <xf numFmtId="0" fontId="26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vertical="center" wrapText="1"/>
    </xf>
    <xf numFmtId="18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/>
    </xf>
    <xf numFmtId="181" fontId="2" fillId="0" borderId="25" xfId="0" applyNumberFormat="1" applyFont="1" applyBorder="1" applyAlignment="1">
      <alignment horizontal="left" vertical="center"/>
    </xf>
    <xf numFmtId="181" fontId="2" fillId="0" borderId="0" xfId="0" applyNumberFormat="1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80" fontId="2" fillId="0" borderId="0" xfId="0" applyNumberFormat="1" applyFont="1" applyBorder="1" applyAlignment="1">
      <alignment horizontal="left" vertical="center"/>
    </xf>
    <xf numFmtId="180" fontId="2" fillId="0" borderId="0" xfId="0" applyNumberFormat="1" applyFont="1" applyAlignment="1">
      <alignment horizontal="left" vertical="center"/>
    </xf>
    <xf numFmtId="180" fontId="2" fillId="0" borderId="0" xfId="0" applyNumberFormat="1" applyFont="1" applyAlignment="1">
      <alignment horizontal="center" vertical="center"/>
    </xf>
    <xf numFmtId="190" fontId="36" fillId="0" borderId="0" xfId="0" applyNumberFormat="1" applyFont="1" applyAlignment="1">
      <alignment horizontal="center" vertical="center"/>
    </xf>
    <xf numFmtId="190" fontId="36" fillId="0" borderId="0" xfId="0" applyNumberFormat="1" applyFont="1" applyAlignment="1">
      <alignment horizontal="center" vertical="center" shrinkToFit="1"/>
    </xf>
    <xf numFmtId="0" fontId="36" fillId="0" borderId="0" xfId="0" applyFont="1" applyAlignment="1">
      <alignment/>
    </xf>
    <xf numFmtId="3" fontId="36" fillId="0" borderId="0" xfId="17" applyNumberFormat="1" applyFont="1" applyAlignment="1">
      <alignment horizontal="center" vertical="center"/>
    </xf>
    <xf numFmtId="0" fontId="36" fillId="0" borderId="0" xfId="0" applyNumberFormat="1" applyFont="1" applyAlignment="1">
      <alignment horizontal="center" vertical="center"/>
    </xf>
    <xf numFmtId="0" fontId="36" fillId="0" borderId="0" xfId="0" applyNumberFormat="1" applyFont="1" applyBorder="1" applyAlignment="1">
      <alignment horizontal="center" vertical="center"/>
    </xf>
    <xf numFmtId="190" fontId="36" fillId="0" borderId="6" xfId="0" applyNumberFormat="1" applyFont="1" applyBorder="1" applyAlignment="1">
      <alignment horizontal="center" vertical="center" shrinkToFit="1"/>
    </xf>
    <xf numFmtId="190" fontId="36" fillId="0" borderId="0" xfId="0" applyNumberFormat="1" applyFont="1" applyBorder="1" applyAlignment="1">
      <alignment horizontal="center" vertical="center" shrinkToFit="1"/>
    </xf>
    <xf numFmtId="186" fontId="36" fillId="0" borderId="0" xfId="0" applyNumberFormat="1" applyFont="1" applyAlignment="1">
      <alignment horizontal="center" vertical="center"/>
    </xf>
    <xf numFmtId="190" fontId="24" fillId="0" borderId="6" xfId="0" applyNumberFormat="1" applyFont="1" applyBorder="1" applyAlignment="1">
      <alignment horizontal="center" vertical="center"/>
    </xf>
    <xf numFmtId="190" fontId="24" fillId="0" borderId="0" xfId="0" applyNumberFormat="1" applyFont="1" applyBorder="1" applyAlignment="1">
      <alignment horizontal="center" vertical="center"/>
    </xf>
    <xf numFmtId="190" fontId="24" fillId="0" borderId="5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190" fontId="2" fillId="0" borderId="0" xfId="0" applyNumberFormat="1" applyFont="1" applyAlignment="1">
      <alignment horizontal="center" vertical="center"/>
    </xf>
    <xf numFmtId="190" fontId="2" fillId="0" borderId="5" xfId="0" applyNumberFormat="1" applyFont="1" applyBorder="1" applyAlignment="1">
      <alignment horizontal="center" vertical="center"/>
    </xf>
    <xf numFmtId="190" fontId="2" fillId="0" borderId="7" xfId="0" applyNumberFormat="1" applyFont="1" applyBorder="1" applyAlignment="1">
      <alignment horizontal="center" vertical="center"/>
    </xf>
    <xf numFmtId="190" fontId="2" fillId="0" borderId="4" xfId="0" applyNumberFormat="1" applyFont="1" applyBorder="1" applyAlignment="1">
      <alignment horizontal="center" vertical="center"/>
    </xf>
    <xf numFmtId="190" fontId="2" fillId="0" borderId="8" xfId="0" applyNumberFormat="1" applyFont="1" applyBorder="1" applyAlignment="1">
      <alignment horizontal="center" vertical="center"/>
    </xf>
    <xf numFmtId="181" fontId="36" fillId="0" borderId="5" xfId="0" applyNumberFormat="1" applyFont="1" applyBorder="1" applyAlignment="1">
      <alignment horizontal="center" vertical="center" shrinkToFit="1"/>
    </xf>
    <xf numFmtId="41" fontId="2" fillId="0" borderId="5" xfId="0" applyNumberFormat="1" applyFont="1" applyBorder="1" applyAlignment="1">
      <alignment horizontal="center" vertical="center" shrinkToFit="1"/>
    </xf>
    <xf numFmtId="41" fontId="2" fillId="0" borderId="8" xfId="0" applyNumberFormat="1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 shrinkToFit="1"/>
    </xf>
    <xf numFmtId="0" fontId="36" fillId="0" borderId="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185" fontId="24" fillId="0" borderId="5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right" vertical="center"/>
    </xf>
    <xf numFmtId="180" fontId="12" fillId="0" borderId="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86" fontId="34" fillId="0" borderId="0" xfId="26" applyNumberFormat="1" applyFont="1" applyBorder="1" applyAlignment="1">
      <alignment horizontal="center" vertical="center"/>
      <protection/>
    </xf>
    <xf numFmtId="186" fontId="12" fillId="0" borderId="4" xfId="19" applyNumberFormat="1" applyFont="1" applyBorder="1" applyAlignment="1">
      <alignment horizontal="center" vertical="center"/>
    </xf>
    <xf numFmtId="186" fontId="12" fillId="0" borderId="4" xfId="19" applyNumberFormat="1" applyFont="1" applyBorder="1" applyAlignment="1">
      <alignment horizontal="center" vertical="center" shrinkToFit="1"/>
    </xf>
    <xf numFmtId="182" fontId="12" fillId="0" borderId="8" xfId="0" applyNumberFormat="1" applyFont="1" applyBorder="1" applyAlignment="1">
      <alignment horizontal="center" vertical="center"/>
    </xf>
    <xf numFmtId="0" fontId="24" fillId="0" borderId="8" xfId="0" applyNumberFormat="1" applyFont="1" applyBorder="1" applyAlignment="1">
      <alignment horizontal="center" vertical="center"/>
    </xf>
    <xf numFmtId="0" fontId="36" fillId="0" borderId="0" xfId="0" applyFont="1" applyBorder="1" applyAlignment="1" quotePrefix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3" fontId="0" fillId="0" borderId="0" xfId="0" applyNumberFormat="1" applyFont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2" fillId="0" borderId="0" xfId="0" applyFont="1" applyFill="1" applyBorder="1" applyAlignment="1" quotePrefix="1">
      <alignment horizontal="righ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80" fontId="34" fillId="0" borderId="0" xfId="18" applyNumberFormat="1" applyFont="1" applyFill="1" applyBorder="1" applyAlignment="1">
      <alignment horizontal="center" vertical="center"/>
    </xf>
    <xf numFmtId="3" fontId="34" fillId="0" borderId="0" xfId="0" applyNumberFormat="1" applyFont="1" applyFill="1" applyAlignment="1">
      <alignment horizontal="center" vertical="center"/>
    </xf>
    <xf numFmtId="180" fontId="34" fillId="0" borderId="0" xfId="19" applyNumberFormat="1" applyFont="1" applyFill="1" applyBorder="1" applyAlignment="1">
      <alignment horizontal="center" vertical="center"/>
    </xf>
    <xf numFmtId="180" fontId="12" fillId="0" borderId="4" xfId="18" applyNumberFormat="1" applyFont="1" applyBorder="1" applyAlignment="1">
      <alignment horizontal="center" vertical="center"/>
    </xf>
    <xf numFmtId="180" fontId="12" fillId="0" borderId="4" xfId="19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4" fillId="0" borderId="5" xfId="0" applyFont="1" applyBorder="1" applyAlignment="1">
      <alignment horizontal="left" vertical="center"/>
    </xf>
    <xf numFmtId="187" fontId="24" fillId="0" borderId="7" xfId="0" applyNumberFormat="1" applyFont="1" applyFill="1" applyBorder="1" applyAlignment="1">
      <alignment horizontal="center" vertical="center" shrinkToFit="1"/>
    </xf>
    <xf numFmtId="187" fontId="24" fillId="0" borderId="4" xfId="0" applyNumberFormat="1" applyFont="1" applyFill="1" applyBorder="1" applyAlignment="1">
      <alignment horizontal="center" vertical="center" shrinkToFit="1"/>
    </xf>
    <xf numFmtId="187" fontId="24" fillId="0" borderId="8" xfId="0" applyNumberFormat="1" applyFont="1" applyFill="1" applyBorder="1" applyAlignment="1">
      <alignment horizontal="center" vertical="center" shrinkToFit="1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 shrinkToFit="1"/>
    </xf>
    <xf numFmtId="180" fontId="2" fillId="0" borderId="0" xfId="18" applyNumberFormat="1" applyFont="1" applyBorder="1" applyAlignment="1">
      <alignment horizontal="center" vertical="center" shrinkToFit="1"/>
    </xf>
    <xf numFmtId="0" fontId="2" fillId="0" borderId="0" xfId="22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5" xfId="0" applyFont="1" applyBorder="1" applyAlignment="1" quotePrefix="1">
      <alignment horizontal="left" vertical="center" shrinkToFit="1"/>
    </xf>
    <xf numFmtId="3" fontId="2" fillId="0" borderId="0" xfId="0" applyNumberFormat="1" applyFont="1" applyAlignment="1">
      <alignment horizontal="center" vertical="center" shrinkToFit="1"/>
    </xf>
    <xf numFmtId="0" fontId="2" fillId="0" borderId="6" xfId="0" applyFont="1" applyBorder="1" applyAlignment="1" quotePrefix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36" fillId="0" borderId="5" xfId="0" applyFont="1" applyBorder="1" applyAlignment="1">
      <alignment horizontal="left" vertical="center" shrinkToFit="1"/>
    </xf>
    <xf numFmtId="187" fontId="36" fillId="0" borderId="0" xfId="18" applyNumberFormat="1" applyFont="1" applyBorder="1" applyAlignment="1">
      <alignment horizontal="center" vertical="center" shrinkToFit="1"/>
    </xf>
    <xf numFmtId="187" fontId="36" fillId="0" borderId="0" xfId="19" applyNumberFormat="1" applyFont="1" applyBorder="1" applyAlignment="1">
      <alignment horizontal="center" vertical="center" shrinkToFit="1"/>
    </xf>
    <xf numFmtId="0" fontId="36" fillId="0" borderId="6" xfId="0" applyFont="1" applyBorder="1" applyAlignment="1">
      <alignment horizontal="left" vertical="center" shrinkToFit="1"/>
    </xf>
    <xf numFmtId="0" fontId="36" fillId="0" borderId="5" xfId="0" applyFont="1" applyBorder="1" applyAlignment="1" quotePrefix="1">
      <alignment horizontal="left" vertical="center" shrinkToFit="1"/>
    </xf>
    <xf numFmtId="3" fontId="36" fillId="0" borderId="0" xfId="0" applyNumberFormat="1" applyFont="1" applyAlignment="1">
      <alignment horizontal="center" vertical="center" shrinkToFit="1"/>
    </xf>
    <xf numFmtId="0" fontId="36" fillId="0" borderId="0" xfId="22" applyFont="1" applyBorder="1" applyAlignment="1">
      <alignment horizontal="center" vertical="center" shrinkToFit="1"/>
    </xf>
    <xf numFmtId="0" fontId="36" fillId="0" borderId="6" xfId="0" applyFont="1" applyBorder="1" applyAlignment="1" quotePrefix="1">
      <alignment horizontal="left" vertical="center" shrinkToFit="1"/>
    </xf>
    <xf numFmtId="0" fontId="24" fillId="0" borderId="8" xfId="0" applyFont="1" applyBorder="1" applyAlignment="1">
      <alignment horizontal="center" vertical="center" shrinkToFit="1"/>
    </xf>
    <xf numFmtId="3" fontId="24" fillId="0" borderId="4" xfId="0" applyNumberFormat="1" applyFont="1" applyBorder="1" applyAlignment="1">
      <alignment horizontal="center" vertical="center" shrinkToFit="1"/>
    </xf>
    <xf numFmtId="0" fontId="24" fillId="0" borderId="4" xfId="22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0" fontId="2" fillId="0" borderId="5" xfId="0" applyNumberFormat="1" applyFont="1" applyBorder="1" applyAlignment="1">
      <alignment horizontal="left" vertical="center" shrinkToFit="1"/>
    </xf>
    <xf numFmtId="0" fontId="36" fillId="0" borderId="5" xfId="0" applyNumberFormat="1" applyFont="1" applyBorder="1" applyAlignment="1">
      <alignment horizontal="left" vertical="center" shrinkToFit="1"/>
    </xf>
    <xf numFmtId="181" fontId="34" fillId="0" borderId="5" xfId="0" applyNumberFormat="1" applyFont="1" applyBorder="1" applyAlignment="1">
      <alignment horizontal="left" vertical="center"/>
    </xf>
    <xf numFmtId="181" fontId="34" fillId="0" borderId="17" xfId="0" applyNumberFormat="1" applyFont="1" applyBorder="1" applyAlignment="1">
      <alignment horizontal="left" vertical="center"/>
    </xf>
    <xf numFmtId="181" fontId="34" fillId="0" borderId="6" xfId="0" applyNumberFormat="1" applyFont="1" applyBorder="1" applyAlignment="1">
      <alignment horizontal="left" vertical="center"/>
    </xf>
    <xf numFmtId="0" fontId="34" fillId="0" borderId="6" xfId="0" applyFont="1" applyBorder="1" applyAlignment="1">
      <alignment horizontal="left" vertical="center"/>
    </xf>
    <xf numFmtId="0" fontId="36" fillId="0" borderId="5" xfId="0" applyFont="1" applyBorder="1" applyAlignment="1">
      <alignment horizontal="left" vertical="center"/>
    </xf>
    <xf numFmtId="0" fontId="36" fillId="0" borderId="5" xfId="0" applyFont="1" applyBorder="1" applyAlignment="1" quotePrefix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6" xfId="0" applyFont="1" applyBorder="1" applyAlignment="1" quotePrefix="1">
      <alignment horizontal="left" vertical="center"/>
    </xf>
    <xf numFmtId="0" fontId="36" fillId="0" borderId="6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 shrinkToFit="1"/>
    </xf>
    <xf numFmtId="0" fontId="36" fillId="0" borderId="9" xfId="0" applyFont="1" applyBorder="1" applyAlignment="1">
      <alignment horizontal="left" vertical="center" shrinkToFit="1"/>
    </xf>
    <xf numFmtId="0" fontId="36" fillId="0" borderId="5" xfId="0" applyFont="1" applyBorder="1" applyAlignment="1">
      <alignment vertical="center" shrinkToFit="1"/>
    </xf>
    <xf numFmtId="0" fontId="36" fillId="0" borderId="5" xfId="0" applyFont="1" applyBorder="1" applyAlignment="1" quotePrefix="1">
      <alignment vertical="center" shrinkToFit="1"/>
    </xf>
    <xf numFmtId="0" fontId="36" fillId="0" borderId="5" xfId="22" applyFont="1" applyBorder="1" applyAlignment="1">
      <alignment horizontal="left" vertical="center" shrinkToFit="1"/>
    </xf>
    <xf numFmtId="0" fontId="36" fillId="0" borderId="6" xfId="22" applyFont="1" applyBorder="1" applyAlignment="1">
      <alignment horizontal="left" vertical="center" shrinkToFit="1"/>
    </xf>
    <xf numFmtId="3" fontId="0" fillId="0" borderId="5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41" fillId="2" borderId="21" xfId="0" applyFont="1" applyFill="1" applyBorder="1" applyAlignment="1">
      <alignment horizontal="center" wrapText="1"/>
    </xf>
    <xf numFmtId="0" fontId="41" fillId="2" borderId="19" xfId="0" applyFont="1" applyFill="1" applyBorder="1" applyAlignment="1">
      <alignment horizontal="center" wrapText="1"/>
    </xf>
    <xf numFmtId="0" fontId="0" fillId="2" borderId="26" xfId="0" applyNumberFormat="1" applyFill="1" applyBorder="1" applyAlignment="1">
      <alignment/>
    </xf>
    <xf numFmtId="0" fontId="0" fillId="2" borderId="27" xfId="0" applyNumberFormat="1" applyFill="1" applyBorder="1" applyAlignment="1">
      <alignment/>
    </xf>
    <xf numFmtId="0" fontId="0" fillId="2" borderId="19" xfId="0" applyFill="1" applyBorder="1" applyAlignment="1">
      <alignment wrapText="1"/>
    </xf>
    <xf numFmtId="0" fontId="41" fillId="2" borderId="20" xfId="0" applyFont="1" applyFill="1" applyBorder="1" applyAlignment="1">
      <alignment horizontal="center" wrapText="1"/>
    </xf>
    <xf numFmtId="0" fontId="0" fillId="2" borderId="20" xfId="0" applyFill="1" applyBorder="1" applyAlignment="1">
      <alignment wrapText="1"/>
    </xf>
    <xf numFmtId="0" fontId="16" fillId="2" borderId="5" xfId="0" applyFont="1" applyFill="1" applyBorder="1" applyAlignment="1">
      <alignment horizontal="center" vertical="center" shrinkToFit="1"/>
    </xf>
    <xf numFmtId="0" fontId="30" fillId="2" borderId="5" xfId="0" applyFont="1" applyFill="1" applyBorder="1" applyAlignment="1">
      <alignment horizontal="center" vertical="center" shrinkToFit="1"/>
    </xf>
    <xf numFmtId="0" fontId="30" fillId="2" borderId="0" xfId="0" applyFont="1" applyFill="1" applyAlignment="1">
      <alignment vertical="center"/>
    </xf>
    <xf numFmtId="0" fontId="41" fillId="0" borderId="21" xfId="0" applyFont="1" applyFill="1" applyBorder="1" applyAlignment="1">
      <alignment horizontal="center" wrapText="1"/>
    </xf>
    <xf numFmtId="0" fontId="41" fillId="0" borderId="22" xfId="0" applyFont="1" applyFill="1" applyBorder="1" applyAlignment="1">
      <alignment horizontal="center" wrapText="1"/>
    </xf>
    <xf numFmtId="0" fontId="41" fillId="0" borderId="19" xfId="0" applyFont="1" applyFill="1" applyBorder="1" applyAlignment="1">
      <alignment horizontal="center" wrapText="1"/>
    </xf>
    <xf numFmtId="0" fontId="0" fillId="0" borderId="27" xfId="0" applyNumberFormat="1" applyFill="1" applyBorder="1" applyAlignment="1">
      <alignment/>
    </xf>
    <xf numFmtId="0" fontId="0" fillId="0" borderId="28" xfId="0" applyNumberFormat="1" applyFill="1" applyBorder="1" applyAlignment="1">
      <alignment/>
    </xf>
    <xf numFmtId="0" fontId="41" fillId="0" borderId="23" xfId="0" applyFont="1" applyFill="1" applyBorder="1" applyAlignment="1">
      <alignment horizontal="center" wrapText="1"/>
    </xf>
    <xf numFmtId="0" fontId="0" fillId="0" borderId="19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41" fillId="0" borderId="20" xfId="0" applyFont="1" applyFill="1" applyBorder="1" applyAlignment="1">
      <alignment horizontal="center" wrapText="1"/>
    </xf>
    <xf numFmtId="0" fontId="0" fillId="0" borderId="20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16" fillId="2" borderId="22" xfId="0" applyFont="1" applyFill="1" applyBorder="1" applyAlignment="1">
      <alignment horizontal="center" vertical="center" shrinkToFit="1"/>
    </xf>
    <xf numFmtId="0" fontId="16" fillId="2" borderId="23" xfId="0" applyFont="1" applyFill="1" applyBorder="1" applyAlignment="1">
      <alignment horizontal="center" vertical="center" shrinkToFit="1"/>
    </xf>
    <xf numFmtId="0" fontId="30" fillId="2" borderId="23" xfId="0" applyFont="1" applyFill="1" applyBorder="1" applyAlignment="1">
      <alignment horizontal="center" vertical="center" shrinkToFit="1"/>
    </xf>
    <xf numFmtId="185" fontId="36" fillId="0" borderId="5" xfId="0" applyNumberFormat="1" applyFont="1" applyBorder="1" applyAlignment="1">
      <alignment horizontal="center" vertical="center" shrinkToFit="1"/>
    </xf>
    <xf numFmtId="185" fontId="36" fillId="0" borderId="5" xfId="22" applyNumberFormat="1" applyFont="1" applyBorder="1" applyAlignment="1">
      <alignment horizontal="center" vertical="center" shrinkToFit="1"/>
    </xf>
    <xf numFmtId="185" fontId="36" fillId="0" borderId="17" xfId="0" applyNumberFormat="1" applyFont="1" applyBorder="1" applyAlignment="1">
      <alignment horizontal="center" vertical="center" shrinkToFit="1"/>
    </xf>
    <xf numFmtId="185" fontId="36" fillId="0" borderId="6" xfId="0" applyNumberFormat="1" applyFont="1" applyBorder="1" applyAlignment="1">
      <alignment horizontal="center" vertical="center" shrinkToFit="1"/>
    </xf>
    <xf numFmtId="185" fontId="36" fillId="0" borderId="6" xfId="22" applyNumberFormat="1" applyFont="1" applyBorder="1" applyAlignment="1">
      <alignment horizontal="center" vertical="center" shrinkToFit="1"/>
    </xf>
    <xf numFmtId="0" fontId="36" fillId="0" borderId="4" xfId="0" applyNumberFormat="1" applyFont="1" applyBorder="1" applyAlignment="1">
      <alignment horizontal="center" vertical="center"/>
    </xf>
    <xf numFmtId="1" fontId="34" fillId="0" borderId="5" xfId="26" applyNumberFormat="1" applyFont="1" applyBorder="1" applyAlignment="1">
      <alignment horizontal="left" vertical="center"/>
      <protection/>
    </xf>
    <xf numFmtId="0" fontId="34" fillId="0" borderId="17" xfId="0" applyFont="1" applyBorder="1" applyAlignment="1">
      <alignment horizontal="left" vertical="center"/>
    </xf>
    <xf numFmtId="1" fontId="34" fillId="0" borderId="6" xfId="26" applyNumberFormat="1" applyFont="1" applyBorder="1" applyAlignment="1">
      <alignment horizontal="left" vertical="center"/>
      <protection/>
    </xf>
    <xf numFmtId="1" fontId="36" fillId="0" borderId="5" xfId="26" applyNumberFormat="1" applyFont="1" applyBorder="1" applyAlignment="1">
      <alignment horizontal="left" vertical="center" shrinkToFit="1"/>
      <protection/>
    </xf>
    <xf numFmtId="1" fontId="36" fillId="0" borderId="6" xfId="26" applyNumberFormat="1" applyFont="1" applyBorder="1" applyAlignment="1">
      <alignment horizontal="left" vertical="center" shrinkToFit="1"/>
      <protection/>
    </xf>
    <xf numFmtId="185" fontId="34" fillId="0" borderId="0" xfId="0" applyNumberFormat="1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 shrinkToFit="1"/>
    </xf>
    <xf numFmtId="1" fontId="36" fillId="0" borderId="5" xfId="26" applyNumberFormat="1" applyFont="1" applyBorder="1" applyAlignment="1">
      <alignment horizontal="center" vertical="center" shrinkToFit="1"/>
      <protection/>
    </xf>
    <xf numFmtId="0" fontId="36" fillId="0" borderId="5" xfId="0" applyFont="1" applyBorder="1" applyAlignment="1">
      <alignment horizontal="center" vertical="center" shrinkToFit="1"/>
    </xf>
    <xf numFmtId="0" fontId="36" fillId="0" borderId="17" xfId="0" applyFont="1" applyBorder="1" applyAlignment="1">
      <alignment horizontal="center" vertical="center" shrinkToFit="1"/>
    </xf>
    <xf numFmtId="1" fontId="36" fillId="0" borderId="6" xfId="26" applyNumberFormat="1" applyFont="1" applyBorder="1" applyAlignment="1">
      <alignment horizontal="center" vertical="center" shrinkToFit="1"/>
      <protection/>
    </xf>
    <xf numFmtId="180" fontId="34" fillId="0" borderId="9" xfId="18" applyNumberFormat="1" applyFont="1" applyBorder="1" applyAlignment="1">
      <alignment horizontal="center" vertical="center"/>
    </xf>
    <xf numFmtId="180" fontId="34" fillId="0" borderId="5" xfId="18" applyNumberFormat="1" applyFont="1" applyBorder="1" applyAlignment="1">
      <alignment horizontal="center" vertical="center"/>
    </xf>
    <xf numFmtId="180" fontId="34" fillId="0" borderId="5" xfId="19" applyNumberFormat="1" applyFont="1" applyBorder="1" applyAlignment="1">
      <alignment horizontal="center" vertical="center"/>
    </xf>
    <xf numFmtId="180" fontId="12" fillId="0" borderId="8" xfId="19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 vertical="center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Continuous" vertical="center" shrinkToFit="1"/>
    </xf>
    <xf numFmtId="0" fontId="2" fillId="0" borderId="25" xfId="0" applyFont="1" applyBorder="1" applyAlignment="1">
      <alignment horizontal="centerContinuous" vertical="center" shrinkToFit="1"/>
    </xf>
    <xf numFmtId="0" fontId="2" fillId="0" borderId="31" xfId="0" applyFon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187" fontId="0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 quotePrefix="1">
      <alignment horizontal="center" vertical="center" shrinkToFit="1"/>
    </xf>
    <xf numFmtId="0" fontId="2" fillId="0" borderId="13" xfId="0" applyFont="1" applyFill="1" applyBorder="1" applyAlignment="1" quotePrefix="1">
      <alignment horizontal="center" vertical="center" shrinkToFi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 quotePrefix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45" fillId="0" borderId="11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5" xfId="0" applyFont="1" applyBorder="1" applyAlignment="1" quotePrefix="1">
      <alignment horizontal="center" vertical="center" shrinkToFit="1"/>
    </xf>
    <xf numFmtId="189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1" xfId="0" applyFont="1" applyBorder="1" applyAlignment="1" quotePrefix="1">
      <alignment horizontal="center" vertical="center" wrapText="1" shrinkToFit="1"/>
    </xf>
    <xf numFmtId="0" fontId="2" fillId="0" borderId="14" xfId="0" applyFont="1" applyBorder="1" applyAlignment="1" quotePrefix="1">
      <alignment horizontal="center" vertical="center" wrapText="1" shrinkToFi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 quotePrefix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90" fontId="0" fillId="0" borderId="6" xfId="0" applyNumberFormat="1" applyFont="1" applyBorder="1" applyAlignment="1">
      <alignment horizontal="center" vertical="center"/>
    </xf>
    <xf numFmtId="19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187" fontId="0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7" xfId="0" applyFont="1" applyBorder="1" applyAlignment="1" quotePrefix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17" xfId="0" applyFont="1" applyBorder="1" applyAlignment="1" quotePrefix="1">
      <alignment horizontal="centerContinuous" vertical="center" wrapText="1"/>
    </xf>
    <xf numFmtId="0" fontId="2" fillId="0" borderId="3" xfId="0" applyFont="1" applyBorder="1" applyAlignment="1" quotePrefix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shrinkToFit="1"/>
    </xf>
    <xf numFmtId="177" fontId="2" fillId="0" borderId="0" xfId="18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177" fontId="2" fillId="0" borderId="3" xfId="18" applyFont="1" applyBorder="1" applyAlignment="1">
      <alignment horizontal="center" vertical="center"/>
    </xf>
    <xf numFmtId="186" fontId="0" fillId="0" borderId="6" xfId="0" applyNumberFormat="1" applyFont="1" applyBorder="1" applyAlignment="1">
      <alignment horizontal="center" vertical="center"/>
    </xf>
    <xf numFmtId="186" fontId="0" fillId="0" borderId="0" xfId="18" applyNumberFormat="1" applyFont="1" applyBorder="1" applyAlignment="1">
      <alignment horizontal="center" vertical="center"/>
    </xf>
    <xf numFmtId="18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86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7" fontId="0" fillId="0" borderId="0" xfId="18" applyFont="1" applyAlignment="1">
      <alignment/>
    </xf>
    <xf numFmtId="0" fontId="0" fillId="0" borderId="0" xfId="0" applyFont="1" applyBorder="1" applyAlignment="1">
      <alignment horizontal="right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4" fillId="0" borderId="0" xfId="0" applyFont="1" applyFill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justify"/>
    </xf>
    <xf numFmtId="0" fontId="36" fillId="0" borderId="0" xfId="0" applyFont="1" applyAlignment="1">
      <alignment horizontal="right"/>
    </xf>
    <xf numFmtId="0" fontId="36" fillId="0" borderId="22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193" fontId="36" fillId="0" borderId="22" xfId="0" applyNumberFormat="1" applyFont="1" applyFill="1" applyBorder="1" applyAlignment="1">
      <alignment horizontal="center" vertical="center" wrapText="1"/>
    </xf>
    <xf numFmtId="193" fontId="36" fillId="0" borderId="24" xfId="0" applyNumberFormat="1" applyFont="1" applyFill="1" applyBorder="1" applyAlignment="1">
      <alignment horizontal="center" vertical="center" wrapText="1"/>
    </xf>
    <xf numFmtId="193" fontId="36" fillId="0" borderId="33" xfId="0" applyNumberFormat="1" applyFont="1" applyFill="1" applyBorder="1" applyAlignment="1">
      <alignment horizontal="center" vertical="center" wrapText="1"/>
    </xf>
    <xf numFmtId="193" fontId="36" fillId="0" borderId="23" xfId="0" applyNumberFormat="1" applyFont="1" applyFill="1" applyBorder="1" applyAlignment="1">
      <alignment horizontal="center" vertical="center" wrapText="1"/>
    </xf>
    <xf numFmtId="193" fontId="36" fillId="0" borderId="0" xfId="0" applyNumberFormat="1" applyFont="1" applyFill="1" applyBorder="1" applyAlignment="1">
      <alignment horizontal="center" vertical="center" wrapText="1"/>
    </xf>
    <xf numFmtId="193" fontId="36" fillId="0" borderId="3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220" fontId="36" fillId="0" borderId="34" xfId="0" applyNumberFormat="1" applyFont="1" applyBorder="1" applyAlignment="1">
      <alignment horizontal="center" vertical="center" wrapText="1"/>
    </xf>
    <xf numFmtId="221" fontId="36" fillId="0" borderId="23" xfId="0" applyNumberFormat="1" applyFont="1" applyFill="1" applyBorder="1" applyAlignment="1">
      <alignment horizontal="center" vertical="center" wrapText="1"/>
    </xf>
    <xf numFmtId="221" fontId="36" fillId="0" borderId="0" xfId="0" applyNumberFormat="1" applyFont="1" applyFill="1" applyBorder="1" applyAlignment="1">
      <alignment horizontal="center" vertical="center" wrapText="1"/>
    </xf>
    <xf numFmtId="221" fontId="36" fillId="0" borderId="5" xfId="0" applyNumberFormat="1" applyFont="1" applyFill="1" applyBorder="1" applyAlignment="1">
      <alignment horizontal="center" vertical="center" wrapText="1"/>
    </xf>
    <xf numFmtId="220" fontId="36" fillId="0" borderId="34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36" fillId="0" borderId="21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36" fillId="0" borderId="20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177" fontId="36" fillId="0" borderId="23" xfId="17" applyFont="1" applyFill="1" applyBorder="1" applyAlignment="1">
      <alignment horizontal="right" vertical="center" wrapText="1"/>
    </xf>
    <xf numFmtId="177" fontId="36" fillId="0" borderId="24" xfId="17" applyFont="1" applyFill="1" applyBorder="1" applyAlignment="1">
      <alignment horizontal="right" vertical="center" wrapText="1"/>
    </xf>
    <xf numFmtId="177" fontId="36" fillId="0" borderId="24" xfId="17" applyFont="1" applyFill="1" applyBorder="1" applyAlignment="1">
      <alignment horizontal="center" vertical="center" wrapText="1"/>
    </xf>
    <xf numFmtId="177" fontId="36" fillId="0" borderId="33" xfId="17" applyFont="1" applyFill="1" applyBorder="1" applyAlignment="1">
      <alignment horizontal="right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7" fontId="2" fillId="0" borderId="23" xfId="17" applyFont="1" applyFill="1" applyBorder="1" applyAlignment="1">
      <alignment horizontal="right" vertical="center" wrapText="1"/>
    </xf>
    <xf numFmtId="177" fontId="36" fillId="0" borderId="0" xfId="17" applyFont="1" applyFill="1" applyBorder="1" applyAlignment="1">
      <alignment horizontal="right" vertical="center" wrapText="1"/>
    </xf>
    <xf numFmtId="177" fontId="36" fillId="0" borderId="0" xfId="17" applyFont="1" applyFill="1" applyBorder="1" applyAlignment="1">
      <alignment horizontal="center" vertical="center" wrapText="1"/>
    </xf>
    <xf numFmtId="177" fontId="36" fillId="0" borderId="34" xfId="17" applyFont="1" applyFill="1" applyBorder="1" applyAlignment="1">
      <alignment horizontal="right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 wrapText="1"/>
    </xf>
    <xf numFmtId="220" fontId="36" fillId="0" borderId="38" xfId="0" applyNumberFormat="1" applyFont="1" applyBorder="1" applyAlignment="1">
      <alignment horizontal="center" vertical="center" wrapText="1" shrinkToFit="1"/>
    </xf>
    <xf numFmtId="193" fontId="36" fillId="0" borderId="39" xfId="0" applyNumberFormat="1" applyFont="1" applyFill="1" applyBorder="1" applyAlignment="1">
      <alignment horizontal="center" vertical="center" wrapText="1"/>
    </xf>
    <xf numFmtId="193" fontId="36" fillId="0" borderId="40" xfId="0" applyNumberFormat="1" applyFont="1" applyFill="1" applyBorder="1" applyAlignment="1">
      <alignment horizontal="center" vertical="center" wrapText="1"/>
    </xf>
    <xf numFmtId="220" fontId="50" fillId="0" borderId="6" xfId="0" applyNumberFormat="1" applyFont="1" applyBorder="1" applyAlignment="1">
      <alignment horizontal="left" vertical="center" wrapText="1" shrinkToFit="1"/>
    </xf>
    <xf numFmtId="220" fontId="50" fillId="0" borderId="41" xfId="0" applyNumberFormat="1" applyFont="1" applyBorder="1" applyAlignment="1">
      <alignment horizontal="left" vertical="center" wrapText="1" shrinkToFit="1"/>
    </xf>
    <xf numFmtId="0" fontId="50" fillId="0" borderId="6" xfId="0" applyFont="1" applyBorder="1" applyAlignment="1">
      <alignment horizontal="left" vertical="center" wrapText="1" shrinkToFit="1"/>
    </xf>
    <xf numFmtId="0" fontId="36" fillId="0" borderId="34" xfId="0" applyFont="1" applyFill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vertical="center"/>
    </xf>
    <xf numFmtId="0" fontId="36" fillId="0" borderId="38" xfId="0" applyFont="1" applyFill="1" applyBorder="1" applyAlignment="1">
      <alignment horizontal="center" vertical="center" wrapText="1"/>
    </xf>
    <xf numFmtId="177" fontId="36" fillId="0" borderId="39" xfId="17" applyFont="1" applyFill="1" applyBorder="1" applyAlignment="1">
      <alignment horizontal="right" vertical="center" wrapText="1"/>
    </xf>
    <xf numFmtId="177" fontId="36" fillId="0" borderId="40" xfId="17" applyFont="1" applyFill="1" applyBorder="1" applyAlignment="1">
      <alignment horizontal="right" vertical="center" wrapText="1"/>
    </xf>
    <xf numFmtId="177" fontId="36" fillId="0" borderId="40" xfId="17" applyFont="1" applyFill="1" applyBorder="1" applyAlignment="1">
      <alignment horizontal="center" vertical="center" wrapText="1"/>
    </xf>
    <xf numFmtId="177" fontId="36" fillId="0" borderId="38" xfId="17" applyFont="1" applyFill="1" applyBorder="1" applyAlignment="1">
      <alignment horizontal="right" vertical="center" wrapText="1"/>
    </xf>
    <xf numFmtId="0" fontId="36" fillId="0" borderId="3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shrinkToFit="1"/>
    </xf>
    <xf numFmtId="0" fontId="2" fillId="0" borderId="10" xfId="0" applyFont="1" applyBorder="1" applyAlignment="1" quotePrefix="1">
      <alignment horizontal="center" vertical="center" wrapText="1" shrinkToFit="1"/>
    </xf>
    <xf numFmtId="190" fontId="0" fillId="0" borderId="13" xfId="0" applyNumberFormat="1" applyFont="1" applyBorder="1" applyAlignment="1">
      <alignment horizontal="center" vertical="center" shrinkToFit="1"/>
    </xf>
    <xf numFmtId="18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6" fillId="0" borderId="30" xfId="0" applyFont="1" applyBorder="1" applyAlignment="1">
      <alignment horizontal="centerContinuous" vertical="center" wrapText="1" shrinkToFit="1"/>
    </xf>
    <xf numFmtId="0" fontId="6" fillId="0" borderId="25" xfId="0" applyFont="1" applyBorder="1" applyAlignment="1">
      <alignment horizontal="centerContinuous" vertical="center" shrinkToFit="1"/>
    </xf>
    <xf numFmtId="0" fontId="6" fillId="0" borderId="29" xfId="0" applyFont="1" applyBorder="1" applyAlignment="1">
      <alignment horizontal="centerContinuous" vertical="center" shrinkToFit="1"/>
    </xf>
    <xf numFmtId="187" fontId="30" fillId="0" borderId="0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 shrinkToFit="1"/>
    </xf>
    <xf numFmtId="187" fontId="6" fillId="0" borderId="7" xfId="0" applyNumberFormat="1" applyFont="1" applyFill="1" applyBorder="1" applyAlignment="1">
      <alignment horizontal="center" vertical="center"/>
    </xf>
    <xf numFmtId="187" fontId="6" fillId="0" borderId="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0" fillId="0" borderId="0" xfId="0" applyFont="1" applyAlignment="1">
      <alignment horizontal="left"/>
    </xf>
    <xf numFmtId="0" fontId="36" fillId="0" borderId="45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shrinkToFit="1"/>
    </xf>
    <xf numFmtId="0" fontId="49" fillId="0" borderId="21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shrinkToFit="1"/>
    </xf>
    <xf numFmtId="0" fontId="45" fillId="0" borderId="0" xfId="0" applyFont="1" applyAlignment="1">
      <alignment vertical="center"/>
    </xf>
    <xf numFmtId="177" fontId="2" fillId="0" borderId="0" xfId="17" applyFont="1" applyBorder="1" applyAlignment="1">
      <alignment horizontal="center" vertical="center"/>
    </xf>
    <xf numFmtId="177" fontId="2" fillId="0" borderId="0" xfId="17" applyFont="1" applyBorder="1" applyAlignment="1">
      <alignment vertical="center" shrinkToFit="1"/>
    </xf>
    <xf numFmtId="177" fontId="2" fillId="0" borderId="0" xfId="17" applyFont="1" applyFill="1" applyBorder="1" applyAlignment="1">
      <alignment horizontal="center" vertical="center"/>
    </xf>
    <xf numFmtId="177" fontId="2" fillId="0" borderId="0" xfId="17" applyFont="1" applyFill="1" applyBorder="1" applyAlignment="1">
      <alignment horizontal="center" vertical="center" shrinkToFit="1"/>
    </xf>
    <xf numFmtId="177" fontId="2" fillId="0" borderId="0" xfId="17" applyFont="1" applyFill="1" applyBorder="1" applyAlignment="1">
      <alignment vertical="center" shrinkToFit="1"/>
    </xf>
    <xf numFmtId="177" fontId="2" fillId="0" borderId="40" xfId="17" applyFont="1" applyFill="1" applyBorder="1" applyAlignment="1">
      <alignment horizontal="center" vertical="center"/>
    </xf>
    <xf numFmtId="177" fontId="2" fillId="0" borderId="40" xfId="17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3" xfId="0" applyFont="1" applyBorder="1" applyAlignment="1" quotePrefix="1">
      <alignment horizontal="center" vertical="center" wrapText="1" shrinkToFit="1"/>
    </xf>
    <xf numFmtId="190" fontId="0" fillId="0" borderId="17" xfId="0" applyNumberFormat="1" applyFont="1" applyBorder="1" applyAlignment="1">
      <alignment horizontal="center" vertical="center"/>
    </xf>
    <xf numFmtId="190" fontId="0" fillId="0" borderId="18" xfId="0" applyNumberFormat="1" applyFont="1" applyBorder="1" applyAlignment="1">
      <alignment horizontal="center" vertical="center"/>
    </xf>
    <xf numFmtId="190" fontId="0" fillId="0" borderId="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190" fontId="0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shrinkToFit="1"/>
    </xf>
    <xf numFmtId="0" fontId="43" fillId="0" borderId="0" xfId="0" applyFont="1" applyAlignment="1">
      <alignment vertical="center"/>
    </xf>
    <xf numFmtId="0" fontId="45" fillId="0" borderId="13" xfId="0" applyFont="1" applyBorder="1" applyAlignment="1">
      <alignment horizontal="center" vertical="center" wrapText="1"/>
    </xf>
    <xf numFmtId="177" fontId="0" fillId="0" borderId="0" xfId="0" applyNumberFormat="1" applyFont="1" applyAlignment="1">
      <alignment/>
    </xf>
    <xf numFmtId="0" fontId="2" fillId="0" borderId="25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0" fillId="0" borderId="0" xfId="0" applyFont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6" fillId="0" borderId="0" xfId="0" applyFont="1" applyAlignment="1">
      <alignment horizontal="justify" vertical="center"/>
    </xf>
    <xf numFmtId="0" fontId="0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0" fillId="0" borderId="19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222" fontId="12" fillId="0" borderId="0" xfId="17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7" fontId="0" fillId="0" borderId="0" xfId="17" applyFont="1" applyFill="1" applyBorder="1" applyAlignment="1">
      <alignment vertical="center"/>
    </xf>
    <xf numFmtId="222" fontId="0" fillId="0" borderId="0" xfId="17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 indent="1" shrinkToFit="1"/>
    </xf>
    <xf numFmtId="0" fontId="2" fillId="0" borderId="5" xfId="0" applyNumberFormat="1" applyFont="1" applyBorder="1" applyAlignment="1">
      <alignment horizontal="center" vertical="center" shrinkToFit="1"/>
    </xf>
    <xf numFmtId="0" fontId="2" fillId="0" borderId="6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2" fillId="0" borderId="5" xfId="0" applyNumberFormat="1" applyFont="1" applyBorder="1" applyAlignment="1" quotePrefix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shrinkToFit="1"/>
    </xf>
    <xf numFmtId="0" fontId="2" fillId="0" borderId="17" xfId="0" applyNumberFormat="1" applyFont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left" vertical="center"/>
    </xf>
    <xf numFmtId="211" fontId="2" fillId="0" borderId="6" xfId="0" applyNumberFormat="1" applyFont="1" applyBorder="1" applyAlignment="1">
      <alignment vertical="center" shrinkToFit="1"/>
    </xf>
    <xf numFmtId="211" fontId="2" fillId="0" borderId="0" xfId="0" applyNumberFormat="1" applyFont="1" applyBorder="1" applyAlignment="1">
      <alignment vertical="center" shrinkToFit="1"/>
    </xf>
    <xf numFmtId="211" fontId="36" fillId="0" borderId="6" xfId="0" applyNumberFormat="1" applyFont="1" applyBorder="1" applyAlignment="1">
      <alignment vertical="center" shrinkToFit="1"/>
    </xf>
    <xf numFmtId="211" fontId="36" fillId="0" borderId="0" xfId="0" applyNumberFormat="1" applyFont="1" applyBorder="1" applyAlignment="1">
      <alignment vertical="center" shrinkToFit="1"/>
    </xf>
    <xf numFmtId="200" fontId="2" fillId="0" borderId="5" xfId="0" applyNumberFormat="1" applyFont="1" applyBorder="1" applyAlignment="1">
      <alignment horizontal="left" vertical="center" shrinkToFit="1"/>
    </xf>
    <xf numFmtId="0" fontId="2" fillId="0" borderId="0" xfId="0" applyNumberFormat="1" applyFont="1" applyAlignment="1">
      <alignment horizontal="right" vertical="center"/>
    </xf>
    <xf numFmtId="187" fontId="6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187" fontId="30" fillId="2" borderId="0" xfId="0" applyNumberFormat="1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 shrinkToFit="1"/>
    </xf>
    <xf numFmtId="187" fontId="6" fillId="0" borderId="41" xfId="0" applyNumberFormat="1" applyFont="1" applyFill="1" applyBorder="1" applyAlignment="1">
      <alignment horizontal="center" vertical="center"/>
    </xf>
    <xf numFmtId="187" fontId="6" fillId="0" borderId="40" xfId="0" applyNumberFormat="1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 shrinkToFit="1"/>
    </xf>
    <xf numFmtId="0" fontId="0" fillId="0" borderId="45" xfId="0" applyNumberFormat="1" applyFill="1" applyBorder="1" applyAlignment="1">
      <alignment/>
    </xf>
    <xf numFmtId="0" fontId="0" fillId="0" borderId="37" xfId="0" applyNumberForma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221" fontId="6" fillId="0" borderId="41" xfId="0" applyNumberFormat="1" applyFont="1" applyFill="1" applyBorder="1" applyAlignment="1">
      <alignment horizontal="center" vertical="center" shrinkToFit="1"/>
    </xf>
    <xf numFmtId="221" fontId="6" fillId="0" borderId="40" xfId="0" applyNumberFormat="1" applyFont="1" applyFill="1" applyBorder="1" applyAlignment="1">
      <alignment horizontal="center" vertical="center"/>
    </xf>
    <xf numFmtId="43" fontId="0" fillId="0" borderId="0" xfId="0" applyNumberFormat="1" applyFont="1" applyFill="1" applyBorder="1" applyAlignment="1">
      <alignment vertical="center"/>
    </xf>
    <xf numFmtId="177" fontId="12" fillId="0" borderId="0" xfId="17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177" fontId="0" fillId="0" borderId="39" xfId="17" applyFont="1" applyFill="1" applyBorder="1" applyAlignment="1">
      <alignment vertical="center"/>
    </xf>
    <xf numFmtId="177" fontId="0" fillId="0" borderId="40" xfId="17" applyFont="1" applyFill="1" applyBorder="1" applyAlignment="1">
      <alignment vertical="center"/>
    </xf>
    <xf numFmtId="222" fontId="0" fillId="0" borderId="38" xfId="17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indent="1" shrinkToFit="1"/>
    </xf>
    <xf numFmtId="0" fontId="24" fillId="0" borderId="4" xfId="0" applyFont="1" applyFill="1" applyBorder="1" applyAlignment="1">
      <alignment horizontal="center" vertical="center" shrinkToFit="1"/>
    </xf>
    <xf numFmtId="211" fontId="24" fillId="0" borderId="7" xfId="0" applyNumberFormat="1" applyFont="1" applyFill="1" applyBorder="1" applyAlignment="1">
      <alignment vertical="center" shrinkToFit="1"/>
    </xf>
    <xf numFmtId="211" fontId="24" fillId="0" borderId="4" xfId="0" applyNumberFormat="1" applyFont="1" applyFill="1" applyBorder="1" applyAlignment="1">
      <alignment vertical="center" shrinkToFit="1"/>
    </xf>
    <xf numFmtId="200" fontId="2" fillId="0" borderId="0" xfId="0" applyNumberFormat="1" applyFont="1" applyBorder="1" applyAlignment="1">
      <alignment horizontal="left" vertical="center" shrinkToFit="1"/>
    </xf>
    <xf numFmtId="200" fontId="24" fillId="0" borderId="4" xfId="0" applyNumberFormat="1" applyFont="1" applyFill="1" applyBorder="1" applyAlignment="1">
      <alignment horizontal="left" vertical="center" shrinkToFit="1"/>
    </xf>
    <xf numFmtId="200" fontId="24" fillId="0" borderId="8" xfId="0" applyNumberFormat="1" applyFont="1" applyFill="1" applyBorder="1" applyAlignment="1">
      <alignment horizontal="left" vertical="center" shrinkToFit="1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quotePrefix="1">
      <alignment horizontal="right" vertical="center"/>
    </xf>
    <xf numFmtId="0" fontId="2" fillId="2" borderId="30" xfId="0" applyFont="1" applyFill="1" applyBorder="1" applyAlignment="1">
      <alignment horizontal="centerContinuous" vertical="center" wrapText="1"/>
    </xf>
    <xf numFmtId="0" fontId="2" fillId="2" borderId="25" xfId="0" applyFont="1" applyFill="1" applyBorder="1" applyAlignment="1">
      <alignment horizontal="centerContinuous" vertical="center"/>
    </xf>
    <xf numFmtId="0" fontId="2" fillId="2" borderId="29" xfId="0" applyFont="1" applyFill="1" applyBorder="1" applyAlignment="1">
      <alignment horizontal="centerContinuous" vertical="center"/>
    </xf>
    <xf numFmtId="0" fontId="2" fillId="2" borderId="30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Continuous" vertical="center" wrapText="1"/>
    </xf>
    <xf numFmtId="0" fontId="2" fillId="2" borderId="1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188" fontId="34" fillId="0" borderId="17" xfId="0" applyNumberFormat="1" applyFont="1" applyFill="1" applyBorder="1" applyAlignment="1">
      <alignment horizontal="center" vertical="center"/>
    </xf>
    <xf numFmtId="186" fontId="34" fillId="0" borderId="18" xfId="0" applyNumberFormat="1" applyFont="1" applyFill="1" applyBorder="1" applyAlignment="1">
      <alignment horizontal="center" vertical="center"/>
    </xf>
    <xf numFmtId="211" fontId="34" fillId="0" borderId="18" xfId="0" applyNumberFormat="1" applyFont="1" applyFill="1" applyBorder="1" applyAlignment="1">
      <alignment horizontal="center" vertical="center"/>
    </xf>
    <xf numFmtId="186" fontId="34" fillId="0" borderId="0" xfId="0" applyNumberFormat="1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188" fontId="34" fillId="0" borderId="6" xfId="0" applyNumberFormat="1" applyFont="1" applyFill="1" applyBorder="1" applyAlignment="1">
      <alignment horizontal="center" vertical="center"/>
    </xf>
    <xf numFmtId="211" fontId="34" fillId="0" borderId="0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188" fontId="12" fillId="0" borderId="7" xfId="0" applyNumberFormat="1" applyFont="1" applyFill="1" applyBorder="1" applyAlignment="1">
      <alignment horizontal="center" vertical="center"/>
    </xf>
    <xf numFmtId="186" fontId="12" fillId="0" borderId="4" xfId="0" applyNumberFormat="1" applyFont="1" applyFill="1" applyBorder="1" applyAlignment="1">
      <alignment horizontal="center" vertical="center"/>
    </xf>
    <xf numFmtId="211" fontId="12" fillId="0" borderId="4" xfId="0" applyNumberFormat="1" applyFont="1" applyFill="1" applyBorder="1" applyAlignment="1">
      <alignment horizontal="center" vertical="center"/>
    </xf>
    <xf numFmtId="188" fontId="12" fillId="0" borderId="4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211" fontId="12" fillId="0" borderId="4" xfId="0" applyNumberFormat="1" applyFont="1" applyFill="1" applyBorder="1" applyAlignment="1">
      <alignment horizontal="center" vertical="center" shrinkToFit="1"/>
    </xf>
    <xf numFmtId="188" fontId="0" fillId="0" borderId="6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180" fontId="0" fillId="0" borderId="5" xfId="0" applyNumberFormat="1" applyFont="1" applyBorder="1" applyAlignment="1">
      <alignment horizontal="center" vertical="center"/>
    </xf>
    <xf numFmtId="187" fontId="12" fillId="0" borderId="7" xfId="0" applyNumberFormat="1" applyFont="1" applyFill="1" applyBorder="1" applyAlignment="1">
      <alignment horizontal="center" vertical="center"/>
    </xf>
    <xf numFmtId="187" fontId="12" fillId="0" borderId="4" xfId="0" applyNumberFormat="1" applyFont="1" applyFill="1" applyBorder="1" applyAlignment="1">
      <alignment horizontal="center" vertical="center"/>
    </xf>
    <xf numFmtId="187" fontId="12" fillId="0" borderId="8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6" fillId="0" borderId="5" xfId="0" applyNumberFormat="1" applyFont="1" applyFill="1" applyBorder="1" applyAlignment="1">
      <alignment horizontal="center" vertical="center" shrinkToFit="1"/>
    </xf>
    <xf numFmtId="0" fontId="30" fillId="0" borderId="5" xfId="0" applyNumberFormat="1" applyFont="1" applyFill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/>
    </xf>
    <xf numFmtId="187" fontId="12" fillId="0" borderId="48" xfId="0" applyNumberFormat="1" applyFont="1" applyFill="1" applyBorder="1" applyAlignment="1">
      <alignment horizontal="center" vertical="center"/>
    </xf>
    <xf numFmtId="187" fontId="12" fillId="0" borderId="49" xfId="0" applyNumberFormat="1" applyFont="1" applyFill="1" applyBorder="1" applyAlignment="1">
      <alignment horizontal="center" vertical="center"/>
    </xf>
    <xf numFmtId="187" fontId="12" fillId="0" borderId="47" xfId="0" applyNumberFormat="1" applyFont="1" applyFill="1" applyBorder="1" applyAlignment="1">
      <alignment horizontal="center" vertical="center"/>
    </xf>
    <xf numFmtId="0" fontId="12" fillId="0" borderId="48" xfId="0" applyFont="1" applyBorder="1" applyAlignment="1">
      <alignment horizontal="left" vertical="center" indent="1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 horizontal="centerContinuous" vertical="center"/>
    </xf>
    <xf numFmtId="0" fontId="0" fillId="0" borderId="50" xfId="0" applyFont="1" applyBorder="1" applyAlignment="1">
      <alignment horizontal="centerContinuous" vertical="center"/>
    </xf>
    <xf numFmtId="0" fontId="0" fillId="0" borderId="29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32" xfId="0" applyFont="1" applyBorder="1" applyAlignment="1">
      <alignment horizontal="centerContinuous" vertical="center"/>
    </xf>
    <xf numFmtId="0" fontId="0" fillId="0" borderId="46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 wrapText="1" shrinkToFit="1"/>
    </xf>
    <xf numFmtId="0" fontId="34" fillId="0" borderId="9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right" vertical="center"/>
    </xf>
    <xf numFmtId="0" fontId="2" fillId="2" borderId="0" xfId="0" applyFont="1" applyFill="1" applyAlignment="1" quotePrefix="1">
      <alignment horizontal="right" vertical="center"/>
    </xf>
    <xf numFmtId="211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211" fontId="0" fillId="2" borderId="0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87" fontId="12" fillId="2" borderId="0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187" fontId="0" fillId="2" borderId="0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vertical="center" indent="1"/>
    </xf>
    <xf numFmtId="0" fontId="0" fillId="2" borderId="8" xfId="0" applyFont="1" applyFill="1" applyBorder="1" applyAlignment="1">
      <alignment horizontal="center" vertical="center"/>
    </xf>
    <xf numFmtId="187" fontId="0" fillId="2" borderId="4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 indent="1"/>
    </xf>
    <xf numFmtId="211" fontId="0" fillId="2" borderId="17" xfId="0" applyNumberFormat="1" applyFont="1" applyFill="1" applyBorder="1" applyAlignment="1">
      <alignment horizontal="center" vertical="center" wrapText="1"/>
    </xf>
    <xf numFmtId="211" fontId="0" fillId="2" borderId="9" xfId="0" applyNumberFormat="1" applyFont="1" applyFill="1" applyBorder="1" applyAlignment="1">
      <alignment horizontal="center" vertical="center" wrapText="1"/>
    </xf>
    <xf numFmtId="187" fontId="0" fillId="2" borderId="6" xfId="0" applyNumberFormat="1" applyFont="1" applyFill="1" applyBorder="1" applyAlignment="1">
      <alignment horizontal="center" vertical="center"/>
    </xf>
    <xf numFmtId="187" fontId="0" fillId="2" borderId="0" xfId="0" applyNumberFormat="1" applyFont="1" applyFill="1" applyBorder="1" applyAlignment="1">
      <alignment horizontal="center" vertical="center"/>
    </xf>
    <xf numFmtId="211" fontId="0" fillId="2" borderId="5" xfId="0" applyNumberFormat="1" applyFont="1" applyFill="1" applyBorder="1" applyAlignment="1">
      <alignment horizontal="center" vertical="center" wrapText="1"/>
    </xf>
    <xf numFmtId="187" fontId="0" fillId="2" borderId="6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87" fontId="0" fillId="2" borderId="7" xfId="0" applyNumberFormat="1" applyFont="1" applyFill="1" applyBorder="1" applyAlignment="1">
      <alignment horizontal="center" vertical="center"/>
    </xf>
    <xf numFmtId="190" fontId="34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9" xfId="0" applyFont="1" applyBorder="1" applyAlignment="1" quotePrefix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43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 quotePrefix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 quotePrefix="1">
      <alignment horizontal="center" vertical="center" shrinkToFit="1"/>
    </xf>
    <xf numFmtId="0" fontId="43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/>
    </xf>
    <xf numFmtId="187" fontId="12" fillId="0" borderId="7" xfId="0" applyNumberFormat="1" applyFont="1" applyFill="1" applyBorder="1" applyAlignment="1">
      <alignment horizontal="center" vertical="center" wrapText="1"/>
    </xf>
    <xf numFmtId="187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87" fontId="12" fillId="0" borderId="7" xfId="0" applyNumberFormat="1" applyFont="1" applyFill="1" applyBorder="1" applyAlignment="1">
      <alignment horizontal="center" vertical="center" shrinkToFit="1"/>
    </xf>
    <xf numFmtId="187" fontId="12" fillId="0" borderId="4" xfId="0" applyNumberFormat="1" applyFont="1" applyFill="1" applyBorder="1" applyAlignment="1">
      <alignment horizontal="center" vertical="center" shrinkToFit="1"/>
    </xf>
    <xf numFmtId="180" fontId="0" fillId="0" borderId="6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86" fontId="12" fillId="0" borderId="16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 wrapText="1"/>
    </xf>
    <xf numFmtId="186" fontId="24" fillId="0" borderId="23" xfId="17" applyNumberFormat="1" applyFont="1" applyFill="1" applyBorder="1" applyAlignment="1">
      <alignment horizontal="center" vertical="center" wrapText="1"/>
    </xf>
    <xf numFmtId="186" fontId="24" fillId="0" borderId="0" xfId="17" applyNumberFormat="1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 quotePrefix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 wrapText="1"/>
    </xf>
    <xf numFmtId="177" fontId="24" fillId="0" borderId="0" xfId="17" applyFont="1" applyFill="1" applyBorder="1" applyAlignment="1">
      <alignment vertical="center" wrapText="1"/>
    </xf>
    <xf numFmtId="177" fontId="24" fillId="0" borderId="34" xfId="17" applyFont="1" applyFill="1" applyBorder="1" applyAlignment="1">
      <alignment vertical="center" wrapText="1"/>
    </xf>
    <xf numFmtId="0" fontId="24" fillId="0" borderId="23" xfId="0" applyFont="1" applyFill="1" applyBorder="1" applyAlignment="1">
      <alignment horizontal="center" vertical="center" wrapText="1"/>
    </xf>
    <xf numFmtId="187" fontId="12" fillId="2" borderId="6" xfId="0" applyNumberFormat="1" applyFont="1" applyFill="1" applyBorder="1" applyAlignment="1">
      <alignment horizontal="center" vertical="center"/>
    </xf>
    <xf numFmtId="186" fontId="12" fillId="0" borderId="7" xfId="0" applyNumberFormat="1" applyFont="1" applyFill="1" applyBorder="1" applyAlignment="1">
      <alignment horizontal="center" vertical="center"/>
    </xf>
    <xf numFmtId="177" fontId="24" fillId="0" borderId="0" xfId="17" applyFont="1" applyBorder="1" applyAlignment="1">
      <alignment horizontal="center" vertical="center"/>
    </xf>
    <xf numFmtId="177" fontId="24" fillId="0" borderId="0" xfId="17" applyFont="1" applyBorder="1" applyAlignment="1">
      <alignment horizontal="center" vertical="center" shrinkToFit="1"/>
    </xf>
    <xf numFmtId="177" fontId="24" fillId="0" borderId="0" xfId="17" applyFont="1" applyBorder="1" applyAlignment="1">
      <alignment vertical="center" shrinkToFit="1"/>
    </xf>
    <xf numFmtId="186" fontId="12" fillId="0" borderId="7" xfId="0" applyNumberFormat="1" applyFont="1" applyBorder="1" applyAlignment="1">
      <alignment horizontal="center" vertical="center" shrinkToFit="1"/>
    </xf>
    <xf numFmtId="186" fontId="12" fillId="0" borderId="4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0" fillId="0" borderId="31" xfId="0" applyBorder="1" applyAlignment="1">
      <alignment/>
    </xf>
    <xf numFmtId="0" fontId="43" fillId="0" borderId="0" xfId="0" applyFont="1" applyAlignment="1">
      <alignment horizontal="center" vertical="center" shrinkToFit="1"/>
    </xf>
    <xf numFmtId="0" fontId="0" fillId="0" borderId="2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6" fillId="0" borderId="36" xfId="0" applyFont="1" applyBorder="1" applyAlignment="1" quotePrefix="1">
      <alignment horizontal="center" vertical="center" shrinkToFit="1"/>
    </xf>
    <xf numFmtId="0" fontId="0" fillId="0" borderId="50" xfId="0" applyBorder="1" applyAlignment="1">
      <alignment/>
    </xf>
    <xf numFmtId="0" fontId="6" fillId="2" borderId="25" xfId="0" applyFont="1" applyFill="1" applyBorder="1" applyAlignment="1">
      <alignment horizontal="right" vertical="center"/>
    </xf>
    <xf numFmtId="0" fontId="16" fillId="0" borderId="6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0" fillId="0" borderId="6" xfId="0" applyBorder="1" applyAlignment="1">
      <alignment/>
    </xf>
    <xf numFmtId="0" fontId="6" fillId="0" borderId="46" xfId="0" applyFont="1" applyBorder="1" applyAlignment="1">
      <alignment horizontal="center" vertical="center" shrinkToFit="1"/>
    </xf>
    <xf numFmtId="0" fontId="16" fillId="0" borderId="32" xfId="0" applyFont="1" applyBorder="1" applyAlignment="1" quotePrefix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30" xfId="0" applyFont="1" applyBorder="1" applyAlignment="1" quotePrefix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0" fillId="0" borderId="31" xfId="0" applyBorder="1" applyAlignment="1">
      <alignment vertical="center"/>
    </xf>
    <xf numFmtId="0" fontId="16" fillId="0" borderId="31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31" fillId="0" borderId="0" xfId="0" applyFont="1" applyAlignment="1">
      <alignment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30" xfId="0" applyFont="1" applyBorder="1" applyAlignment="1" quotePrefix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185" fontId="30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91" fontId="0" fillId="0" borderId="0" xfId="0" applyNumberFormat="1" applyFont="1" applyBorder="1" applyAlignment="1">
      <alignment horizontal="center" vertical="center"/>
    </xf>
    <xf numFmtId="191" fontId="0" fillId="0" borderId="5" xfId="0" applyNumberFormat="1" applyFont="1" applyBorder="1" applyAlignment="1">
      <alignment horizontal="center" vertical="center"/>
    </xf>
    <xf numFmtId="0" fontId="16" fillId="0" borderId="30" xfId="0" applyFont="1" applyBorder="1" applyAlignment="1" quotePrefix="1">
      <alignment horizontal="center" vertical="center"/>
    </xf>
    <xf numFmtId="0" fontId="0" fillId="0" borderId="29" xfId="0" applyBorder="1" applyAlignment="1">
      <alignment horizontal="center" vertical="center"/>
    </xf>
    <xf numFmtId="0" fontId="16" fillId="0" borderId="29" xfId="0" applyFont="1" applyBorder="1" applyAlignment="1" quotePrefix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6" fillId="0" borderId="12" xfId="0" applyFont="1" applyBorder="1" applyAlignment="1" quotePrefix="1">
      <alignment horizontal="center" vertical="center"/>
    </xf>
    <xf numFmtId="187" fontId="12" fillId="0" borderId="6" xfId="0" applyNumberFormat="1" applyFont="1" applyFill="1" applyBorder="1" applyAlignment="1">
      <alignment horizontal="center" vertical="center"/>
    </xf>
    <xf numFmtId="187" fontId="12" fillId="0" borderId="0" xfId="0" applyNumberFormat="1" applyFont="1" applyFill="1" applyBorder="1" applyAlignment="1">
      <alignment horizontal="center" vertical="center"/>
    </xf>
    <xf numFmtId="187" fontId="34" fillId="0" borderId="6" xfId="0" applyNumberFormat="1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6" fillId="0" borderId="6" xfId="0" applyFont="1" applyBorder="1" applyAlignment="1" quotePrefix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5" xfId="0" applyFont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" fillId="0" borderId="5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shrinkToFit="1"/>
    </xf>
    <xf numFmtId="3" fontId="0" fillId="0" borderId="0" xfId="0" applyNumberFormat="1" applyFont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187" fontId="12" fillId="0" borderId="4" xfId="0" applyNumberFormat="1" applyFont="1" applyBorder="1" applyAlignment="1">
      <alignment horizontal="center" vertical="center"/>
    </xf>
    <xf numFmtId="187" fontId="12" fillId="0" borderId="8" xfId="0" applyNumberFormat="1" applyFont="1" applyBorder="1" applyAlignment="1">
      <alignment horizontal="center" vertical="center"/>
    </xf>
    <xf numFmtId="187" fontId="34" fillId="0" borderId="0" xfId="0" applyNumberFormat="1" applyFont="1" applyBorder="1" applyAlignment="1">
      <alignment horizontal="center" vertical="center"/>
    </xf>
    <xf numFmtId="187" fontId="34" fillId="0" borderId="5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87" fontId="0" fillId="0" borderId="5" xfId="0" applyNumberFormat="1" applyFont="1" applyBorder="1" applyAlignment="1">
      <alignment horizontal="center" vertical="center"/>
    </xf>
    <xf numFmtId="0" fontId="2" fillId="0" borderId="30" xfId="0" applyFont="1" applyBorder="1" applyAlignment="1" quotePrefix="1">
      <alignment horizontal="center" vertical="center" wrapText="1" shrinkToFit="1"/>
    </xf>
    <xf numFmtId="0" fontId="2" fillId="0" borderId="25" xfId="0" applyFont="1" applyBorder="1" applyAlignment="1" quotePrefix="1">
      <alignment horizontal="center" vertical="center" wrapText="1" shrinkToFit="1"/>
    </xf>
    <xf numFmtId="0" fontId="2" fillId="0" borderId="29" xfId="0" applyFont="1" applyBorder="1" applyAlignment="1" quotePrefix="1">
      <alignment horizontal="center" vertical="center" wrapText="1" shrinkToFit="1"/>
    </xf>
    <xf numFmtId="0" fontId="2" fillId="0" borderId="6" xfId="0" applyFont="1" applyBorder="1" applyAlignment="1" quotePrefix="1">
      <alignment horizontal="center" vertical="center" wrapText="1" shrinkToFit="1"/>
    </xf>
    <xf numFmtId="0" fontId="2" fillId="0" borderId="0" xfId="0" applyFont="1" applyBorder="1" applyAlignment="1" quotePrefix="1">
      <alignment horizontal="center" vertical="center" wrapText="1" shrinkToFit="1"/>
    </xf>
    <xf numFmtId="0" fontId="2" fillId="0" borderId="5" xfId="0" applyFont="1" applyBorder="1" applyAlignment="1" quotePrefix="1">
      <alignment horizontal="center" vertical="center" wrapText="1" shrinkToFit="1"/>
    </xf>
    <xf numFmtId="0" fontId="2" fillId="0" borderId="15" xfId="0" applyFont="1" applyBorder="1" applyAlignment="1" quotePrefix="1">
      <alignment horizontal="center" vertical="center" wrapText="1" shrinkToFit="1"/>
    </xf>
    <xf numFmtId="0" fontId="2" fillId="0" borderId="16" xfId="0" applyFont="1" applyBorder="1" applyAlignment="1" quotePrefix="1">
      <alignment horizontal="center" vertical="center" wrapText="1" shrinkToFit="1"/>
    </xf>
    <xf numFmtId="0" fontId="2" fillId="0" borderId="12" xfId="0" applyFont="1" applyBorder="1" applyAlignment="1" quotePrefix="1">
      <alignment horizontal="center" vertical="center" wrapText="1" shrinkToFit="1"/>
    </xf>
    <xf numFmtId="0" fontId="43" fillId="0" borderId="0" xfId="0" applyFont="1" applyAlignment="1" quotePrefix="1">
      <alignment horizontal="center" vertical="center"/>
    </xf>
    <xf numFmtId="0" fontId="2" fillId="0" borderId="30" xfId="0" applyFont="1" applyBorder="1" applyAlignment="1" quotePrefix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86" fontId="34" fillId="0" borderId="0" xfId="0" applyNumberFormat="1" applyFont="1" applyFill="1" applyBorder="1" applyAlignment="1">
      <alignment horizontal="left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3" fillId="2" borderId="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36" fillId="0" borderId="37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0" fontId="36" fillId="0" borderId="54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/>
    </xf>
    <xf numFmtId="0" fontId="48" fillId="0" borderId="0" xfId="0" applyFont="1" applyAlignment="1">
      <alignment horizontal="center" wrapText="1"/>
    </xf>
    <xf numFmtId="0" fontId="36" fillId="0" borderId="37" xfId="0" applyFont="1" applyBorder="1" applyAlignment="1">
      <alignment horizontal="center" wrapText="1"/>
    </xf>
    <xf numFmtId="0" fontId="36" fillId="0" borderId="34" xfId="0" applyFont="1" applyBorder="1" applyAlignment="1">
      <alignment horizontal="center" wrapText="1"/>
    </xf>
    <xf numFmtId="0" fontId="36" fillId="0" borderId="28" xfId="0" applyFont="1" applyBorder="1" applyAlignment="1">
      <alignment horizontal="center" wrapText="1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43" fillId="2" borderId="0" xfId="0" applyFont="1" applyFill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46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2" fillId="0" borderId="36" xfId="0" applyFont="1" applyBorder="1" applyAlignment="1" quotePrefix="1">
      <alignment horizontal="center" vertical="center" shrinkToFit="1"/>
    </xf>
    <xf numFmtId="0" fontId="2" fillId="0" borderId="50" xfId="0" applyFont="1" applyBorder="1" applyAlignment="1" quotePrefix="1">
      <alignment horizontal="center" vertical="center" shrinkToFit="1"/>
    </xf>
    <xf numFmtId="0" fontId="2" fillId="0" borderId="31" xfId="0" applyFont="1" applyBorder="1" applyAlignment="1" quotePrefix="1">
      <alignment horizontal="center" vertical="center" shrinkToFit="1"/>
    </xf>
    <xf numFmtId="0" fontId="2" fillId="0" borderId="18" xfId="0" applyFont="1" applyBorder="1" applyAlignment="1" quotePrefix="1">
      <alignment horizontal="center" vertical="center" shrinkToFi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vertical="center" shrinkToFit="1"/>
    </xf>
    <xf numFmtId="0" fontId="2" fillId="0" borderId="15" xfId="0" applyFont="1" applyBorder="1" applyAlignment="1" quotePrefix="1">
      <alignment horizontal="center" vertical="center" shrinkToFit="1"/>
    </xf>
    <xf numFmtId="0" fontId="16" fillId="2" borderId="17" xfId="0" applyFont="1" applyFill="1" applyBorder="1" applyAlignment="1" quotePrefix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 shrinkToFit="1"/>
    </xf>
    <xf numFmtId="0" fontId="36" fillId="0" borderId="0" xfId="22" applyFont="1" applyFill="1" applyBorder="1" applyAlignment="1">
      <alignment horizontal="left" vertical="center" shrinkToFit="1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Alignment="1" quotePrefix="1">
      <alignment horizontal="center" vertical="center" shrinkToFit="1"/>
    </xf>
    <xf numFmtId="0" fontId="16" fillId="2" borderId="17" xfId="0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41" fillId="0" borderId="19" xfId="0" applyFont="1" applyFill="1" applyBorder="1" applyAlignment="1">
      <alignment horizontal="center" wrapText="1"/>
    </xf>
    <xf numFmtId="0" fontId="41" fillId="0" borderId="20" xfId="0" applyFont="1" applyFill="1" applyBorder="1" applyAlignment="1">
      <alignment horizontal="center" wrapText="1"/>
    </xf>
    <xf numFmtId="0" fontId="41" fillId="0" borderId="26" xfId="0" applyFont="1" applyFill="1" applyBorder="1" applyAlignment="1">
      <alignment horizontal="center" wrapText="1"/>
    </xf>
    <xf numFmtId="0" fontId="41" fillId="0" borderId="28" xfId="0" applyFont="1" applyFill="1" applyBorder="1" applyAlignment="1">
      <alignment horizontal="center" wrapText="1"/>
    </xf>
    <xf numFmtId="0" fontId="41" fillId="0" borderId="43" xfId="0" applyFont="1" applyFill="1" applyBorder="1" applyAlignment="1">
      <alignment horizontal="center" wrapText="1"/>
    </xf>
    <xf numFmtId="0" fontId="41" fillId="0" borderId="45" xfId="0" applyFont="1" applyFill="1" applyBorder="1" applyAlignment="1">
      <alignment horizontal="center" wrapText="1"/>
    </xf>
    <xf numFmtId="0" fontId="41" fillId="0" borderId="22" xfId="0" applyFont="1" applyFill="1" applyBorder="1" applyAlignment="1">
      <alignment horizontal="center" wrapText="1"/>
    </xf>
    <xf numFmtId="0" fontId="41" fillId="0" borderId="24" xfId="0" applyFont="1" applyFill="1" applyBorder="1" applyAlignment="1">
      <alignment horizontal="center" wrapText="1"/>
    </xf>
    <xf numFmtId="0" fontId="41" fillId="0" borderId="33" xfId="0" applyFont="1" applyFill="1" applyBorder="1" applyAlignment="1">
      <alignment horizontal="center" wrapText="1"/>
    </xf>
    <xf numFmtId="0" fontId="41" fillId="2" borderId="19" xfId="0" applyFont="1" applyFill="1" applyBorder="1" applyAlignment="1">
      <alignment horizontal="center" wrapText="1"/>
    </xf>
    <xf numFmtId="0" fontId="41" fillId="2" borderId="20" xfId="0" applyFont="1" applyFill="1" applyBorder="1" applyAlignment="1">
      <alignment horizontal="center" wrapText="1"/>
    </xf>
    <xf numFmtId="0" fontId="41" fillId="2" borderId="26" xfId="0" applyFont="1" applyFill="1" applyBorder="1" applyAlignment="1">
      <alignment horizontal="center" wrapText="1"/>
    </xf>
    <xf numFmtId="0" fontId="41" fillId="2" borderId="28" xfId="0" applyFont="1" applyFill="1" applyBorder="1" applyAlignment="1">
      <alignment horizontal="center" wrapText="1"/>
    </xf>
    <xf numFmtId="0" fontId="41" fillId="2" borderId="22" xfId="0" applyFont="1" applyFill="1" applyBorder="1" applyAlignment="1">
      <alignment horizontal="center" wrapText="1"/>
    </xf>
    <xf numFmtId="0" fontId="41" fillId="2" borderId="33" xfId="0" applyFont="1" applyFill="1" applyBorder="1" applyAlignment="1">
      <alignment horizontal="center" wrapText="1"/>
    </xf>
    <xf numFmtId="0" fontId="0" fillId="2" borderId="26" xfId="0" applyFill="1" applyBorder="1" applyAlignment="1">
      <alignment wrapText="1"/>
    </xf>
    <xf numFmtId="0" fontId="0" fillId="2" borderId="27" xfId="0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41" fillId="2" borderId="27" xfId="0" applyFont="1" applyFill="1" applyBorder="1" applyAlignment="1">
      <alignment horizontal="center" wrapText="1"/>
    </xf>
    <xf numFmtId="0" fontId="31" fillId="2" borderId="0" xfId="0" applyFont="1" applyFill="1" applyAlignment="1">
      <alignment horizontal="center" vertical="center"/>
    </xf>
    <xf numFmtId="0" fontId="41" fillId="2" borderId="43" xfId="0" applyFont="1" applyFill="1" applyBorder="1" applyAlignment="1">
      <alignment horizontal="center" wrapText="1"/>
    </xf>
    <xf numFmtId="0" fontId="41" fillId="2" borderId="45" xfId="0" applyFont="1" applyFill="1" applyBorder="1" applyAlignment="1">
      <alignment horizontal="center" wrapText="1"/>
    </xf>
    <xf numFmtId="0" fontId="41" fillId="2" borderId="37" xfId="0" applyFont="1" applyFill="1" applyBorder="1" applyAlignment="1">
      <alignment horizontal="center" wrapText="1"/>
    </xf>
    <xf numFmtId="0" fontId="41" fillId="2" borderId="23" xfId="0" applyFont="1" applyFill="1" applyBorder="1" applyAlignment="1">
      <alignment horizontal="center" wrapText="1"/>
    </xf>
    <xf numFmtId="0" fontId="41" fillId="2" borderId="0" xfId="0" applyFont="1" applyFill="1" applyBorder="1" applyAlignment="1">
      <alignment horizontal="center" wrapText="1"/>
    </xf>
    <xf numFmtId="0" fontId="41" fillId="2" borderId="34" xfId="0" applyFont="1" applyFill="1" applyBorder="1" applyAlignment="1">
      <alignment horizontal="center" wrapText="1"/>
    </xf>
    <xf numFmtId="0" fontId="41" fillId="2" borderId="37" xfId="0" applyFont="1" applyFill="1" applyBorder="1" applyAlignment="1">
      <alignment horizontal="center" vertical="center" wrapText="1"/>
    </xf>
    <xf numFmtId="0" fontId="41" fillId="2" borderId="34" xfId="0" applyFont="1" applyFill="1" applyBorder="1" applyAlignment="1">
      <alignment horizontal="center" vertical="center" wrapText="1"/>
    </xf>
    <xf numFmtId="0" fontId="41" fillId="2" borderId="28" xfId="0" applyFont="1" applyFill="1" applyBorder="1" applyAlignment="1">
      <alignment horizontal="center" vertical="center" wrapText="1"/>
    </xf>
    <xf numFmtId="0" fontId="41" fillId="2" borderId="43" xfId="0" applyNumberFormat="1" applyFont="1" applyFill="1" applyBorder="1" applyAlignment="1">
      <alignment horizontal="center" wrapText="1"/>
    </xf>
    <xf numFmtId="0" fontId="41" fillId="2" borderId="45" xfId="0" applyNumberFormat="1" applyFont="1" applyFill="1" applyBorder="1" applyAlignment="1">
      <alignment horizontal="center" wrapText="1"/>
    </xf>
    <xf numFmtId="0" fontId="41" fillId="2" borderId="37" xfId="0" applyNumberFormat="1" applyFont="1" applyFill="1" applyBorder="1" applyAlignment="1">
      <alignment horizontal="center" wrapText="1"/>
    </xf>
    <xf numFmtId="0" fontId="41" fillId="2" borderId="43" xfId="0" applyFont="1" applyFill="1" applyBorder="1" applyAlignment="1">
      <alignment horizontal="center" vertical="center" wrapText="1"/>
    </xf>
    <xf numFmtId="0" fontId="41" fillId="2" borderId="23" xfId="0" applyFont="1" applyFill="1" applyBorder="1" applyAlignment="1">
      <alignment horizontal="center" vertical="center" wrapText="1"/>
    </xf>
    <xf numFmtId="0" fontId="41" fillId="2" borderId="26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34" xfId="0" applyFill="1" applyBorder="1" applyAlignment="1">
      <alignment wrapText="1"/>
    </xf>
    <xf numFmtId="0" fontId="41" fillId="2" borderId="24" xfId="0" applyFont="1" applyFill="1" applyBorder="1" applyAlignment="1">
      <alignment horizontal="center" wrapText="1"/>
    </xf>
    <xf numFmtId="0" fontId="41" fillId="0" borderId="27" xfId="0" applyFont="1" applyFill="1" applyBorder="1" applyAlignment="1">
      <alignment horizontal="center" wrapText="1"/>
    </xf>
    <xf numFmtId="0" fontId="16" fillId="0" borderId="4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6" fillId="0" borderId="37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wrapText="1"/>
    </xf>
    <xf numFmtId="0" fontId="26" fillId="0" borderId="45" xfId="0" applyFont="1" applyBorder="1" applyAlignment="1">
      <alignment horizont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28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22" xfId="0" applyFont="1" applyBorder="1" applyAlignment="1">
      <alignment horizontal="center" wrapText="1"/>
    </xf>
    <xf numFmtId="0" fontId="26" fillId="0" borderId="33" xfId="0" applyFont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16" fillId="0" borderId="46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0" fontId="2" fillId="0" borderId="0" xfId="0" applyNumberFormat="1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41" fillId="0" borderId="36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2" fillId="0" borderId="45" xfId="0" applyFont="1" applyBorder="1" applyAlignment="1">
      <alignment horizontal="right" vertical="center"/>
    </xf>
    <xf numFmtId="0" fontId="43" fillId="0" borderId="0" xfId="0" applyNumberFormat="1" applyFont="1" applyAlignment="1">
      <alignment horizontal="center" vertical="center"/>
    </xf>
    <xf numFmtId="0" fontId="43" fillId="0" borderId="0" xfId="0" applyNumberFormat="1" applyFont="1" applyAlignment="1">
      <alignment vertical="center"/>
    </xf>
    <xf numFmtId="0" fontId="36" fillId="0" borderId="45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43" fillId="0" borderId="0" xfId="0" applyFont="1" applyFill="1" applyAlignment="1">
      <alignment horizontal="center" vertical="center"/>
    </xf>
    <xf numFmtId="0" fontId="0" fillId="0" borderId="25" xfId="0" applyFont="1" applyBorder="1" applyAlignment="1">
      <alignment horizontal="right"/>
    </xf>
    <xf numFmtId="0" fontId="2" fillId="0" borderId="32" xfId="0" applyFont="1" applyBorder="1" applyAlignment="1" quotePrefix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186" fontId="34" fillId="0" borderId="18" xfId="18" applyNumberFormat="1" applyFont="1" applyBorder="1" applyAlignment="1">
      <alignment horizontal="center" vertical="center"/>
    </xf>
    <xf numFmtId="186" fontId="34" fillId="0" borderId="0" xfId="17" applyNumberFormat="1" applyFont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6" fontId="34" fillId="0" borderId="0" xfId="19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186" fontId="34" fillId="0" borderId="0" xfId="18" applyNumberFormat="1" applyFont="1" applyBorder="1" applyAlignment="1">
      <alignment horizontal="center" vertical="center"/>
    </xf>
    <xf numFmtId="186" fontId="12" fillId="0" borderId="4" xfId="19" applyNumberFormat="1" applyFont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right" vertical="center"/>
    </xf>
    <xf numFmtId="0" fontId="36" fillId="0" borderId="26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center" wrapText="1"/>
    </xf>
    <xf numFmtId="0" fontId="36" fillId="0" borderId="37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42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shrinkToFit="1"/>
    </xf>
    <xf numFmtId="0" fontId="2" fillId="0" borderId="5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2" fillId="0" borderId="30" xfId="0" applyNumberFormat="1" applyFont="1" applyBorder="1" applyAlignment="1">
      <alignment horizontal="center" vertical="center" shrinkToFit="1"/>
    </xf>
    <xf numFmtId="0" fontId="2" fillId="0" borderId="6" xfId="0" applyNumberFormat="1" applyFont="1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 quotePrefix="1">
      <alignment horizontal="right" vertical="center"/>
    </xf>
    <xf numFmtId="0" fontId="2" fillId="0" borderId="30" xfId="0" applyNumberFormat="1" applyFont="1" applyBorder="1" applyAlignment="1" quotePrefix="1">
      <alignment horizontal="center" vertical="center" shrinkToFit="1"/>
    </xf>
    <xf numFmtId="0" fontId="2" fillId="0" borderId="25" xfId="0" applyNumberFormat="1" applyFont="1" applyBorder="1" applyAlignment="1">
      <alignment horizontal="center" vertical="center" shrinkToFit="1"/>
    </xf>
    <xf numFmtId="0" fontId="2" fillId="0" borderId="17" xfId="0" applyNumberFormat="1" applyFont="1" applyBorder="1" applyAlignment="1" quotePrefix="1">
      <alignment horizontal="center" vertical="center" shrinkToFit="1"/>
    </xf>
    <xf numFmtId="0" fontId="2" fillId="0" borderId="9" xfId="0" applyNumberFormat="1" applyFont="1" applyBorder="1" applyAlignment="1">
      <alignment horizontal="center" vertical="center" shrinkToFit="1"/>
    </xf>
    <xf numFmtId="0" fontId="2" fillId="0" borderId="3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 quotePrefix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 shrinkToFit="1"/>
    </xf>
    <xf numFmtId="0" fontId="2" fillId="0" borderId="46" xfId="0" applyNumberFormat="1" applyFont="1" applyBorder="1" applyAlignment="1">
      <alignment horizontal="center" vertical="center" shrinkToFit="1"/>
    </xf>
    <xf numFmtId="0" fontId="2" fillId="0" borderId="50" xfId="0" applyNumberFormat="1" applyFont="1" applyBorder="1" applyAlignment="1" quotePrefix="1">
      <alignment horizontal="center" vertical="center" shrinkToFit="1"/>
    </xf>
    <xf numFmtId="0" fontId="2" fillId="0" borderId="31" xfId="0" applyNumberFormat="1" applyFont="1" applyBorder="1" applyAlignment="1">
      <alignment horizontal="center" vertical="center" shrinkToFit="1"/>
    </xf>
    <xf numFmtId="0" fontId="2" fillId="0" borderId="36" xfId="0" applyNumberFormat="1" applyFont="1" applyBorder="1" applyAlignment="1" quotePrefix="1">
      <alignment horizontal="center" vertical="center" shrinkToFit="1"/>
    </xf>
    <xf numFmtId="0" fontId="2" fillId="0" borderId="50" xfId="0" applyNumberFormat="1" applyFont="1" applyBorder="1" applyAlignment="1">
      <alignment horizontal="center" vertical="center" shrinkToFit="1"/>
    </xf>
    <xf numFmtId="0" fontId="2" fillId="0" borderId="36" xfId="0" applyNumberFormat="1" applyFont="1" applyBorder="1" applyAlignment="1">
      <alignment horizontal="center" vertical="center" shrinkToFit="1"/>
    </xf>
    <xf numFmtId="0" fontId="2" fillId="0" borderId="17" xfId="0" applyNumberFormat="1" applyFont="1" applyBorder="1" applyAlignment="1">
      <alignment horizontal="center" vertical="center" shrinkToFit="1"/>
    </xf>
    <xf numFmtId="0" fontId="2" fillId="0" borderId="32" xfId="0" applyNumberFormat="1" applyFont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center" vertical="center" shrinkToFit="1"/>
    </xf>
    <xf numFmtId="0" fontId="24" fillId="0" borderId="4" xfId="0" applyFont="1" applyFill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211" fontId="24" fillId="0" borderId="4" xfId="0" applyNumberFormat="1" applyFont="1" applyFill="1" applyBorder="1" applyAlignment="1">
      <alignment horizontal="center" vertical="center" shrinkToFit="1"/>
    </xf>
    <xf numFmtId="211" fontId="36" fillId="0" borderId="0" xfId="0" applyNumberFormat="1" applyFont="1" applyBorder="1" applyAlignment="1">
      <alignment horizontal="center" vertical="center" shrinkToFit="1"/>
    </xf>
    <xf numFmtId="211" fontId="2" fillId="0" borderId="0" xfId="0" applyNumberFormat="1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6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shrinkToFit="1"/>
    </xf>
  </cellXfs>
  <cellStyles count="25">
    <cellStyle name="Normal" xfId="0"/>
    <cellStyle name="Percent" xfId="15"/>
    <cellStyle name="Comma" xfId="16"/>
    <cellStyle name="Comma [0]" xfId="17"/>
    <cellStyle name="쉼표 [0]_12.보건및사회보장" xfId="18"/>
    <cellStyle name="쉼표 [0]_기획감사12" xfId="19"/>
    <cellStyle name="Followed Hyperlink" xfId="20"/>
    <cellStyle name="콤마 [0]_1" xfId="21"/>
    <cellStyle name="콤마 [0]_해안선및도서" xfId="22"/>
    <cellStyle name="콤마_1" xfId="23"/>
    <cellStyle name="Currency" xfId="24"/>
    <cellStyle name="Currency [0]" xfId="25"/>
    <cellStyle name="표준_맥류" xfId="26"/>
    <cellStyle name="표준_미곡" xfId="27"/>
    <cellStyle name="Hyperlink" xfId="28"/>
    <cellStyle name="category" xfId="29"/>
    <cellStyle name="Grey" xfId="30"/>
    <cellStyle name="HEADER" xfId="31"/>
    <cellStyle name="Header1" xfId="32"/>
    <cellStyle name="Header2" xfId="33"/>
    <cellStyle name="Input [yellow]" xfId="34"/>
    <cellStyle name="Model" xfId="35"/>
    <cellStyle name="Normal - Style1" xfId="36"/>
    <cellStyle name="Percent [2]" xfId="37"/>
    <cellStyle name="subhead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15</xdr:row>
      <xdr:rowOff>133350</xdr:rowOff>
    </xdr:from>
    <xdr:ext cx="95250" cy="209550"/>
    <xdr:sp>
      <xdr:nvSpPr>
        <xdr:cNvPr id="1" name="TextBox 1"/>
        <xdr:cNvSpPr txBox="1">
          <a:spLocks noChangeArrowheads="1"/>
        </xdr:cNvSpPr>
      </xdr:nvSpPr>
      <xdr:spPr>
        <a:xfrm>
          <a:off x="2590800" y="2381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25</xdr:row>
      <xdr:rowOff>142875</xdr:rowOff>
    </xdr:from>
    <xdr:ext cx="95250" cy="209550"/>
    <xdr:sp>
      <xdr:nvSpPr>
        <xdr:cNvPr id="2" name="TextBox 2"/>
        <xdr:cNvSpPr txBox="1">
          <a:spLocks noChangeArrowheads="1"/>
        </xdr:cNvSpPr>
      </xdr:nvSpPr>
      <xdr:spPr>
        <a:xfrm>
          <a:off x="2590800" y="3810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26</xdr:row>
      <xdr:rowOff>142875</xdr:rowOff>
    </xdr:from>
    <xdr:ext cx="95250" cy="209550"/>
    <xdr:sp>
      <xdr:nvSpPr>
        <xdr:cNvPr id="3" name="TextBox 3"/>
        <xdr:cNvSpPr txBox="1">
          <a:spLocks noChangeArrowheads="1"/>
        </xdr:cNvSpPr>
      </xdr:nvSpPr>
      <xdr:spPr>
        <a:xfrm>
          <a:off x="2590800" y="3952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27</xdr:row>
      <xdr:rowOff>142875</xdr:rowOff>
    </xdr:from>
    <xdr:ext cx="95250" cy="209550"/>
    <xdr:sp>
      <xdr:nvSpPr>
        <xdr:cNvPr id="4" name="TextBox 4"/>
        <xdr:cNvSpPr txBox="1">
          <a:spLocks noChangeArrowheads="1"/>
        </xdr:cNvSpPr>
      </xdr:nvSpPr>
      <xdr:spPr>
        <a:xfrm>
          <a:off x="2590800" y="4095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28</xdr:row>
      <xdr:rowOff>142875</xdr:rowOff>
    </xdr:from>
    <xdr:ext cx="95250" cy="209550"/>
    <xdr:sp>
      <xdr:nvSpPr>
        <xdr:cNvPr id="5" name="TextBox 5"/>
        <xdr:cNvSpPr txBox="1">
          <a:spLocks noChangeArrowheads="1"/>
        </xdr:cNvSpPr>
      </xdr:nvSpPr>
      <xdr:spPr>
        <a:xfrm>
          <a:off x="2590800" y="4238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29</xdr:row>
      <xdr:rowOff>142875</xdr:rowOff>
    </xdr:from>
    <xdr:ext cx="95250" cy="209550"/>
    <xdr:sp>
      <xdr:nvSpPr>
        <xdr:cNvPr id="6" name="TextBox 6"/>
        <xdr:cNvSpPr txBox="1">
          <a:spLocks noChangeArrowheads="1"/>
        </xdr:cNvSpPr>
      </xdr:nvSpPr>
      <xdr:spPr>
        <a:xfrm>
          <a:off x="2590800" y="4381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30</xdr:row>
      <xdr:rowOff>142875</xdr:rowOff>
    </xdr:from>
    <xdr:ext cx="95250" cy="209550"/>
    <xdr:sp>
      <xdr:nvSpPr>
        <xdr:cNvPr id="7" name="TextBox 7"/>
        <xdr:cNvSpPr txBox="1">
          <a:spLocks noChangeArrowheads="1"/>
        </xdr:cNvSpPr>
      </xdr:nvSpPr>
      <xdr:spPr>
        <a:xfrm>
          <a:off x="2590800" y="452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31</xdr:row>
      <xdr:rowOff>142875</xdr:rowOff>
    </xdr:from>
    <xdr:ext cx="95250" cy="209550"/>
    <xdr:sp>
      <xdr:nvSpPr>
        <xdr:cNvPr id="8" name="TextBox 8"/>
        <xdr:cNvSpPr txBox="1">
          <a:spLocks noChangeArrowheads="1"/>
        </xdr:cNvSpPr>
      </xdr:nvSpPr>
      <xdr:spPr>
        <a:xfrm>
          <a:off x="2590800" y="4667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32</xdr:row>
      <xdr:rowOff>142875</xdr:rowOff>
    </xdr:from>
    <xdr:ext cx="95250" cy="209550"/>
    <xdr:sp>
      <xdr:nvSpPr>
        <xdr:cNvPr id="9" name="TextBox 9"/>
        <xdr:cNvSpPr txBox="1">
          <a:spLocks noChangeArrowheads="1"/>
        </xdr:cNvSpPr>
      </xdr:nvSpPr>
      <xdr:spPr>
        <a:xfrm>
          <a:off x="2590800" y="4810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33</xdr:row>
      <xdr:rowOff>142875</xdr:rowOff>
    </xdr:from>
    <xdr:ext cx="95250" cy="209550"/>
    <xdr:sp>
      <xdr:nvSpPr>
        <xdr:cNvPr id="10" name="TextBox 10"/>
        <xdr:cNvSpPr txBox="1">
          <a:spLocks noChangeArrowheads="1"/>
        </xdr:cNvSpPr>
      </xdr:nvSpPr>
      <xdr:spPr>
        <a:xfrm>
          <a:off x="2590800" y="4953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142875</xdr:rowOff>
    </xdr:from>
    <xdr:ext cx="95250" cy="209550"/>
    <xdr:sp>
      <xdr:nvSpPr>
        <xdr:cNvPr id="11" name="TextBox 11"/>
        <xdr:cNvSpPr txBox="1">
          <a:spLocks noChangeArrowheads="1"/>
        </xdr:cNvSpPr>
      </xdr:nvSpPr>
      <xdr:spPr>
        <a:xfrm>
          <a:off x="2590800" y="5095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35</xdr:row>
      <xdr:rowOff>142875</xdr:rowOff>
    </xdr:from>
    <xdr:ext cx="95250" cy="209550"/>
    <xdr:sp>
      <xdr:nvSpPr>
        <xdr:cNvPr id="12" name="TextBox 12"/>
        <xdr:cNvSpPr txBox="1">
          <a:spLocks noChangeArrowheads="1"/>
        </xdr:cNvSpPr>
      </xdr:nvSpPr>
      <xdr:spPr>
        <a:xfrm>
          <a:off x="2590800" y="5238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36</xdr:row>
      <xdr:rowOff>142875</xdr:rowOff>
    </xdr:from>
    <xdr:ext cx="95250" cy="209550"/>
    <xdr:sp>
      <xdr:nvSpPr>
        <xdr:cNvPr id="13" name="TextBox 13"/>
        <xdr:cNvSpPr txBox="1">
          <a:spLocks noChangeArrowheads="1"/>
        </xdr:cNvSpPr>
      </xdr:nvSpPr>
      <xdr:spPr>
        <a:xfrm>
          <a:off x="2590800" y="5381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37</xdr:row>
      <xdr:rowOff>142875</xdr:rowOff>
    </xdr:from>
    <xdr:ext cx="95250" cy="209550"/>
    <xdr:sp>
      <xdr:nvSpPr>
        <xdr:cNvPr id="14" name="TextBox 14"/>
        <xdr:cNvSpPr txBox="1">
          <a:spLocks noChangeArrowheads="1"/>
        </xdr:cNvSpPr>
      </xdr:nvSpPr>
      <xdr:spPr>
        <a:xfrm>
          <a:off x="2590800" y="5524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38</xdr:row>
      <xdr:rowOff>142875</xdr:rowOff>
    </xdr:from>
    <xdr:ext cx="95250" cy="209550"/>
    <xdr:sp>
      <xdr:nvSpPr>
        <xdr:cNvPr id="15" name="TextBox 15"/>
        <xdr:cNvSpPr txBox="1">
          <a:spLocks noChangeArrowheads="1"/>
        </xdr:cNvSpPr>
      </xdr:nvSpPr>
      <xdr:spPr>
        <a:xfrm>
          <a:off x="2590800" y="5667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39</xdr:row>
      <xdr:rowOff>142875</xdr:rowOff>
    </xdr:from>
    <xdr:ext cx="95250" cy="209550"/>
    <xdr:sp>
      <xdr:nvSpPr>
        <xdr:cNvPr id="16" name="TextBox 16"/>
        <xdr:cNvSpPr txBox="1">
          <a:spLocks noChangeArrowheads="1"/>
        </xdr:cNvSpPr>
      </xdr:nvSpPr>
      <xdr:spPr>
        <a:xfrm>
          <a:off x="2590800" y="5810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40</xdr:row>
      <xdr:rowOff>142875</xdr:rowOff>
    </xdr:from>
    <xdr:ext cx="95250" cy="209550"/>
    <xdr:sp>
      <xdr:nvSpPr>
        <xdr:cNvPr id="17" name="TextBox 17"/>
        <xdr:cNvSpPr txBox="1">
          <a:spLocks noChangeArrowheads="1"/>
        </xdr:cNvSpPr>
      </xdr:nvSpPr>
      <xdr:spPr>
        <a:xfrm>
          <a:off x="2590800" y="595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142875</xdr:rowOff>
    </xdr:from>
    <xdr:ext cx="95250" cy="209550"/>
    <xdr:sp>
      <xdr:nvSpPr>
        <xdr:cNvPr id="18" name="TextBox 18"/>
        <xdr:cNvSpPr txBox="1">
          <a:spLocks noChangeArrowheads="1"/>
        </xdr:cNvSpPr>
      </xdr:nvSpPr>
      <xdr:spPr>
        <a:xfrm>
          <a:off x="2590800" y="6096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142875</xdr:rowOff>
    </xdr:from>
    <xdr:ext cx="95250" cy="209550"/>
    <xdr:sp>
      <xdr:nvSpPr>
        <xdr:cNvPr id="19" name="TextBox 19"/>
        <xdr:cNvSpPr txBox="1">
          <a:spLocks noChangeArrowheads="1"/>
        </xdr:cNvSpPr>
      </xdr:nvSpPr>
      <xdr:spPr>
        <a:xfrm>
          <a:off x="2590800" y="6238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11</xdr:row>
      <xdr:rowOff>133350</xdr:rowOff>
    </xdr:from>
    <xdr:ext cx="95250" cy="209550"/>
    <xdr:sp>
      <xdr:nvSpPr>
        <xdr:cNvPr id="20" name="TextBox 20"/>
        <xdr:cNvSpPr txBox="1">
          <a:spLocks noChangeArrowheads="1"/>
        </xdr:cNvSpPr>
      </xdr:nvSpPr>
      <xdr:spPr>
        <a:xfrm>
          <a:off x="2590800" y="1847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15</xdr:row>
      <xdr:rowOff>133350</xdr:rowOff>
    </xdr:from>
    <xdr:ext cx="95250" cy="209550"/>
    <xdr:sp>
      <xdr:nvSpPr>
        <xdr:cNvPr id="21" name="TextBox 21"/>
        <xdr:cNvSpPr txBox="1">
          <a:spLocks noChangeArrowheads="1"/>
        </xdr:cNvSpPr>
      </xdr:nvSpPr>
      <xdr:spPr>
        <a:xfrm>
          <a:off x="2590800" y="2381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25</xdr:row>
      <xdr:rowOff>142875</xdr:rowOff>
    </xdr:from>
    <xdr:ext cx="95250" cy="209550"/>
    <xdr:sp>
      <xdr:nvSpPr>
        <xdr:cNvPr id="22" name="TextBox 22"/>
        <xdr:cNvSpPr txBox="1">
          <a:spLocks noChangeArrowheads="1"/>
        </xdr:cNvSpPr>
      </xdr:nvSpPr>
      <xdr:spPr>
        <a:xfrm>
          <a:off x="2590800" y="3810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26</xdr:row>
      <xdr:rowOff>142875</xdr:rowOff>
    </xdr:from>
    <xdr:ext cx="95250" cy="209550"/>
    <xdr:sp>
      <xdr:nvSpPr>
        <xdr:cNvPr id="23" name="TextBox 23"/>
        <xdr:cNvSpPr txBox="1">
          <a:spLocks noChangeArrowheads="1"/>
        </xdr:cNvSpPr>
      </xdr:nvSpPr>
      <xdr:spPr>
        <a:xfrm>
          <a:off x="2590800" y="3952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27</xdr:row>
      <xdr:rowOff>142875</xdr:rowOff>
    </xdr:from>
    <xdr:ext cx="95250" cy="209550"/>
    <xdr:sp>
      <xdr:nvSpPr>
        <xdr:cNvPr id="24" name="TextBox 24"/>
        <xdr:cNvSpPr txBox="1">
          <a:spLocks noChangeArrowheads="1"/>
        </xdr:cNvSpPr>
      </xdr:nvSpPr>
      <xdr:spPr>
        <a:xfrm>
          <a:off x="2590800" y="4095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28</xdr:row>
      <xdr:rowOff>142875</xdr:rowOff>
    </xdr:from>
    <xdr:ext cx="95250" cy="209550"/>
    <xdr:sp>
      <xdr:nvSpPr>
        <xdr:cNvPr id="25" name="TextBox 25"/>
        <xdr:cNvSpPr txBox="1">
          <a:spLocks noChangeArrowheads="1"/>
        </xdr:cNvSpPr>
      </xdr:nvSpPr>
      <xdr:spPr>
        <a:xfrm>
          <a:off x="2590800" y="4238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29</xdr:row>
      <xdr:rowOff>142875</xdr:rowOff>
    </xdr:from>
    <xdr:ext cx="95250" cy="209550"/>
    <xdr:sp>
      <xdr:nvSpPr>
        <xdr:cNvPr id="26" name="TextBox 26"/>
        <xdr:cNvSpPr txBox="1">
          <a:spLocks noChangeArrowheads="1"/>
        </xdr:cNvSpPr>
      </xdr:nvSpPr>
      <xdr:spPr>
        <a:xfrm>
          <a:off x="2590800" y="4381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30</xdr:row>
      <xdr:rowOff>142875</xdr:rowOff>
    </xdr:from>
    <xdr:ext cx="95250" cy="209550"/>
    <xdr:sp>
      <xdr:nvSpPr>
        <xdr:cNvPr id="27" name="TextBox 27"/>
        <xdr:cNvSpPr txBox="1">
          <a:spLocks noChangeArrowheads="1"/>
        </xdr:cNvSpPr>
      </xdr:nvSpPr>
      <xdr:spPr>
        <a:xfrm>
          <a:off x="2590800" y="452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31</xdr:row>
      <xdr:rowOff>142875</xdr:rowOff>
    </xdr:from>
    <xdr:ext cx="95250" cy="209550"/>
    <xdr:sp>
      <xdr:nvSpPr>
        <xdr:cNvPr id="28" name="TextBox 28"/>
        <xdr:cNvSpPr txBox="1">
          <a:spLocks noChangeArrowheads="1"/>
        </xdr:cNvSpPr>
      </xdr:nvSpPr>
      <xdr:spPr>
        <a:xfrm>
          <a:off x="2590800" y="4667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32</xdr:row>
      <xdr:rowOff>142875</xdr:rowOff>
    </xdr:from>
    <xdr:ext cx="95250" cy="209550"/>
    <xdr:sp>
      <xdr:nvSpPr>
        <xdr:cNvPr id="29" name="TextBox 29"/>
        <xdr:cNvSpPr txBox="1">
          <a:spLocks noChangeArrowheads="1"/>
        </xdr:cNvSpPr>
      </xdr:nvSpPr>
      <xdr:spPr>
        <a:xfrm>
          <a:off x="2590800" y="4810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33</xdr:row>
      <xdr:rowOff>142875</xdr:rowOff>
    </xdr:from>
    <xdr:ext cx="95250" cy="209550"/>
    <xdr:sp>
      <xdr:nvSpPr>
        <xdr:cNvPr id="30" name="TextBox 30"/>
        <xdr:cNvSpPr txBox="1">
          <a:spLocks noChangeArrowheads="1"/>
        </xdr:cNvSpPr>
      </xdr:nvSpPr>
      <xdr:spPr>
        <a:xfrm>
          <a:off x="2590800" y="4953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142875</xdr:rowOff>
    </xdr:from>
    <xdr:ext cx="95250" cy="209550"/>
    <xdr:sp>
      <xdr:nvSpPr>
        <xdr:cNvPr id="31" name="TextBox 31"/>
        <xdr:cNvSpPr txBox="1">
          <a:spLocks noChangeArrowheads="1"/>
        </xdr:cNvSpPr>
      </xdr:nvSpPr>
      <xdr:spPr>
        <a:xfrm>
          <a:off x="2590800" y="5095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35</xdr:row>
      <xdr:rowOff>142875</xdr:rowOff>
    </xdr:from>
    <xdr:ext cx="95250" cy="209550"/>
    <xdr:sp>
      <xdr:nvSpPr>
        <xdr:cNvPr id="32" name="TextBox 32"/>
        <xdr:cNvSpPr txBox="1">
          <a:spLocks noChangeArrowheads="1"/>
        </xdr:cNvSpPr>
      </xdr:nvSpPr>
      <xdr:spPr>
        <a:xfrm>
          <a:off x="2590800" y="5238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36</xdr:row>
      <xdr:rowOff>142875</xdr:rowOff>
    </xdr:from>
    <xdr:ext cx="95250" cy="209550"/>
    <xdr:sp>
      <xdr:nvSpPr>
        <xdr:cNvPr id="33" name="TextBox 33"/>
        <xdr:cNvSpPr txBox="1">
          <a:spLocks noChangeArrowheads="1"/>
        </xdr:cNvSpPr>
      </xdr:nvSpPr>
      <xdr:spPr>
        <a:xfrm>
          <a:off x="2590800" y="5381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37</xdr:row>
      <xdr:rowOff>142875</xdr:rowOff>
    </xdr:from>
    <xdr:ext cx="95250" cy="209550"/>
    <xdr:sp>
      <xdr:nvSpPr>
        <xdr:cNvPr id="34" name="TextBox 34"/>
        <xdr:cNvSpPr txBox="1">
          <a:spLocks noChangeArrowheads="1"/>
        </xdr:cNvSpPr>
      </xdr:nvSpPr>
      <xdr:spPr>
        <a:xfrm>
          <a:off x="2590800" y="5524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38</xdr:row>
      <xdr:rowOff>142875</xdr:rowOff>
    </xdr:from>
    <xdr:ext cx="95250" cy="209550"/>
    <xdr:sp>
      <xdr:nvSpPr>
        <xdr:cNvPr id="35" name="TextBox 35"/>
        <xdr:cNvSpPr txBox="1">
          <a:spLocks noChangeArrowheads="1"/>
        </xdr:cNvSpPr>
      </xdr:nvSpPr>
      <xdr:spPr>
        <a:xfrm>
          <a:off x="2590800" y="5667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39</xdr:row>
      <xdr:rowOff>142875</xdr:rowOff>
    </xdr:from>
    <xdr:ext cx="95250" cy="209550"/>
    <xdr:sp>
      <xdr:nvSpPr>
        <xdr:cNvPr id="36" name="TextBox 36"/>
        <xdr:cNvSpPr txBox="1">
          <a:spLocks noChangeArrowheads="1"/>
        </xdr:cNvSpPr>
      </xdr:nvSpPr>
      <xdr:spPr>
        <a:xfrm>
          <a:off x="2590800" y="5810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40</xdr:row>
      <xdr:rowOff>142875</xdr:rowOff>
    </xdr:from>
    <xdr:ext cx="95250" cy="209550"/>
    <xdr:sp>
      <xdr:nvSpPr>
        <xdr:cNvPr id="37" name="TextBox 37"/>
        <xdr:cNvSpPr txBox="1">
          <a:spLocks noChangeArrowheads="1"/>
        </xdr:cNvSpPr>
      </xdr:nvSpPr>
      <xdr:spPr>
        <a:xfrm>
          <a:off x="2590800" y="595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142875</xdr:rowOff>
    </xdr:from>
    <xdr:ext cx="95250" cy="209550"/>
    <xdr:sp>
      <xdr:nvSpPr>
        <xdr:cNvPr id="38" name="TextBox 38"/>
        <xdr:cNvSpPr txBox="1">
          <a:spLocks noChangeArrowheads="1"/>
        </xdr:cNvSpPr>
      </xdr:nvSpPr>
      <xdr:spPr>
        <a:xfrm>
          <a:off x="2590800" y="6096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142875</xdr:rowOff>
    </xdr:from>
    <xdr:ext cx="95250" cy="209550"/>
    <xdr:sp>
      <xdr:nvSpPr>
        <xdr:cNvPr id="39" name="TextBox 39"/>
        <xdr:cNvSpPr txBox="1">
          <a:spLocks noChangeArrowheads="1"/>
        </xdr:cNvSpPr>
      </xdr:nvSpPr>
      <xdr:spPr>
        <a:xfrm>
          <a:off x="2590800" y="6238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15</xdr:row>
      <xdr:rowOff>133350</xdr:rowOff>
    </xdr:from>
    <xdr:ext cx="95250" cy="209550"/>
    <xdr:sp>
      <xdr:nvSpPr>
        <xdr:cNvPr id="40" name="TextBox 40"/>
        <xdr:cNvSpPr txBox="1">
          <a:spLocks noChangeArrowheads="1"/>
        </xdr:cNvSpPr>
      </xdr:nvSpPr>
      <xdr:spPr>
        <a:xfrm>
          <a:off x="2590800" y="2381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25</xdr:row>
      <xdr:rowOff>142875</xdr:rowOff>
    </xdr:from>
    <xdr:ext cx="95250" cy="209550"/>
    <xdr:sp>
      <xdr:nvSpPr>
        <xdr:cNvPr id="41" name="TextBox 41"/>
        <xdr:cNvSpPr txBox="1">
          <a:spLocks noChangeArrowheads="1"/>
        </xdr:cNvSpPr>
      </xdr:nvSpPr>
      <xdr:spPr>
        <a:xfrm>
          <a:off x="2590800" y="3810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26</xdr:row>
      <xdr:rowOff>142875</xdr:rowOff>
    </xdr:from>
    <xdr:ext cx="95250" cy="209550"/>
    <xdr:sp>
      <xdr:nvSpPr>
        <xdr:cNvPr id="42" name="TextBox 42"/>
        <xdr:cNvSpPr txBox="1">
          <a:spLocks noChangeArrowheads="1"/>
        </xdr:cNvSpPr>
      </xdr:nvSpPr>
      <xdr:spPr>
        <a:xfrm>
          <a:off x="2590800" y="3952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27</xdr:row>
      <xdr:rowOff>142875</xdr:rowOff>
    </xdr:from>
    <xdr:ext cx="95250" cy="209550"/>
    <xdr:sp>
      <xdr:nvSpPr>
        <xdr:cNvPr id="43" name="TextBox 43"/>
        <xdr:cNvSpPr txBox="1">
          <a:spLocks noChangeArrowheads="1"/>
        </xdr:cNvSpPr>
      </xdr:nvSpPr>
      <xdr:spPr>
        <a:xfrm>
          <a:off x="2590800" y="4095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28</xdr:row>
      <xdr:rowOff>142875</xdr:rowOff>
    </xdr:from>
    <xdr:ext cx="95250" cy="209550"/>
    <xdr:sp>
      <xdr:nvSpPr>
        <xdr:cNvPr id="44" name="TextBox 44"/>
        <xdr:cNvSpPr txBox="1">
          <a:spLocks noChangeArrowheads="1"/>
        </xdr:cNvSpPr>
      </xdr:nvSpPr>
      <xdr:spPr>
        <a:xfrm>
          <a:off x="2590800" y="4238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29</xdr:row>
      <xdr:rowOff>142875</xdr:rowOff>
    </xdr:from>
    <xdr:ext cx="95250" cy="209550"/>
    <xdr:sp>
      <xdr:nvSpPr>
        <xdr:cNvPr id="45" name="TextBox 45"/>
        <xdr:cNvSpPr txBox="1">
          <a:spLocks noChangeArrowheads="1"/>
        </xdr:cNvSpPr>
      </xdr:nvSpPr>
      <xdr:spPr>
        <a:xfrm>
          <a:off x="2590800" y="4381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30</xdr:row>
      <xdr:rowOff>142875</xdr:rowOff>
    </xdr:from>
    <xdr:ext cx="95250" cy="209550"/>
    <xdr:sp>
      <xdr:nvSpPr>
        <xdr:cNvPr id="46" name="TextBox 46"/>
        <xdr:cNvSpPr txBox="1">
          <a:spLocks noChangeArrowheads="1"/>
        </xdr:cNvSpPr>
      </xdr:nvSpPr>
      <xdr:spPr>
        <a:xfrm>
          <a:off x="2590800" y="452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31</xdr:row>
      <xdr:rowOff>142875</xdr:rowOff>
    </xdr:from>
    <xdr:ext cx="95250" cy="209550"/>
    <xdr:sp>
      <xdr:nvSpPr>
        <xdr:cNvPr id="47" name="TextBox 47"/>
        <xdr:cNvSpPr txBox="1">
          <a:spLocks noChangeArrowheads="1"/>
        </xdr:cNvSpPr>
      </xdr:nvSpPr>
      <xdr:spPr>
        <a:xfrm>
          <a:off x="2590800" y="4667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32</xdr:row>
      <xdr:rowOff>142875</xdr:rowOff>
    </xdr:from>
    <xdr:ext cx="95250" cy="209550"/>
    <xdr:sp>
      <xdr:nvSpPr>
        <xdr:cNvPr id="48" name="TextBox 48"/>
        <xdr:cNvSpPr txBox="1">
          <a:spLocks noChangeArrowheads="1"/>
        </xdr:cNvSpPr>
      </xdr:nvSpPr>
      <xdr:spPr>
        <a:xfrm>
          <a:off x="2590800" y="4810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33</xdr:row>
      <xdr:rowOff>142875</xdr:rowOff>
    </xdr:from>
    <xdr:ext cx="95250" cy="209550"/>
    <xdr:sp>
      <xdr:nvSpPr>
        <xdr:cNvPr id="49" name="TextBox 49"/>
        <xdr:cNvSpPr txBox="1">
          <a:spLocks noChangeArrowheads="1"/>
        </xdr:cNvSpPr>
      </xdr:nvSpPr>
      <xdr:spPr>
        <a:xfrm>
          <a:off x="2590800" y="4953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142875</xdr:rowOff>
    </xdr:from>
    <xdr:ext cx="95250" cy="209550"/>
    <xdr:sp>
      <xdr:nvSpPr>
        <xdr:cNvPr id="50" name="TextBox 50"/>
        <xdr:cNvSpPr txBox="1">
          <a:spLocks noChangeArrowheads="1"/>
        </xdr:cNvSpPr>
      </xdr:nvSpPr>
      <xdr:spPr>
        <a:xfrm>
          <a:off x="2590800" y="5095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35</xdr:row>
      <xdr:rowOff>142875</xdr:rowOff>
    </xdr:from>
    <xdr:ext cx="95250" cy="209550"/>
    <xdr:sp>
      <xdr:nvSpPr>
        <xdr:cNvPr id="51" name="TextBox 51"/>
        <xdr:cNvSpPr txBox="1">
          <a:spLocks noChangeArrowheads="1"/>
        </xdr:cNvSpPr>
      </xdr:nvSpPr>
      <xdr:spPr>
        <a:xfrm>
          <a:off x="2590800" y="5238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36</xdr:row>
      <xdr:rowOff>142875</xdr:rowOff>
    </xdr:from>
    <xdr:ext cx="95250" cy="209550"/>
    <xdr:sp>
      <xdr:nvSpPr>
        <xdr:cNvPr id="52" name="TextBox 52"/>
        <xdr:cNvSpPr txBox="1">
          <a:spLocks noChangeArrowheads="1"/>
        </xdr:cNvSpPr>
      </xdr:nvSpPr>
      <xdr:spPr>
        <a:xfrm>
          <a:off x="2590800" y="5381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37</xdr:row>
      <xdr:rowOff>142875</xdr:rowOff>
    </xdr:from>
    <xdr:ext cx="95250" cy="209550"/>
    <xdr:sp>
      <xdr:nvSpPr>
        <xdr:cNvPr id="53" name="TextBox 53"/>
        <xdr:cNvSpPr txBox="1">
          <a:spLocks noChangeArrowheads="1"/>
        </xdr:cNvSpPr>
      </xdr:nvSpPr>
      <xdr:spPr>
        <a:xfrm>
          <a:off x="2590800" y="5524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38</xdr:row>
      <xdr:rowOff>142875</xdr:rowOff>
    </xdr:from>
    <xdr:ext cx="95250" cy="209550"/>
    <xdr:sp>
      <xdr:nvSpPr>
        <xdr:cNvPr id="54" name="TextBox 54"/>
        <xdr:cNvSpPr txBox="1">
          <a:spLocks noChangeArrowheads="1"/>
        </xdr:cNvSpPr>
      </xdr:nvSpPr>
      <xdr:spPr>
        <a:xfrm>
          <a:off x="2590800" y="5667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39</xdr:row>
      <xdr:rowOff>142875</xdr:rowOff>
    </xdr:from>
    <xdr:ext cx="95250" cy="209550"/>
    <xdr:sp>
      <xdr:nvSpPr>
        <xdr:cNvPr id="55" name="TextBox 55"/>
        <xdr:cNvSpPr txBox="1">
          <a:spLocks noChangeArrowheads="1"/>
        </xdr:cNvSpPr>
      </xdr:nvSpPr>
      <xdr:spPr>
        <a:xfrm>
          <a:off x="2590800" y="5810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40</xdr:row>
      <xdr:rowOff>142875</xdr:rowOff>
    </xdr:from>
    <xdr:ext cx="95250" cy="209550"/>
    <xdr:sp>
      <xdr:nvSpPr>
        <xdr:cNvPr id="56" name="TextBox 56"/>
        <xdr:cNvSpPr txBox="1">
          <a:spLocks noChangeArrowheads="1"/>
        </xdr:cNvSpPr>
      </xdr:nvSpPr>
      <xdr:spPr>
        <a:xfrm>
          <a:off x="2590800" y="595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142875</xdr:rowOff>
    </xdr:from>
    <xdr:ext cx="95250" cy="209550"/>
    <xdr:sp>
      <xdr:nvSpPr>
        <xdr:cNvPr id="57" name="TextBox 57"/>
        <xdr:cNvSpPr txBox="1">
          <a:spLocks noChangeArrowheads="1"/>
        </xdr:cNvSpPr>
      </xdr:nvSpPr>
      <xdr:spPr>
        <a:xfrm>
          <a:off x="2590800" y="6096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142875</xdr:rowOff>
    </xdr:from>
    <xdr:ext cx="95250" cy="209550"/>
    <xdr:sp>
      <xdr:nvSpPr>
        <xdr:cNvPr id="58" name="TextBox 58"/>
        <xdr:cNvSpPr txBox="1">
          <a:spLocks noChangeArrowheads="1"/>
        </xdr:cNvSpPr>
      </xdr:nvSpPr>
      <xdr:spPr>
        <a:xfrm>
          <a:off x="2590800" y="6238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25</xdr:row>
      <xdr:rowOff>142875</xdr:rowOff>
    </xdr:from>
    <xdr:ext cx="95250" cy="209550"/>
    <xdr:sp>
      <xdr:nvSpPr>
        <xdr:cNvPr id="59" name="TextBox 59"/>
        <xdr:cNvSpPr txBox="1">
          <a:spLocks noChangeArrowheads="1"/>
        </xdr:cNvSpPr>
      </xdr:nvSpPr>
      <xdr:spPr>
        <a:xfrm>
          <a:off x="2590800" y="3810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26</xdr:row>
      <xdr:rowOff>142875</xdr:rowOff>
    </xdr:from>
    <xdr:ext cx="95250" cy="209550"/>
    <xdr:sp>
      <xdr:nvSpPr>
        <xdr:cNvPr id="60" name="TextBox 60"/>
        <xdr:cNvSpPr txBox="1">
          <a:spLocks noChangeArrowheads="1"/>
        </xdr:cNvSpPr>
      </xdr:nvSpPr>
      <xdr:spPr>
        <a:xfrm>
          <a:off x="2590800" y="3952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26</xdr:row>
      <xdr:rowOff>142875</xdr:rowOff>
    </xdr:from>
    <xdr:ext cx="95250" cy="209550"/>
    <xdr:sp>
      <xdr:nvSpPr>
        <xdr:cNvPr id="61" name="TextBox 61"/>
        <xdr:cNvSpPr txBox="1">
          <a:spLocks noChangeArrowheads="1"/>
        </xdr:cNvSpPr>
      </xdr:nvSpPr>
      <xdr:spPr>
        <a:xfrm>
          <a:off x="2590800" y="3952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27</xdr:row>
      <xdr:rowOff>142875</xdr:rowOff>
    </xdr:from>
    <xdr:ext cx="95250" cy="209550"/>
    <xdr:sp>
      <xdr:nvSpPr>
        <xdr:cNvPr id="62" name="TextBox 62"/>
        <xdr:cNvSpPr txBox="1">
          <a:spLocks noChangeArrowheads="1"/>
        </xdr:cNvSpPr>
      </xdr:nvSpPr>
      <xdr:spPr>
        <a:xfrm>
          <a:off x="2590800" y="4095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27</xdr:row>
      <xdr:rowOff>142875</xdr:rowOff>
    </xdr:from>
    <xdr:ext cx="95250" cy="209550"/>
    <xdr:sp>
      <xdr:nvSpPr>
        <xdr:cNvPr id="63" name="TextBox 63"/>
        <xdr:cNvSpPr txBox="1">
          <a:spLocks noChangeArrowheads="1"/>
        </xdr:cNvSpPr>
      </xdr:nvSpPr>
      <xdr:spPr>
        <a:xfrm>
          <a:off x="2590800" y="4095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27</xdr:row>
      <xdr:rowOff>142875</xdr:rowOff>
    </xdr:from>
    <xdr:ext cx="95250" cy="209550"/>
    <xdr:sp>
      <xdr:nvSpPr>
        <xdr:cNvPr id="64" name="TextBox 64"/>
        <xdr:cNvSpPr txBox="1">
          <a:spLocks noChangeArrowheads="1"/>
        </xdr:cNvSpPr>
      </xdr:nvSpPr>
      <xdr:spPr>
        <a:xfrm>
          <a:off x="2590800" y="4095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28</xdr:row>
      <xdr:rowOff>142875</xdr:rowOff>
    </xdr:from>
    <xdr:ext cx="95250" cy="209550"/>
    <xdr:sp>
      <xdr:nvSpPr>
        <xdr:cNvPr id="65" name="TextBox 65"/>
        <xdr:cNvSpPr txBox="1">
          <a:spLocks noChangeArrowheads="1"/>
        </xdr:cNvSpPr>
      </xdr:nvSpPr>
      <xdr:spPr>
        <a:xfrm>
          <a:off x="2590800" y="4238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28</xdr:row>
      <xdr:rowOff>142875</xdr:rowOff>
    </xdr:from>
    <xdr:ext cx="95250" cy="209550"/>
    <xdr:sp>
      <xdr:nvSpPr>
        <xdr:cNvPr id="66" name="TextBox 66"/>
        <xdr:cNvSpPr txBox="1">
          <a:spLocks noChangeArrowheads="1"/>
        </xdr:cNvSpPr>
      </xdr:nvSpPr>
      <xdr:spPr>
        <a:xfrm>
          <a:off x="2590800" y="4238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28</xdr:row>
      <xdr:rowOff>142875</xdr:rowOff>
    </xdr:from>
    <xdr:ext cx="95250" cy="209550"/>
    <xdr:sp>
      <xdr:nvSpPr>
        <xdr:cNvPr id="67" name="TextBox 67"/>
        <xdr:cNvSpPr txBox="1">
          <a:spLocks noChangeArrowheads="1"/>
        </xdr:cNvSpPr>
      </xdr:nvSpPr>
      <xdr:spPr>
        <a:xfrm>
          <a:off x="2590800" y="4238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29</xdr:row>
      <xdr:rowOff>142875</xdr:rowOff>
    </xdr:from>
    <xdr:ext cx="95250" cy="209550"/>
    <xdr:sp>
      <xdr:nvSpPr>
        <xdr:cNvPr id="68" name="TextBox 68"/>
        <xdr:cNvSpPr txBox="1">
          <a:spLocks noChangeArrowheads="1"/>
        </xdr:cNvSpPr>
      </xdr:nvSpPr>
      <xdr:spPr>
        <a:xfrm>
          <a:off x="2590800" y="4381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29</xdr:row>
      <xdr:rowOff>142875</xdr:rowOff>
    </xdr:from>
    <xdr:ext cx="95250" cy="209550"/>
    <xdr:sp>
      <xdr:nvSpPr>
        <xdr:cNvPr id="69" name="TextBox 69"/>
        <xdr:cNvSpPr txBox="1">
          <a:spLocks noChangeArrowheads="1"/>
        </xdr:cNvSpPr>
      </xdr:nvSpPr>
      <xdr:spPr>
        <a:xfrm>
          <a:off x="2590800" y="4381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29</xdr:row>
      <xdr:rowOff>142875</xdr:rowOff>
    </xdr:from>
    <xdr:ext cx="95250" cy="209550"/>
    <xdr:sp>
      <xdr:nvSpPr>
        <xdr:cNvPr id="70" name="TextBox 70"/>
        <xdr:cNvSpPr txBox="1">
          <a:spLocks noChangeArrowheads="1"/>
        </xdr:cNvSpPr>
      </xdr:nvSpPr>
      <xdr:spPr>
        <a:xfrm>
          <a:off x="2590800" y="4381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30</xdr:row>
      <xdr:rowOff>142875</xdr:rowOff>
    </xdr:from>
    <xdr:ext cx="95250" cy="209550"/>
    <xdr:sp>
      <xdr:nvSpPr>
        <xdr:cNvPr id="71" name="TextBox 71"/>
        <xdr:cNvSpPr txBox="1">
          <a:spLocks noChangeArrowheads="1"/>
        </xdr:cNvSpPr>
      </xdr:nvSpPr>
      <xdr:spPr>
        <a:xfrm>
          <a:off x="2590800" y="452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30</xdr:row>
      <xdr:rowOff>142875</xdr:rowOff>
    </xdr:from>
    <xdr:ext cx="95250" cy="209550"/>
    <xdr:sp>
      <xdr:nvSpPr>
        <xdr:cNvPr id="72" name="TextBox 72"/>
        <xdr:cNvSpPr txBox="1">
          <a:spLocks noChangeArrowheads="1"/>
        </xdr:cNvSpPr>
      </xdr:nvSpPr>
      <xdr:spPr>
        <a:xfrm>
          <a:off x="2590800" y="452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30</xdr:row>
      <xdr:rowOff>142875</xdr:rowOff>
    </xdr:from>
    <xdr:ext cx="95250" cy="209550"/>
    <xdr:sp>
      <xdr:nvSpPr>
        <xdr:cNvPr id="73" name="TextBox 73"/>
        <xdr:cNvSpPr txBox="1">
          <a:spLocks noChangeArrowheads="1"/>
        </xdr:cNvSpPr>
      </xdr:nvSpPr>
      <xdr:spPr>
        <a:xfrm>
          <a:off x="2590800" y="452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31</xdr:row>
      <xdr:rowOff>142875</xdr:rowOff>
    </xdr:from>
    <xdr:ext cx="95250" cy="209550"/>
    <xdr:sp>
      <xdr:nvSpPr>
        <xdr:cNvPr id="74" name="TextBox 74"/>
        <xdr:cNvSpPr txBox="1">
          <a:spLocks noChangeArrowheads="1"/>
        </xdr:cNvSpPr>
      </xdr:nvSpPr>
      <xdr:spPr>
        <a:xfrm>
          <a:off x="2590800" y="4667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31</xdr:row>
      <xdr:rowOff>142875</xdr:rowOff>
    </xdr:from>
    <xdr:ext cx="95250" cy="209550"/>
    <xdr:sp>
      <xdr:nvSpPr>
        <xdr:cNvPr id="75" name="TextBox 75"/>
        <xdr:cNvSpPr txBox="1">
          <a:spLocks noChangeArrowheads="1"/>
        </xdr:cNvSpPr>
      </xdr:nvSpPr>
      <xdr:spPr>
        <a:xfrm>
          <a:off x="2590800" y="4667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31</xdr:row>
      <xdr:rowOff>142875</xdr:rowOff>
    </xdr:from>
    <xdr:ext cx="95250" cy="209550"/>
    <xdr:sp>
      <xdr:nvSpPr>
        <xdr:cNvPr id="76" name="TextBox 76"/>
        <xdr:cNvSpPr txBox="1">
          <a:spLocks noChangeArrowheads="1"/>
        </xdr:cNvSpPr>
      </xdr:nvSpPr>
      <xdr:spPr>
        <a:xfrm>
          <a:off x="2590800" y="4667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32</xdr:row>
      <xdr:rowOff>142875</xdr:rowOff>
    </xdr:from>
    <xdr:ext cx="95250" cy="209550"/>
    <xdr:sp>
      <xdr:nvSpPr>
        <xdr:cNvPr id="77" name="TextBox 77"/>
        <xdr:cNvSpPr txBox="1">
          <a:spLocks noChangeArrowheads="1"/>
        </xdr:cNvSpPr>
      </xdr:nvSpPr>
      <xdr:spPr>
        <a:xfrm>
          <a:off x="2590800" y="4810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32</xdr:row>
      <xdr:rowOff>142875</xdr:rowOff>
    </xdr:from>
    <xdr:ext cx="95250" cy="209550"/>
    <xdr:sp>
      <xdr:nvSpPr>
        <xdr:cNvPr id="78" name="TextBox 78"/>
        <xdr:cNvSpPr txBox="1">
          <a:spLocks noChangeArrowheads="1"/>
        </xdr:cNvSpPr>
      </xdr:nvSpPr>
      <xdr:spPr>
        <a:xfrm>
          <a:off x="2590800" y="4810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32</xdr:row>
      <xdr:rowOff>142875</xdr:rowOff>
    </xdr:from>
    <xdr:ext cx="95250" cy="209550"/>
    <xdr:sp>
      <xdr:nvSpPr>
        <xdr:cNvPr id="79" name="TextBox 79"/>
        <xdr:cNvSpPr txBox="1">
          <a:spLocks noChangeArrowheads="1"/>
        </xdr:cNvSpPr>
      </xdr:nvSpPr>
      <xdr:spPr>
        <a:xfrm>
          <a:off x="2590800" y="4810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33</xdr:row>
      <xdr:rowOff>142875</xdr:rowOff>
    </xdr:from>
    <xdr:ext cx="95250" cy="209550"/>
    <xdr:sp>
      <xdr:nvSpPr>
        <xdr:cNvPr id="80" name="TextBox 80"/>
        <xdr:cNvSpPr txBox="1">
          <a:spLocks noChangeArrowheads="1"/>
        </xdr:cNvSpPr>
      </xdr:nvSpPr>
      <xdr:spPr>
        <a:xfrm>
          <a:off x="2590800" y="4953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33</xdr:row>
      <xdr:rowOff>142875</xdr:rowOff>
    </xdr:from>
    <xdr:ext cx="95250" cy="209550"/>
    <xdr:sp>
      <xdr:nvSpPr>
        <xdr:cNvPr id="81" name="TextBox 81"/>
        <xdr:cNvSpPr txBox="1">
          <a:spLocks noChangeArrowheads="1"/>
        </xdr:cNvSpPr>
      </xdr:nvSpPr>
      <xdr:spPr>
        <a:xfrm>
          <a:off x="2590800" y="4953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33</xdr:row>
      <xdr:rowOff>142875</xdr:rowOff>
    </xdr:from>
    <xdr:ext cx="95250" cy="209550"/>
    <xdr:sp>
      <xdr:nvSpPr>
        <xdr:cNvPr id="82" name="TextBox 82"/>
        <xdr:cNvSpPr txBox="1">
          <a:spLocks noChangeArrowheads="1"/>
        </xdr:cNvSpPr>
      </xdr:nvSpPr>
      <xdr:spPr>
        <a:xfrm>
          <a:off x="2590800" y="4953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142875</xdr:rowOff>
    </xdr:from>
    <xdr:ext cx="95250" cy="209550"/>
    <xdr:sp>
      <xdr:nvSpPr>
        <xdr:cNvPr id="83" name="TextBox 83"/>
        <xdr:cNvSpPr txBox="1">
          <a:spLocks noChangeArrowheads="1"/>
        </xdr:cNvSpPr>
      </xdr:nvSpPr>
      <xdr:spPr>
        <a:xfrm>
          <a:off x="2590800" y="5095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142875</xdr:rowOff>
    </xdr:from>
    <xdr:ext cx="95250" cy="209550"/>
    <xdr:sp>
      <xdr:nvSpPr>
        <xdr:cNvPr id="84" name="TextBox 84"/>
        <xdr:cNvSpPr txBox="1">
          <a:spLocks noChangeArrowheads="1"/>
        </xdr:cNvSpPr>
      </xdr:nvSpPr>
      <xdr:spPr>
        <a:xfrm>
          <a:off x="2590800" y="5095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142875</xdr:rowOff>
    </xdr:from>
    <xdr:ext cx="95250" cy="209550"/>
    <xdr:sp>
      <xdr:nvSpPr>
        <xdr:cNvPr id="85" name="TextBox 85"/>
        <xdr:cNvSpPr txBox="1">
          <a:spLocks noChangeArrowheads="1"/>
        </xdr:cNvSpPr>
      </xdr:nvSpPr>
      <xdr:spPr>
        <a:xfrm>
          <a:off x="2590800" y="5095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35</xdr:row>
      <xdr:rowOff>142875</xdr:rowOff>
    </xdr:from>
    <xdr:ext cx="95250" cy="209550"/>
    <xdr:sp>
      <xdr:nvSpPr>
        <xdr:cNvPr id="86" name="TextBox 86"/>
        <xdr:cNvSpPr txBox="1">
          <a:spLocks noChangeArrowheads="1"/>
        </xdr:cNvSpPr>
      </xdr:nvSpPr>
      <xdr:spPr>
        <a:xfrm>
          <a:off x="2590800" y="5238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35</xdr:row>
      <xdr:rowOff>142875</xdr:rowOff>
    </xdr:from>
    <xdr:ext cx="95250" cy="209550"/>
    <xdr:sp>
      <xdr:nvSpPr>
        <xdr:cNvPr id="87" name="TextBox 87"/>
        <xdr:cNvSpPr txBox="1">
          <a:spLocks noChangeArrowheads="1"/>
        </xdr:cNvSpPr>
      </xdr:nvSpPr>
      <xdr:spPr>
        <a:xfrm>
          <a:off x="2590800" y="5238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35</xdr:row>
      <xdr:rowOff>142875</xdr:rowOff>
    </xdr:from>
    <xdr:ext cx="95250" cy="209550"/>
    <xdr:sp>
      <xdr:nvSpPr>
        <xdr:cNvPr id="88" name="TextBox 88"/>
        <xdr:cNvSpPr txBox="1">
          <a:spLocks noChangeArrowheads="1"/>
        </xdr:cNvSpPr>
      </xdr:nvSpPr>
      <xdr:spPr>
        <a:xfrm>
          <a:off x="2590800" y="5238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36</xdr:row>
      <xdr:rowOff>142875</xdr:rowOff>
    </xdr:from>
    <xdr:ext cx="95250" cy="209550"/>
    <xdr:sp>
      <xdr:nvSpPr>
        <xdr:cNvPr id="89" name="TextBox 89"/>
        <xdr:cNvSpPr txBox="1">
          <a:spLocks noChangeArrowheads="1"/>
        </xdr:cNvSpPr>
      </xdr:nvSpPr>
      <xdr:spPr>
        <a:xfrm>
          <a:off x="2590800" y="5381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36</xdr:row>
      <xdr:rowOff>142875</xdr:rowOff>
    </xdr:from>
    <xdr:ext cx="95250" cy="209550"/>
    <xdr:sp>
      <xdr:nvSpPr>
        <xdr:cNvPr id="90" name="TextBox 90"/>
        <xdr:cNvSpPr txBox="1">
          <a:spLocks noChangeArrowheads="1"/>
        </xdr:cNvSpPr>
      </xdr:nvSpPr>
      <xdr:spPr>
        <a:xfrm>
          <a:off x="2590800" y="5381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36</xdr:row>
      <xdr:rowOff>142875</xdr:rowOff>
    </xdr:from>
    <xdr:ext cx="95250" cy="209550"/>
    <xdr:sp>
      <xdr:nvSpPr>
        <xdr:cNvPr id="91" name="TextBox 91"/>
        <xdr:cNvSpPr txBox="1">
          <a:spLocks noChangeArrowheads="1"/>
        </xdr:cNvSpPr>
      </xdr:nvSpPr>
      <xdr:spPr>
        <a:xfrm>
          <a:off x="2590800" y="5381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37</xdr:row>
      <xdr:rowOff>142875</xdr:rowOff>
    </xdr:from>
    <xdr:ext cx="95250" cy="209550"/>
    <xdr:sp>
      <xdr:nvSpPr>
        <xdr:cNvPr id="92" name="TextBox 92"/>
        <xdr:cNvSpPr txBox="1">
          <a:spLocks noChangeArrowheads="1"/>
        </xdr:cNvSpPr>
      </xdr:nvSpPr>
      <xdr:spPr>
        <a:xfrm>
          <a:off x="2590800" y="5524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37</xdr:row>
      <xdr:rowOff>142875</xdr:rowOff>
    </xdr:from>
    <xdr:ext cx="95250" cy="209550"/>
    <xdr:sp>
      <xdr:nvSpPr>
        <xdr:cNvPr id="93" name="TextBox 93"/>
        <xdr:cNvSpPr txBox="1">
          <a:spLocks noChangeArrowheads="1"/>
        </xdr:cNvSpPr>
      </xdr:nvSpPr>
      <xdr:spPr>
        <a:xfrm>
          <a:off x="2590800" y="5524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37</xdr:row>
      <xdr:rowOff>142875</xdr:rowOff>
    </xdr:from>
    <xdr:ext cx="95250" cy="209550"/>
    <xdr:sp>
      <xdr:nvSpPr>
        <xdr:cNvPr id="94" name="TextBox 94"/>
        <xdr:cNvSpPr txBox="1">
          <a:spLocks noChangeArrowheads="1"/>
        </xdr:cNvSpPr>
      </xdr:nvSpPr>
      <xdr:spPr>
        <a:xfrm>
          <a:off x="2590800" y="5524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38</xdr:row>
      <xdr:rowOff>142875</xdr:rowOff>
    </xdr:from>
    <xdr:ext cx="95250" cy="209550"/>
    <xdr:sp>
      <xdr:nvSpPr>
        <xdr:cNvPr id="95" name="TextBox 95"/>
        <xdr:cNvSpPr txBox="1">
          <a:spLocks noChangeArrowheads="1"/>
        </xdr:cNvSpPr>
      </xdr:nvSpPr>
      <xdr:spPr>
        <a:xfrm>
          <a:off x="2590800" y="5667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38</xdr:row>
      <xdr:rowOff>142875</xdr:rowOff>
    </xdr:from>
    <xdr:ext cx="95250" cy="209550"/>
    <xdr:sp>
      <xdr:nvSpPr>
        <xdr:cNvPr id="96" name="TextBox 96"/>
        <xdr:cNvSpPr txBox="1">
          <a:spLocks noChangeArrowheads="1"/>
        </xdr:cNvSpPr>
      </xdr:nvSpPr>
      <xdr:spPr>
        <a:xfrm>
          <a:off x="2590800" y="5667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38</xdr:row>
      <xdr:rowOff>142875</xdr:rowOff>
    </xdr:from>
    <xdr:ext cx="95250" cy="209550"/>
    <xdr:sp>
      <xdr:nvSpPr>
        <xdr:cNvPr id="97" name="TextBox 97"/>
        <xdr:cNvSpPr txBox="1">
          <a:spLocks noChangeArrowheads="1"/>
        </xdr:cNvSpPr>
      </xdr:nvSpPr>
      <xdr:spPr>
        <a:xfrm>
          <a:off x="2590800" y="5667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39</xdr:row>
      <xdr:rowOff>142875</xdr:rowOff>
    </xdr:from>
    <xdr:ext cx="95250" cy="209550"/>
    <xdr:sp>
      <xdr:nvSpPr>
        <xdr:cNvPr id="98" name="TextBox 98"/>
        <xdr:cNvSpPr txBox="1">
          <a:spLocks noChangeArrowheads="1"/>
        </xdr:cNvSpPr>
      </xdr:nvSpPr>
      <xdr:spPr>
        <a:xfrm>
          <a:off x="2590800" y="5810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39</xdr:row>
      <xdr:rowOff>142875</xdr:rowOff>
    </xdr:from>
    <xdr:ext cx="95250" cy="209550"/>
    <xdr:sp>
      <xdr:nvSpPr>
        <xdr:cNvPr id="99" name="TextBox 99"/>
        <xdr:cNvSpPr txBox="1">
          <a:spLocks noChangeArrowheads="1"/>
        </xdr:cNvSpPr>
      </xdr:nvSpPr>
      <xdr:spPr>
        <a:xfrm>
          <a:off x="2590800" y="5810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39</xdr:row>
      <xdr:rowOff>142875</xdr:rowOff>
    </xdr:from>
    <xdr:ext cx="95250" cy="209550"/>
    <xdr:sp>
      <xdr:nvSpPr>
        <xdr:cNvPr id="100" name="TextBox 100"/>
        <xdr:cNvSpPr txBox="1">
          <a:spLocks noChangeArrowheads="1"/>
        </xdr:cNvSpPr>
      </xdr:nvSpPr>
      <xdr:spPr>
        <a:xfrm>
          <a:off x="2590800" y="5810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40</xdr:row>
      <xdr:rowOff>142875</xdr:rowOff>
    </xdr:from>
    <xdr:ext cx="95250" cy="209550"/>
    <xdr:sp>
      <xdr:nvSpPr>
        <xdr:cNvPr id="101" name="TextBox 101"/>
        <xdr:cNvSpPr txBox="1">
          <a:spLocks noChangeArrowheads="1"/>
        </xdr:cNvSpPr>
      </xdr:nvSpPr>
      <xdr:spPr>
        <a:xfrm>
          <a:off x="2590800" y="595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40</xdr:row>
      <xdr:rowOff>142875</xdr:rowOff>
    </xdr:from>
    <xdr:ext cx="95250" cy="209550"/>
    <xdr:sp>
      <xdr:nvSpPr>
        <xdr:cNvPr id="102" name="TextBox 102"/>
        <xdr:cNvSpPr txBox="1">
          <a:spLocks noChangeArrowheads="1"/>
        </xdr:cNvSpPr>
      </xdr:nvSpPr>
      <xdr:spPr>
        <a:xfrm>
          <a:off x="2590800" y="595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40</xdr:row>
      <xdr:rowOff>142875</xdr:rowOff>
    </xdr:from>
    <xdr:ext cx="95250" cy="209550"/>
    <xdr:sp>
      <xdr:nvSpPr>
        <xdr:cNvPr id="103" name="TextBox 103"/>
        <xdr:cNvSpPr txBox="1">
          <a:spLocks noChangeArrowheads="1"/>
        </xdr:cNvSpPr>
      </xdr:nvSpPr>
      <xdr:spPr>
        <a:xfrm>
          <a:off x="2590800" y="595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142875</xdr:rowOff>
    </xdr:from>
    <xdr:ext cx="95250" cy="209550"/>
    <xdr:sp>
      <xdr:nvSpPr>
        <xdr:cNvPr id="104" name="TextBox 104"/>
        <xdr:cNvSpPr txBox="1">
          <a:spLocks noChangeArrowheads="1"/>
        </xdr:cNvSpPr>
      </xdr:nvSpPr>
      <xdr:spPr>
        <a:xfrm>
          <a:off x="2590800" y="6096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142875</xdr:rowOff>
    </xdr:from>
    <xdr:ext cx="95250" cy="209550"/>
    <xdr:sp>
      <xdr:nvSpPr>
        <xdr:cNvPr id="105" name="TextBox 105"/>
        <xdr:cNvSpPr txBox="1">
          <a:spLocks noChangeArrowheads="1"/>
        </xdr:cNvSpPr>
      </xdr:nvSpPr>
      <xdr:spPr>
        <a:xfrm>
          <a:off x="2590800" y="6096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142875</xdr:rowOff>
    </xdr:from>
    <xdr:ext cx="95250" cy="209550"/>
    <xdr:sp>
      <xdr:nvSpPr>
        <xdr:cNvPr id="106" name="TextBox 106"/>
        <xdr:cNvSpPr txBox="1">
          <a:spLocks noChangeArrowheads="1"/>
        </xdr:cNvSpPr>
      </xdr:nvSpPr>
      <xdr:spPr>
        <a:xfrm>
          <a:off x="2590800" y="6096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142875</xdr:rowOff>
    </xdr:from>
    <xdr:ext cx="95250" cy="209550"/>
    <xdr:sp>
      <xdr:nvSpPr>
        <xdr:cNvPr id="107" name="TextBox 107"/>
        <xdr:cNvSpPr txBox="1">
          <a:spLocks noChangeArrowheads="1"/>
        </xdr:cNvSpPr>
      </xdr:nvSpPr>
      <xdr:spPr>
        <a:xfrm>
          <a:off x="2590800" y="6238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142875</xdr:rowOff>
    </xdr:from>
    <xdr:ext cx="95250" cy="209550"/>
    <xdr:sp>
      <xdr:nvSpPr>
        <xdr:cNvPr id="108" name="TextBox 108"/>
        <xdr:cNvSpPr txBox="1">
          <a:spLocks noChangeArrowheads="1"/>
        </xdr:cNvSpPr>
      </xdr:nvSpPr>
      <xdr:spPr>
        <a:xfrm>
          <a:off x="2590800" y="6238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142875</xdr:rowOff>
    </xdr:from>
    <xdr:ext cx="95250" cy="209550"/>
    <xdr:sp>
      <xdr:nvSpPr>
        <xdr:cNvPr id="109" name="TextBox 109"/>
        <xdr:cNvSpPr txBox="1">
          <a:spLocks noChangeArrowheads="1"/>
        </xdr:cNvSpPr>
      </xdr:nvSpPr>
      <xdr:spPr>
        <a:xfrm>
          <a:off x="2590800" y="6238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43</xdr:row>
      <xdr:rowOff>142875</xdr:rowOff>
    </xdr:from>
    <xdr:ext cx="95250" cy="209550"/>
    <xdr:sp>
      <xdr:nvSpPr>
        <xdr:cNvPr id="110" name="TextBox 110"/>
        <xdr:cNvSpPr txBox="1">
          <a:spLocks noChangeArrowheads="1"/>
        </xdr:cNvSpPr>
      </xdr:nvSpPr>
      <xdr:spPr>
        <a:xfrm>
          <a:off x="2590800" y="638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43</xdr:row>
      <xdr:rowOff>142875</xdr:rowOff>
    </xdr:from>
    <xdr:ext cx="95250" cy="209550"/>
    <xdr:sp>
      <xdr:nvSpPr>
        <xdr:cNvPr id="111" name="TextBox 111"/>
        <xdr:cNvSpPr txBox="1">
          <a:spLocks noChangeArrowheads="1"/>
        </xdr:cNvSpPr>
      </xdr:nvSpPr>
      <xdr:spPr>
        <a:xfrm>
          <a:off x="2590800" y="638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16</xdr:row>
      <xdr:rowOff>133350</xdr:rowOff>
    </xdr:from>
    <xdr:ext cx="95250" cy="209550"/>
    <xdr:sp>
      <xdr:nvSpPr>
        <xdr:cNvPr id="112" name="TextBox 112"/>
        <xdr:cNvSpPr txBox="1">
          <a:spLocks noChangeArrowheads="1"/>
        </xdr:cNvSpPr>
      </xdr:nvSpPr>
      <xdr:spPr>
        <a:xfrm>
          <a:off x="2590800" y="2514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25</xdr:row>
      <xdr:rowOff>142875</xdr:rowOff>
    </xdr:from>
    <xdr:ext cx="95250" cy="209550"/>
    <xdr:sp>
      <xdr:nvSpPr>
        <xdr:cNvPr id="113" name="TextBox 113"/>
        <xdr:cNvSpPr txBox="1">
          <a:spLocks noChangeArrowheads="1"/>
        </xdr:cNvSpPr>
      </xdr:nvSpPr>
      <xdr:spPr>
        <a:xfrm>
          <a:off x="2590800" y="3810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26</xdr:row>
      <xdr:rowOff>142875</xdr:rowOff>
    </xdr:from>
    <xdr:ext cx="95250" cy="209550"/>
    <xdr:sp>
      <xdr:nvSpPr>
        <xdr:cNvPr id="114" name="TextBox 114"/>
        <xdr:cNvSpPr txBox="1">
          <a:spLocks noChangeArrowheads="1"/>
        </xdr:cNvSpPr>
      </xdr:nvSpPr>
      <xdr:spPr>
        <a:xfrm>
          <a:off x="2590800" y="3952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27</xdr:row>
      <xdr:rowOff>142875</xdr:rowOff>
    </xdr:from>
    <xdr:ext cx="95250" cy="209550"/>
    <xdr:sp>
      <xdr:nvSpPr>
        <xdr:cNvPr id="115" name="TextBox 115"/>
        <xdr:cNvSpPr txBox="1">
          <a:spLocks noChangeArrowheads="1"/>
        </xdr:cNvSpPr>
      </xdr:nvSpPr>
      <xdr:spPr>
        <a:xfrm>
          <a:off x="2590800" y="4095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28</xdr:row>
      <xdr:rowOff>142875</xdr:rowOff>
    </xdr:from>
    <xdr:ext cx="95250" cy="209550"/>
    <xdr:sp>
      <xdr:nvSpPr>
        <xdr:cNvPr id="116" name="TextBox 116"/>
        <xdr:cNvSpPr txBox="1">
          <a:spLocks noChangeArrowheads="1"/>
        </xdr:cNvSpPr>
      </xdr:nvSpPr>
      <xdr:spPr>
        <a:xfrm>
          <a:off x="2590800" y="4238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29</xdr:row>
      <xdr:rowOff>142875</xdr:rowOff>
    </xdr:from>
    <xdr:ext cx="95250" cy="209550"/>
    <xdr:sp>
      <xdr:nvSpPr>
        <xdr:cNvPr id="117" name="TextBox 117"/>
        <xdr:cNvSpPr txBox="1">
          <a:spLocks noChangeArrowheads="1"/>
        </xdr:cNvSpPr>
      </xdr:nvSpPr>
      <xdr:spPr>
        <a:xfrm>
          <a:off x="2590800" y="4381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30</xdr:row>
      <xdr:rowOff>142875</xdr:rowOff>
    </xdr:from>
    <xdr:ext cx="95250" cy="209550"/>
    <xdr:sp>
      <xdr:nvSpPr>
        <xdr:cNvPr id="118" name="TextBox 118"/>
        <xdr:cNvSpPr txBox="1">
          <a:spLocks noChangeArrowheads="1"/>
        </xdr:cNvSpPr>
      </xdr:nvSpPr>
      <xdr:spPr>
        <a:xfrm>
          <a:off x="2590800" y="452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31</xdr:row>
      <xdr:rowOff>142875</xdr:rowOff>
    </xdr:from>
    <xdr:ext cx="95250" cy="209550"/>
    <xdr:sp>
      <xdr:nvSpPr>
        <xdr:cNvPr id="119" name="TextBox 119"/>
        <xdr:cNvSpPr txBox="1">
          <a:spLocks noChangeArrowheads="1"/>
        </xdr:cNvSpPr>
      </xdr:nvSpPr>
      <xdr:spPr>
        <a:xfrm>
          <a:off x="2590800" y="4667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32</xdr:row>
      <xdr:rowOff>142875</xdr:rowOff>
    </xdr:from>
    <xdr:ext cx="95250" cy="209550"/>
    <xdr:sp>
      <xdr:nvSpPr>
        <xdr:cNvPr id="120" name="TextBox 120"/>
        <xdr:cNvSpPr txBox="1">
          <a:spLocks noChangeArrowheads="1"/>
        </xdr:cNvSpPr>
      </xdr:nvSpPr>
      <xdr:spPr>
        <a:xfrm>
          <a:off x="2590800" y="4810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33</xdr:row>
      <xdr:rowOff>142875</xdr:rowOff>
    </xdr:from>
    <xdr:ext cx="95250" cy="209550"/>
    <xdr:sp>
      <xdr:nvSpPr>
        <xdr:cNvPr id="121" name="TextBox 121"/>
        <xdr:cNvSpPr txBox="1">
          <a:spLocks noChangeArrowheads="1"/>
        </xdr:cNvSpPr>
      </xdr:nvSpPr>
      <xdr:spPr>
        <a:xfrm>
          <a:off x="2590800" y="4953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142875</xdr:rowOff>
    </xdr:from>
    <xdr:ext cx="95250" cy="209550"/>
    <xdr:sp>
      <xdr:nvSpPr>
        <xdr:cNvPr id="122" name="TextBox 122"/>
        <xdr:cNvSpPr txBox="1">
          <a:spLocks noChangeArrowheads="1"/>
        </xdr:cNvSpPr>
      </xdr:nvSpPr>
      <xdr:spPr>
        <a:xfrm>
          <a:off x="2590800" y="5095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35</xdr:row>
      <xdr:rowOff>142875</xdr:rowOff>
    </xdr:from>
    <xdr:ext cx="95250" cy="209550"/>
    <xdr:sp>
      <xdr:nvSpPr>
        <xdr:cNvPr id="123" name="TextBox 123"/>
        <xdr:cNvSpPr txBox="1">
          <a:spLocks noChangeArrowheads="1"/>
        </xdr:cNvSpPr>
      </xdr:nvSpPr>
      <xdr:spPr>
        <a:xfrm>
          <a:off x="2590800" y="5238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36</xdr:row>
      <xdr:rowOff>142875</xdr:rowOff>
    </xdr:from>
    <xdr:ext cx="95250" cy="209550"/>
    <xdr:sp>
      <xdr:nvSpPr>
        <xdr:cNvPr id="124" name="TextBox 124"/>
        <xdr:cNvSpPr txBox="1">
          <a:spLocks noChangeArrowheads="1"/>
        </xdr:cNvSpPr>
      </xdr:nvSpPr>
      <xdr:spPr>
        <a:xfrm>
          <a:off x="2590800" y="5381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37</xdr:row>
      <xdr:rowOff>142875</xdr:rowOff>
    </xdr:from>
    <xdr:ext cx="95250" cy="209550"/>
    <xdr:sp>
      <xdr:nvSpPr>
        <xdr:cNvPr id="125" name="TextBox 125"/>
        <xdr:cNvSpPr txBox="1">
          <a:spLocks noChangeArrowheads="1"/>
        </xdr:cNvSpPr>
      </xdr:nvSpPr>
      <xdr:spPr>
        <a:xfrm>
          <a:off x="2590800" y="5524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38</xdr:row>
      <xdr:rowOff>142875</xdr:rowOff>
    </xdr:from>
    <xdr:ext cx="95250" cy="209550"/>
    <xdr:sp>
      <xdr:nvSpPr>
        <xdr:cNvPr id="126" name="TextBox 126"/>
        <xdr:cNvSpPr txBox="1">
          <a:spLocks noChangeArrowheads="1"/>
        </xdr:cNvSpPr>
      </xdr:nvSpPr>
      <xdr:spPr>
        <a:xfrm>
          <a:off x="2590800" y="5667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39</xdr:row>
      <xdr:rowOff>142875</xdr:rowOff>
    </xdr:from>
    <xdr:ext cx="95250" cy="209550"/>
    <xdr:sp>
      <xdr:nvSpPr>
        <xdr:cNvPr id="127" name="TextBox 127"/>
        <xdr:cNvSpPr txBox="1">
          <a:spLocks noChangeArrowheads="1"/>
        </xdr:cNvSpPr>
      </xdr:nvSpPr>
      <xdr:spPr>
        <a:xfrm>
          <a:off x="2590800" y="5810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40</xdr:row>
      <xdr:rowOff>142875</xdr:rowOff>
    </xdr:from>
    <xdr:ext cx="95250" cy="209550"/>
    <xdr:sp>
      <xdr:nvSpPr>
        <xdr:cNvPr id="128" name="TextBox 128"/>
        <xdr:cNvSpPr txBox="1">
          <a:spLocks noChangeArrowheads="1"/>
        </xdr:cNvSpPr>
      </xdr:nvSpPr>
      <xdr:spPr>
        <a:xfrm>
          <a:off x="2590800" y="595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142875</xdr:rowOff>
    </xdr:from>
    <xdr:ext cx="95250" cy="209550"/>
    <xdr:sp>
      <xdr:nvSpPr>
        <xdr:cNvPr id="129" name="TextBox 129"/>
        <xdr:cNvSpPr txBox="1">
          <a:spLocks noChangeArrowheads="1"/>
        </xdr:cNvSpPr>
      </xdr:nvSpPr>
      <xdr:spPr>
        <a:xfrm>
          <a:off x="2590800" y="6096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142875</xdr:rowOff>
    </xdr:from>
    <xdr:ext cx="95250" cy="209550"/>
    <xdr:sp>
      <xdr:nvSpPr>
        <xdr:cNvPr id="130" name="TextBox 130"/>
        <xdr:cNvSpPr txBox="1">
          <a:spLocks noChangeArrowheads="1"/>
        </xdr:cNvSpPr>
      </xdr:nvSpPr>
      <xdr:spPr>
        <a:xfrm>
          <a:off x="2590800" y="6238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16</xdr:row>
      <xdr:rowOff>133350</xdr:rowOff>
    </xdr:from>
    <xdr:ext cx="95250" cy="209550"/>
    <xdr:sp>
      <xdr:nvSpPr>
        <xdr:cNvPr id="131" name="TextBox 131"/>
        <xdr:cNvSpPr txBox="1">
          <a:spLocks noChangeArrowheads="1"/>
        </xdr:cNvSpPr>
      </xdr:nvSpPr>
      <xdr:spPr>
        <a:xfrm>
          <a:off x="2590800" y="2514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25</xdr:row>
      <xdr:rowOff>142875</xdr:rowOff>
    </xdr:from>
    <xdr:ext cx="95250" cy="209550"/>
    <xdr:sp>
      <xdr:nvSpPr>
        <xdr:cNvPr id="132" name="TextBox 132"/>
        <xdr:cNvSpPr txBox="1">
          <a:spLocks noChangeArrowheads="1"/>
        </xdr:cNvSpPr>
      </xdr:nvSpPr>
      <xdr:spPr>
        <a:xfrm>
          <a:off x="2590800" y="3810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26</xdr:row>
      <xdr:rowOff>142875</xdr:rowOff>
    </xdr:from>
    <xdr:ext cx="95250" cy="209550"/>
    <xdr:sp>
      <xdr:nvSpPr>
        <xdr:cNvPr id="133" name="TextBox 133"/>
        <xdr:cNvSpPr txBox="1">
          <a:spLocks noChangeArrowheads="1"/>
        </xdr:cNvSpPr>
      </xdr:nvSpPr>
      <xdr:spPr>
        <a:xfrm>
          <a:off x="2590800" y="3952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27</xdr:row>
      <xdr:rowOff>142875</xdr:rowOff>
    </xdr:from>
    <xdr:ext cx="95250" cy="209550"/>
    <xdr:sp>
      <xdr:nvSpPr>
        <xdr:cNvPr id="134" name="TextBox 134"/>
        <xdr:cNvSpPr txBox="1">
          <a:spLocks noChangeArrowheads="1"/>
        </xdr:cNvSpPr>
      </xdr:nvSpPr>
      <xdr:spPr>
        <a:xfrm>
          <a:off x="2590800" y="4095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28</xdr:row>
      <xdr:rowOff>142875</xdr:rowOff>
    </xdr:from>
    <xdr:ext cx="95250" cy="209550"/>
    <xdr:sp>
      <xdr:nvSpPr>
        <xdr:cNvPr id="135" name="TextBox 135"/>
        <xdr:cNvSpPr txBox="1">
          <a:spLocks noChangeArrowheads="1"/>
        </xdr:cNvSpPr>
      </xdr:nvSpPr>
      <xdr:spPr>
        <a:xfrm>
          <a:off x="2590800" y="4238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29</xdr:row>
      <xdr:rowOff>142875</xdr:rowOff>
    </xdr:from>
    <xdr:ext cx="95250" cy="209550"/>
    <xdr:sp>
      <xdr:nvSpPr>
        <xdr:cNvPr id="136" name="TextBox 136"/>
        <xdr:cNvSpPr txBox="1">
          <a:spLocks noChangeArrowheads="1"/>
        </xdr:cNvSpPr>
      </xdr:nvSpPr>
      <xdr:spPr>
        <a:xfrm>
          <a:off x="2590800" y="4381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30</xdr:row>
      <xdr:rowOff>142875</xdr:rowOff>
    </xdr:from>
    <xdr:ext cx="95250" cy="209550"/>
    <xdr:sp>
      <xdr:nvSpPr>
        <xdr:cNvPr id="137" name="TextBox 137"/>
        <xdr:cNvSpPr txBox="1">
          <a:spLocks noChangeArrowheads="1"/>
        </xdr:cNvSpPr>
      </xdr:nvSpPr>
      <xdr:spPr>
        <a:xfrm>
          <a:off x="2590800" y="452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31</xdr:row>
      <xdr:rowOff>142875</xdr:rowOff>
    </xdr:from>
    <xdr:ext cx="95250" cy="209550"/>
    <xdr:sp>
      <xdr:nvSpPr>
        <xdr:cNvPr id="138" name="TextBox 138"/>
        <xdr:cNvSpPr txBox="1">
          <a:spLocks noChangeArrowheads="1"/>
        </xdr:cNvSpPr>
      </xdr:nvSpPr>
      <xdr:spPr>
        <a:xfrm>
          <a:off x="2590800" y="4667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32</xdr:row>
      <xdr:rowOff>142875</xdr:rowOff>
    </xdr:from>
    <xdr:ext cx="95250" cy="209550"/>
    <xdr:sp>
      <xdr:nvSpPr>
        <xdr:cNvPr id="139" name="TextBox 139"/>
        <xdr:cNvSpPr txBox="1">
          <a:spLocks noChangeArrowheads="1"/>
        </xdr:cNvSpPr>
      </xdr:nvSpPr>
      <xdr:spPr>
        <a:xfrm>
          <a:off x="2590800" y="4810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33</xdr:row>
      <xdr:rowOff>142875</xdr:rowOff>
    </xdr:from>
    <xdr:ext cx="95250" cy="209550"/>
    <xdr:sp>
      <xdr:nvSpPr>
        <xdr:cNvPr id="140" name="TextBox 140"/>
        <xdr:cNvSpPr txBox="1">
          <a:spLocks noChangeArrowheads="1"/>
        </xdr:cNvSpPr>
      </xdr:nvSpPr>
      <xdr:spPr>
        <a:xfrm>
          <a:off x="2590800" y="4953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142875</xdr:rowOff>
    </xdr:from>
    <xdr:ext cx="95250" cy="209550"/>
    <xdr:sp>
      <xdr:nvSpPr>
        <xdr:cNvPr id="141" name="TextBox 141"/>
        <xdr:cNvSpPr txBox="1">
          <a:spLocks noChangeArrowheads="1"/>
        </xdr:cNvSpPr>
      </xdr:nvSpPr>
      <xdr:spPr>
        <a:xfrm>
          <a:off x="2590800" y="5095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35</xdr:row>
      <xdr:rowOff>142875</xdr:rowOff>
    </xdr:from>
    <xdr:ext cx="95250" cy="209550"/>
    <xdr:sp>
      <xdr:nvSpPr>
        <xdr:cNvPr id="142" name="TextBox 142"/>
        <xdr:cNvSpPr txBox="1">
          <a:spLocks noChangeArrowheads="1"/>
        </xdr:cNvSpPr>
      </xdr:nvSpPr>
      <xdr:spPr>
        <a:xfrm>
          <a:off x="2590800" y="5238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36</xdr:row>
      <xdr:rowOff>142875</xdr:rowOff>
    </xdr:from>
    <xdr:ext cx="95250" cy="209550"/>
    <xdr:sp>
      <xdr:nvSpPr>
        <xdr:cNvPr id="143" name="TextBox 143"/>
        <xdr:cNvSpPr txBox="1">
          <a:spLocks noChangeArrowheads="1"/>
        </xdr:cNvSpPr>
      </xdr:nvSpPr>
      <xdr:spPr>
        <a:xfrm>
          <a:off x="2590800" y="5381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37</xdr:row>
      <xdr:rowOff>142875</xdr:rowOff>
    </xdr:from>
    <xdr:ext cx="95250" cy="209550"/>
    <xdr:sp>
      <xdr:nvSpPr>
        <xdr:cNvPr id="144" name="TextBox 144"/>
        <xdr:cNvSpPr txBox="1">
          <a:spLocks noChangeArrowheads="1"/>
        </xdr:cNvSpPr>
      </xdr:nvSpPr>
      <xdr:spPr>
        <a:xfrm>
          <a:off x="2590800" y="5524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38</xdr:row>
      <xdr:rowOff>142875</xdr:rowOff>
    </xdr:from>
    <xdr:ext cx="95250" cy="209550"/>
    <xdr:sp>
      <xdr:nvSpPr>
        <xdr:cNvPr id="145" name="TextBox 145"/>
        <xdr:cNvSpPr txBox="1">
          <a:spLocks noChangeArrowheads="1"/>
        </xdr:cNvSpPr>
      </xdr:nvSpPr>
      <xdr:spPr>
        <a:xfrm>
          <a:off x="2590800" y="5667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39</xdr:row>
      <xdr:rowOff>142875</xdr:rowOff>
    </xdr:from>
    <xdr:ext cx="95250" cy="209550"/>
    <xdr:sp>
      <xdr:nvSpPr>
        <xdr:cNvPr id="146" name="TextBox 146"/>
        <xdr:cNvSpPr txBox="1">
          <a:spLocks noChangeArrowheads="1"/>
        </xdr:cNvSpPr>
      </xdr:nvSpPr>
      <xdr:spPr>
        <a:xfrm>
          <a:off x="2590800" y="5810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40</xdr:row>
      <xdr:rowOff>142875</xdr:rowOff>
    </xdr:from>
    <xdr:ext cx="95250" cy="209550"/>
    <xdr:sp>
      <xdr:nvSpPr>
        <xdr:cNvPr id="147" name="TextBox 147"/>
        <xdr:cNvSpPr txBox="1">
          <a:spLocks noChangeArrowheads="1"/>
        </xdr:cNvSpPr>
      </xdr:nvSpPr>
      <xdr:spPr>
        <a:xfrm>
          <a:off x="2590800" y="595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142875</xdr:rowOff>
    </xdr:from>
    <xdr:ext cx="95250" cy="209550"/>
    <xdr:sp>
      <xdr:nvSpPr>
        <xdr:cNvPr id="148" name="TextBox 148"/>
        <xdr:cNvSpPr txBox="1">
          <a:spLocks noChangeArrowheads="1"/>
        </xdr:cNvSpPr>
      </xdr:nvSpPr>
      <xdr:spPr>
        <a:xfrm>
          <a:off x="2590800" y="6096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142875</xdr:rowOff>
    </xdr:from>
    <xdr:ext cx="95250" cy="209550"/>
    <xdr:sp>
      <xdr:nvSpPr>
        <xdr:cNvPr id="149" name="TextBox 149"/>
        <xdr:cNvSpPr txBox="1">
          <a:spLocks noChangeArrowheads="1"/>
        </xdr:cNvSpPr>
      </xdr:nvSpPr>
      <xdr:spPr>
        <a:xfrm>
          <a:off x="2590800" y="6238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16</xdr:row>
      <xdr:rowOff>133350</xdr:rowOff>
    </xdr:from>
    <xdr:ext cx="95250" cy="209550"/>
    <xdr:sp>
      <xdr:nvSpPr>
        <xdr:cNvPr id="150" name="TextBox 150"/>
        <xdr:cNvSpPr txBox="1">
          <a:spLocks noChangeArrowheads="1"/>
        </xdr:cNvSpPr>
      </xdr:nvSpPr>
      <xdr:spPr>
        <a:xfrm>
          <a:off x="2590800" y="2514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25</xdr:row>
      <xdr:rowOff>142875</xdr:rowOff>
    </xdr:from>
    <xdr:ext cx="95250" cy="209550"/>
    <xdr:sp>
      <xdr:nvSpPr>
        <xdr:cNvPr id="151" name="TextBox 151"/>
        <xdr:cNvSpPr txBox="1">
          <a:spLocks noChangeArrowheads="1"/>
        </xdr:cNvSpPr>
      </xdr:nvSpPr>
      <xdr:spPr>
        <a:xfrm>
          <a:off x="2590800" y="3810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26</xdr:row>
      <xdr:rowOff>142875</xdr:rowOff>
    </xdr:from>
    <xdr:ext cx="95250" cy="209550"/>
    <xdr:sp>
      <xdr:nvSpPr>
        <xdr:cNvPr id="152" name="TextBox 152"/>
        <xdr:cNvSpPr txBox="1">
          <a:spLocks noChangeArrowheads="1"/>
        </xdr:cNvSpPr>
      </xdr:nvSpPr>
      <xdr:spPr>
        <a:xfrm>
          <a:off x="2590800" y="3952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27</xdr:row>
      <xdr:rowOff>142875</xdr:rowOff>
    </xdr:from>
    <xdr:ext cx="95250" cy="209550"/>
    <xdr:sp>
      <xdr:nvSpPr>
        <xdr:cNvPr id="153" name="TextBox 153"/>
        <xdr:cNvSpPr txBox="1">
          <a:spLocks noChangeArrowheads="1"/>
        </xdr:cNvSpPr>
      </xdr:nvSpPr>
      <xdr:spPr>
        <a:xfrm>
          <a:off x="2590800" y="4095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28</xdr:row>
      <xdr:rowOff>142875</xdr:rowOff>
    </xdr:from>
    <xdr:ext cx="95250" cy="209550"/>
    <xdr:sp>
      <xdr:nvSpPr>
        <xdr:cNvPr id="154" name="TextBox 154"/>
        <xdr:cNvSpPr txBox="1">
          <a:spLocks noChangeArrowheads="1"/>
        </xdr:cNvSpPr>
      </xdr:nvSpPr>
      <xdr:spPr>
        <a:xfrm>
          <a:off x="2590800" y="4238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29</xdr:row>
      <xdr:rowOff>142875</xdr:rowOff>
    </xdr:from>
    <xdr:ext cx="95250" cy="209550"/>
    <xdr:sp>
      <xdr:nvSpPr>
        <xdr:cNvPr id="155" name="TextBox 155"/>
        <xdr:cNvSpPr txBox="1">
          <a:spLocks noChangeArrowheads="1"/>
        </xdr:cNvSpPr>
      </xdr:nvSpPr>
      <xdr:spPr>
        <a:xfrm>
          <a:off x="2590800" y="4381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30</xdr:row>
      <xdr:rowOff>142875</xdr:rowOff>
    </xdr:from>
    <xdr:ext cx="95250" cy="209550"/>
    <xdr:sp>
      <xdr:nvSpPr>
        <xdr:cNvPr id="156" name="TextBox 156"/>
        <xdr:cNvSpPr txBox="1">
          <a:spLocks noChangeArrowheads="1"/>
        </xdr:cNvSpPr>
      </xdr:nvSpPr>
      <xdr:spPr>
        <a:xfrm>
          <a:off x="2590800" y="452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31</xdr:row>
      <xdr:rowOff>142875</xdr:rowOff>
    </xdr:from>
    <xdr:ext cx="95250" cy="209550"/>
    <xdr:sp>
      <xdr:nvSpPr>
        <xdr:cNvPr id="157" name="TextBox 157"/>
        <xdr:cNvSpPr txBox="1">
          <a:spLocks noChangeArrowheads="1"/>
        </xdr:cNvSpPr>
      </xdr:nvSpPr>
      <xdr:spPr>
        <a:xfrm>
          <a:off x="2590800" y="4667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32</xdr:row>
      <xdr:rowOff>142875</xdr:rowOff>
    </xdr:from>
    <xdr:ext cx="95250" cy="209550"/>
    <xdr:sp>
      <xdr:nvSpPr>
        <xdr:cNvPr id="158" name="TextBox 158"/>
        <xdr:cNvSpPr txBox="1">
          <a:spLocks noChangeArrowheads="1"/>
        </xdr:cNvSpPr>
      </xdr:nvSpPr>
      <xdr:spPr>
        <a:xfrm>
          <a:off x="2590800" y="4810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33</xdr:row>
      <xdr:rowOff>142875</xdr:rowOff>
    </xdr:from>
    <xdr:ext cx="95250" cy="209550"/>
    <xdr:sp>
      <xdr:nvSpPr>
        <xdr:cNvPr id="159" name="TextBox 159"/>
        <xdr:cNvSpPr txBox="1">
          <a:spLocks noChangeArrowheads="1"/>
        </xdr:cNvSpPr>
      </xdr:nvSpPr>
      <xdr:spPr>
        <a:xfrm>
          <a:off x="2590800" y="4953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142875</xdr:rowOff>
    </xdr:from>
    <xdr:ext cx="95250" cy="209550"/>
    <xdr:sp>
      <xdr:nvSpPr>
        <xdr:cNvPr id="160" name="TextBox 160"/>
        <xdr:cNvSpPr txBox="1">
          <a:spLocks noChangeArrowheads="1"/>
        </xdr:cNvSpPr>
      </xdr:nvSpPr>
      <xdr:spPr>
        <a:xfrm>
          <a:off x="2590800" y="5095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35</xdr:row>
      <xdr:rowOff>142875</xdr:rowOff>
    </xdr:from>
    <xdr:ext cx="95250" cy="209550"/>
    <xdr:sp>
      <xdr:nvSpPr>
        <xdr:cNvPr id="161" name="TextBox 161"/>
        <xdr:cNvSpPr txBox="1">
          <a:spLocks noChangeArrowheads="1"/>
        </xdr:cNvSpPr>
      </xdr:nvSpPr>
      <xdr:spPr>
        <a:xfrm>
          <a:off x="2590800" y="5238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36</xdr:row>
      <xdr:rowOff>142875</xdr:rowOff>
    </xdr:from>
    <xdr:ext cx="95250" cy="209550"/>
    <xdr:sp>
      <xdr:nvSpPr>
        <xdr:cNvPr id="162" name="TextBox 162"/>
        <xdr:cNvSpPr txBox="1">
          <a:spLocks noChangeArrowheads="1"/>
        </xdr:cNvSpPr>
      </xdr:nvSpPr>
      <xdr:spPr>
        <a:xfrm>
          <a:off x="2590800" y="5381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37</xdr:row>
      <xdr:rowOff>142875</xdr:rowOff>
    </xdr:from>
    <xdr:ext cx="95250" cy="209550"/>
    <xdr:sp>
      <xdr:nvSpPr>
        <xdr:cNvPr id="163" name="TextBox 163"/>
        <xdr:cNvSpPr txBox="1">
          <a:spLocks noChangeArrowheads="1"/>
        </xdr:cNvSpPr>
      </xdr:nvSpPr>
      <xdr:spPr>
        <a:xfrm>
          <a:off x="2590800" y="5524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38</xdr:row>
      <xdr:rowOff>142875</xdr:rowOff>
    </xdr:from>
    <xdr:ext cx="95250" cy="209550"/>
    <xdr:sp>
      <xdr:nvSpPr>
        <xdr:cNvPr id="164" name="TextBox 164"/>
        <xdr:cNvSpPr txBox="1">
          <a:spLocks noChangeArrowheads="1"/>
        </xdr:cNvSpPr>
      </xdr:nvSpPr>
      <xdr:spPr>
        <a:xfrm>
          <a:off x="2590800" y="5667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39</xdr:row>
      <xdr:rowOff>142875</xdr:rowOff>
    </xdr:from>
    <xdr:ext cx="95250" cy="209550"/>
    <xdr:sp>
      <xdr:nvSpPr>
        <xdr:cNvPr id="165" name="TextBox 165"/>
        <xdr:cNvSpPr txBox="1">
          <a:spLocks noChangeArrowheads="1"/>
        </xdr:cNvSpPr>
      </xdr:nvSpPr>
      <xdr:spPr>
        <a:xfrm>
          <a:off x="2590800" y="5810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40</xdr:row>
      <xdr:rowOff>142875</xdr:rowOff>
    </xdr:from>
    <xdr:ext cx="95250" cy="209550"/>
    <xdr:sp>
      <xdr:nvSpPr>
        <xdr:cNvPr id="166" name="TextBox 166"/>
        <xdr:cNvSpPr txBox="1">
          <a:spLocks noChangeArrowheads="1"/>
        </xdr:cNvSpPr>
      </xdr:nvSpPr>
      <xdr:spPr>
        <a:xfrm>
          <a:off x="2590800" y="595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142875</xdr:rowOff>
    </xdr:from>
    <xdr:ext cx="95250" cy="209550"/>
    <xdr:sp>
      <xdr:nvSpPr>
        <xdr:cNvPr id="167" name="TextBox 167"/>
        <xdr:cNvSpPr txBox="1">
          <a:spLocks noChangeArrowheads="1"/>
        </xdr:cNvSpPr>
      </xdr:nvSpPr>
      <xdr:spPr>
        <a:xfrm>
          <a:off x="2590800" y="6096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142875</xdr:rowOff>
    </xdr:from>
    <xdr:ext cx="95250" cy="209550"/>
    <xdr:sp>
      <xdr:nvSpPr>
        <xdr:cNvPr id="168" name="TextBox 168"/>
        <xdr:cNvSpPr txBox="1">
          <a:spLocks noChangeArrowheads="1"/>
        </xdr:cNvSpPr>
      </xdr:nvSpPr>
      <xdr:spPr>
        <a:xfrm>
          <a:off x="2590800" y="6238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25</xdr:row>
      <xdr:rowOff>142875</xdr:rowOff>
    </xdr:from>
    <xdr:ext cx="95250" cy="209550"/>
    <xdr:sp>
      <xdr:nvSpPr>
        <xdr:cNvPr id="169" name="TextBox 169"/>
        <xdr:cNvSpPr txBox="1">
          <a:spLocks noChangeArrowheads="1"/>
        </xdr:cNvSpPr>
      </xdr:nvSpPr>
      <xdr:spPr>
        <a:xfrm>
          <a:off x="2590800" y="3810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26</xdr:row>
      <xdr:rowOff>142875</xdr:rowOff>
    </xdr:from>
    <xdr:ext cx="95250" cy="209550"/>
    <xdr:sp>
      <xdr:nvSpPr>
        <xdr:cNvPr id="170" name="TextBox 170"/>
        <xdr:cNvSpPr txBox="1">
          <a:spLocks noChangeArrowheads="1"/>
        </xdr:cNvSpPr>
      </xdr:nvSpPr>
      <xdr:spPr>
        <a:xfrm>
          <a:off x="2590800" y="3952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26</xdr:row>
      <xdr:rowOff>142875</xdr:rowOff>
    </xdr:from>
    <xdr:ext cx="95250" cy="209550"/>
    <xdr:sp>
      <xdr:nvSpPr>
        <xdr:cNvPr id="171" name="TextBox 171"/>
        <xdr:cNvSpPr txBox="1">
          <a:spLocks noChangeArrowheads="1"/>
        </xdr:cNvSpPr>
      </xdr:nvSpPr>
      <xdr:spPr>
        <a:xfrm>
          <a:off x="2590800" y="3952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27</xdr:row>
      <xdr:rowOff>142875</xdr:rowOff>
    </xdr:from>
    <xdr:ext cx="95250" cy="209550"/>
    <xdr:sp>
      <xdr:nvSpPr>
        <xdr:cNvPr id="172" name="TextBox 172"/>
        <xdr:cNvSpPr txBox="1">
          <a:spLocks noChangeArrowheads="1"/>
        </xdr:cNvSpPr>
      </xdr:nvSpPr>
      <xdr:spPr>
        <a:xfrm>
          <a:off x="2590800" y="4095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27</xdr:row>
      <xdr:rowOff>142875</xdr:rowOff>
    </xdr:from>
    <xdr:ext cx="95250" cy="209550"/>
    <xdr:sp>
      <xdr:nvSpPr>
        <xdr:cNvPr id="173" name="TextBox 173"/>
        <xdr:cNvSpPr txBox="1">
          <a:spLocks noChangeArrowheads="1"/>
        </xdr:cNvSpPr>
      </xdr:nvSpPr>
      <xdr:spPr>
        <a:xfrm>
          <a:off x="2590800" y="4095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27</xdr:row>
      <xdr:rowOff>142875</xdr:rowOff>
    </xdr:from>
    <xdr:ext cx="95250" cy="209550"/>
    <xdr:sp>
      <xdr:nvSpPr>
        <xdr:cNvPr id="174" name="TextBox 174"/>
        <xdr:cNvSpPr txBox="1">
          <a:spLocks noChangeArrowheads="1"/>
        </xdr:cNvSpPr>
      </xdr:nvSpPr>
      <xdr:spPr>
        <a:xfrm>
          <a:off x="2590800" y="4095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28</xdr:row>
      <xdr:rowOff>142875</xdr:rowOff>
    </xdr:from>
    <xdr:ext cx="95250" cy="209550"/>
    <xdr:sp>
      <xdr:nvSpPr>
        <xdr:cNvPr id="175" name="TextBox 175"/>
        <xdr:cNvSpPr txBox="1">
          <a:spLocks noChangeArrowheads="1"/>
        </xdr:cNvSpPr>
      </xdr:nvSpPr>
      <xdr:spPr>
        <a:xfrm>
          <a:off x="2590800" y="4238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28</xdr:row>
      <xdr:rowOff>142875</xdr:rowOff>
    </xdr:from>
    <xdr:ext cx="95250" cy="209550"/>
    <xdr:sp>
      <xdr:nvSpPr>
        <xdr:cNvPr id="176" name="TextBox 176"/>
        <xdr:cNvSpPr txBox="1">
          <a:spLocks noChangeArrowheads="1"/>
        </xdr:cNvSpPr>
      </xdr:nvSpPr>
      <xdr:spPr>
        <a:xfrm>
          <a:off x="2590800" y="4238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28</xdr:row>
      <xdr:rowOff>142875</xdr:rowOff>
    </xdr:from>
    <xdr:ext cx="95250" cy="209550"/>
    <xdr:sp>
      <xdr:nvSpPr>
        <xdr:cNvPr id="177" name="TextBox 177"/>
        <xdr:cNvSpPr txBox="1">
          <a:spLocks noChangeArrowheads="1"/>
        </xdr:cNvSpPr>
      </xdr:nvSpPr>
      <xdr:spPr>
        <a:xfrm>
          <a:off x="2590800" y="4238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29</xdr:row>
      <xdr:rowOff>142875</xdr:rowOff>
    </xdr:from>
    <xdr:ext cx="95250" cy="209550"/>
    <xdr:sp>
      <xdr:nvSpPr>
        <xdr:cNvPr id="178" name="TextBox 178"/>
        <xdr:cNvSpPr txBox="1">
          <a:spLocks noChangeArrowheads="1"/>
        </xdr:cNvSpPr>
      </xdr:nvSpPr>
      <xdr:spPr>
        <a:xfrm>
          <a:off x="2590800" y="4381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29</xdr:row>
      <xdr:rowOff>142875</xdr:rowOff>
    </xdr:from>
    <xdr:ext cx="95250" cy="209550"/>
    <xdr:sp>
      <xdr:nvSpPr>
        <xdr:cNvPr id="179" name="TextBox 179"/>
        <xdr:cNvSpPr txBox="1">
          <a:spLocks noChangeArrowheads="1"/>
        </xdr:cNvSpPr>
      </xdr:nvSpPr>
      <xdr:spPr>
        <a:xfrm>
          <a:off x="2590800" y="4381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29</xdr:row>
      <xdr:rowOff>142875</xdr:rowOff>
    </xdr:from>
    <xdr:ext cx="95250" cy="209550"/>
    <xdr:sp>
      <xdr:nvSpPr>
        <xdr:cNvPr id="180" name="TextBox 180"/>
        <xdr:cNvSpPr txBox="1">
          <a:spLocks noChangeArrowheads="1"/>
        </xdr:cNvSpPr>
      </xdr:nvSpPr>
      <xdr:spPr>
        <a:xfrm>
          <a:off x="2590800" y="4381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30</xdr:row>
      <xdr:rowOff>142875</xdr:rowOff>
    </xdr:from>
    <xdr:ext cx="95250" cy="209550"/>
    <xdr:sp>
      <xdr:nvSpPr>
        <xdr:cNvPr id="181" name="TextBox 181"/>
        <xdr:cNvSpPr txBox="1">
          <a:spLocks noChangeArrowheads="1"/>
        </xdr:cNvSpPr>
      </xdr:nvSpPr>
      <xdr:spPr>
        <a:xfrm>
          <a:off x="2590800" y="452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30</xdr:row>
      <xdr:rowOff>142875</xdr:rowOff>
    </xdr:from>
    <xdr:ext cx="95250" cy="209550"/>
    <xdr:sp>
      <xdr:nvSpPr>
        <xdr:cNvPr id="182" name="TextBox 182"/>
        <xdr:cNvSpPr txBox="1">
          <a:spLocks noChangeArrowheads="1"/>
        </xdr:cNvSpPr>
      </xdr:nvSpPr>
      <xdr:spPr>
        <a:xfrm>
          <a:off x="2590800" y="452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30</xdr:row>
      <xdr:rowOff>142875</xdr:rowOff>
    </xdr:from>
    <xdr:ext cx="95250" cy="209550"/>
    <xdr:sp>
      <xdr:nvSpPr>
        <xdr:cNvPr id="183" name="TextBox 183"/>
        <xdr:cNvSpPr txBox="1">
          <a:spLocks noChangeArrowheads="1"/>
        </xdr:cNvSpPr>
      </xdr:nvSpPr>
      <xdr:spPr>
        <a:xfrm>
          <a:off x="2590800" y="452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31</xdr:row>
      <xdr:rowOff>142875</xdr:rowOff>
    </xdr:from>
    <xdr:ext cx="95250" cy="209550"/>
    <xdr:sp>
      <xdr:nvSpPr>
        <xdr:cNvPr id="184" name="TextBox 184"/>
        <xdr:cNvSpPr txBox="1">
          <a:spLocks noChangeArrowheads="1"/>
        </xdr:cNvSpPr>
      </xdr:nvSpPr>
      <xdr:spPr>
        <a:xfrm>
          <a:off x="2590800" y="4667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31</xdr:row>
      <xdr:rowOff>142875</xdr:rowOff>
    </xdr:from>
    <xdr:ext cx="95250" cy="209550"/>
    <xdr:sp>
      <xdr:nvSpPr>
        <xdr:cNvPr id="185" name="TextBox 185"/>
        <xdr:cNvSpPr txBox="1">
          <a:spLocks noChangeArrowheads="1"/>
        </xdr:cNvSpPr>
      </xdr:nvSpPr>
      <xdr:spPr>
        <a:xfrm>
          <a:off x="2590800" y="4667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31</xdr:row>
      <xdr:rowOff>142875</xdr:rowOff>
    </xdr:from>
    <xdr:ext cx="95250" cy="209550"/>
    <xdr:sp>
      <xdr:nvSpPr>
        <xdr:cNvPr id="186" name="TextBox 186"/>
        <xdr:cNvSpPr txBox="1">
          <a:spLocks noChangeArrowheads="1"/>
        </xdr:cNvSpPr>
      </xdr:nvSpPr>
      <xdr:spPr>
        <a:xfrm>
          <a:off x="2590800" y="4667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32</xdr:row>
      <xdr:rowOff>142875</xdr:rowOff>
    </xdr:from>
    <xdr:ext cx="95250" cy="209550"/>
    <xdr:sp>
      <xdr:nvSpPr>
        <xdr:cNvPr id="187" name="TextBox 187"/>
        <xdr:cNvSpPr txBox="1">
          <a:spLocks noChangeArrowheads="1"/>
        </xdr:cNvSpPr>
      </xdr:nvSpPr>
      <xdr:spPr>
        <a:xfrm>
          <a:off x="2590800" y="4810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32</xdr:row>
      <xdr:rowOff>142875</xdr:rowOff>
    </xdr:from>
    <xdr:ext cx="95250" cy="209550"/>
    <xdr:sp>
      <xdr:nvSpPr>
        <xdr:cNvPr id="188" name="TextBox 188"/>
        <xdr:cNvSpPr txBox="1">
          <a:spLocks noChangeArrowheads="1"/>
        </xdr:cNvSpPr>
      </xdr:nvSpPr>
      <xdr:spPr>
        <a:xfrm>
          <a:off x="2590800" y="4810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32</xdr:row>
      <xdr:rowOff>142875</xdr:rowOff>
    </xdr:from>
    <xdr:ext cx="95250" cy="209550"/>
    <xdr:sp>
      <xdr:nvSpPr>
        <xdr:cNvPr id="189" name="TextBox 189"/>
        <xdr:cNvSpPr txBox="1">
          <a:spLocks noChangeArrowheads="1"/>
        </xdr:cNvSpPr>
      </xdr:nvSpPr>
      <xdr:spPr>
        <a:xfrm>
          <a:off x="2590800" y="4810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33</xdr:row>
      <xdr:rowOff>142875</xdr:rowOff>
    </xdr:from>
    <xdr:ext cx="95250" cy="209550"/>
    <xdr:sp>
      <xdr:nvSpPr>
        <xdr:cNvPr id="190" name="TextBox 190"/>
        <xdr:cNvSpPr txBox="1">
          <a:spLocks noChangeArrowheads="1"/>
        </xdr:cNvSpPr>
      </xdr:nvSpPr>
      <xdr:spPr>
        <a:xfrm>
          <a:off x="2590800" y="4953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33</xdr:row>
      <xdr:rowOff>142875</xdr:rowOff>
    </xdr:from>
    <xdr:ext cx="95250" cy="209550"/>
    <xdr:sp>
      <xdr:nvSpPr>
        <xdr:cNvPr id="191" name="TextBox 191"/>
        <xdr:cNvSpPr txBox="1">
          <a:spLocks noChangeArrowheads="1"/>
        </xdr:cNvSpPr>
      </xdr:nvSpPr>
      <xdr:spPr>
        <a:xfrm>
          <a:off x="2590800" y="4953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33</xdr:row>
      <xdr:rowOff>142875</xdr:rowOff>
    </xdr:from>
    <xdr:ext cx="95250" cy="209550"/>
    <xdr:sp>
      <xdr:nvSpPr>
        <xdr:cNvPr id="192" name="TextBox 192"/>
        <xdr:cNvSpPr txBox="1">
          <a:spLocks noChangeArrowheads="1"/>
        </xdr:cNvSpPr>
      </xdr:nvSpPr>
      <xdr:spPr>
        <a:xfrm>
          <a:off x="2590800" y="4953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142875</xdr:rowOff>
    </xdr:from>
    <xdr:ext cx="95250" cy="209550"/>
    <xdr:sp>
      <xdr:nvSpPr>
        <xdr:cNvPr id="193" name="TextBox 193"/>
        <xdr:cNvSpPr txBox="1">
          <a:spLocks noChangeArrowheads="1"/>
        </xdr:cNvSpPr>
      </xdr:nvSpPr>
      <xdr:spPr>
        <a:xfrm>
          <a:off x="2590800" y="5095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142875</xdr:rowOff>
    </xdr:from>
    <xdr:ext cx="95250" cy="209550"/>
    <xdr:sp>
      <xdr:nvSpPr>
        <xdr:cNvPr id="194" name="TextBox 194"/>
        <xdr:cNvSpPr txBox="1">
          <a:spLocks noChangeArrowheads="1"/>
        </xdr:cNvSpPr>
      </xdr:nvSpPr>
      <xdr:spPr>
        <a:xfrm>
          <a:off x="2590800" y="5095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142875</xdr:rowOff>
    </xdr:from>
    <xdr:ext cx="95250" cy="209550"/>
    <xdr:sp>
      <xdr:nvSpPr>
        <xdr:cNvPr id="195" name="TextBox 195"/>
        <xdr:cNvSpPr txBox="1">
          <a:spLocks noChangeArrowheads="1"/>
        </xdr:cNvSpPr>
      </xdr:nvSpPr>
      <xdr:spPr>
        <a:xfrm>
          <a:off x="2590800" y="5095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35</xdr:row>
      <xdr:rowOff>142875</xdr:rowOff>
    </xdr:from>
    <xdr:ext cx="95250" cy="209550"/>
    <xdr:sp>
      <xdr:nvSpPr>
        <xdr:cNvPr id="196" name="TextBox 196"/>
        <xdr:cNvSpPr txBox="1">
          <a:spLocks noChangeArrowheads="1"/>
        </xdr:cNvSpPr>
      </xdr:nvSpPr>
      <xdr:spPr>
        <a:xfrm>
          <a:off x="2590800" y="5238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35</xdr:row>
      <xdr:rowOff>142875</xdr:rowOff>
    </xdr:from>
    <xdr:ext cx="95250" cy="209550"/>
    <xdr:sp>
      <xdr:nvSpPr>
        <xdr:cNvPr id="197" name="TextBox 197"/>
        <xdr:cNvSpPr txBox="1">
          <a:spLocks noChangeArrowheads="1"/>
        </xdr:cNvSpPr>
      </xdr:nvSpPr>
      <xdr:spPr>
        <a:xfrm>
          <a:off x="2590800" y="5238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35</xdr:row>
      <xdr:rowOff>142875</xdr:rowOff>
    </xdr:from>
    <xdr:ext cx="95250" cy="209550"/>
    <xdr:sp>
      <xdr:nvSpPr>
        <xdr:cNvPr id="198" name="TextBox 198"/>
        <xdr:cNvSpPr txBox="1">
          <a:spLocks noChangeArrowheads="1"/>
        </xdr:cNvSpPr>
      </xdr:nvSpPr>
      <xdr:spPr>
        <a:xfrm>
          <a:off x="2590800" y="5238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36</xdr:row>
      <xdr:rowOff>142875</xdr:rowOff>
    </xdr:from>
    <xdr:ext cx="95250" cy="209550"/>
    <xdr:sp>
      <xdr:nvSpPr>
        <xdr:cNvPr id="199" name="TextBox 199"/>
        <xdr:cNvSpPr txBox="1">
          <a:spLocks noChangeArrowheads="1"/>
        </xdr:cNvSpPr>
      </xdr:nvSpPr>
      <xdr:spPr>
        <a:xfrm>
          <a:off x="2590800" y="5381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36</xdr:row>
      <xdr:rowOff>142875</xdr:rowOff>
    </xdr:from>
    <xdr:ext cx="95250" cy="209550"/>
    <xdr:sp>
      <xdr:nvSpPr>
        <xdr:cNvPr id="200" name="TextBox 200"/>
        <xdr:cNvSpPr txBox="1">
          <a:spLocks noChangeArrowheads="1"/>
        </xdr:cNvSpPr>
      </xdr:nvSpPr>
      <xdr:spPr>
        <a:xfrm>
          <a:off x="2590800" y="5381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36</xdr:row>
      <xdr:rowOff>142875</xdr:rowOff>
    </xdr:from>
    <xdr:ext cx="95250" cy="209550"/>
    <xdr:sp>
      <xdr:nvSpPr>
        <xdr:cNvPr id="201" name="TextBox 201"/>
        <xdr:cNvSpPr txBox="1">
          <a:spLocks noChangeArrowheads="1"/>
        </xdr:cNvSpPr>
      </xdr:nvSpPr>
      <xdr:spPr>
        <a:xfrm>
          <a:off x="2590800" y="5381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37</xdr:row>
      <xdr:rowOff>142875</xdr:rowOff>
    </xdr:from>
    <xdr:ext cx="95250" cy="209550"/>
    <xdr:sp>
      <xdr:nvSpPr>
        <xdr:cNvPr id="202" name="TextBox 202"/>
        <xdr:cNvSpPr txBox="1">
          <a:spLocks noChangeArrowheads="1"/>
        </xdr:cNvSpPr>
      </xdr:nvSpPr>
      <xdr:spPr>
        <a:xfrm>
          <a:off x="2590800" y="5524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37</xdr:row>
      <xdr:rowOff>142875</xdr:rowOff>
    </xdr:from>
    <xdr:ext cx="95250" cy="209550"/>
    <xdr:sp>
      <xdr:nvSpPr>
        <xdr:cNvPr id="203" name="TextBox 203"/>
        <xdr:cNvSpPr txBox="1">
          <a:spLocks noChangeArrowheads="1"/>
        </xdr:cNvSpPr>
      </xdr:nvSpPr>
      <xdr:spPr>
        <a:xfrm>
          <a:off x="2590800" y="5524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37</xdr:row>
      <xdr:rowOff>142875</xdr:rowOff>
    </xdr:from>
    <xdr:ext cx="95250" cy="209550"/>
    <xdr:sp>
      <xdr:nvSpPr>
        <xdr:cNvPr id="204" name="TextBox 204"/>
        <xdr:cNvSpPr txBox="1">
          <a:spLocks noChangeArrowheads="1"/>
        </xdr:cNvSpPr>
      </xdr:nvSpPr>
      <xdr:spPr>
        <a:xfrm>
          <a:off x="2590800" y="5524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38</xdr:row>
      <xdr:rowOff>142875</xdr:rowOff>
    </xdr:from>
    <xdr:ext cx="95250" cy="209550"/>
    <xdr:sp>
      <xdr:nvSpPr>
        <xdr:cNvPr id="205" name="TextBox 205"/>
        <xdr:cNvSpPr txBox="1">
          <a:spLocks noChangeArrowheads="1"/>
        </xdr:cNvSpPr>
      </xdr:nvSpPr>
      <xdr:spPr>
        <a:xfrm>
          <a:off x="2590800" y="5667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38</xdr:row>
      <xdr:rowOff>142875</xdr:rowOff>
    </xdr:from>
    <xdr:ext cx="95250" cy="209550"/>
    <xdr:sp>
      <xdr:nvSpPr>
        <xdr:cNvPr id="206" name="TextBox 206"/>
        <xdr:cNvSpPr txBox="1">
          <a:spLocks noChangeArrowheads="1"/>
        </xdr:cNvSpPr>
      </xdr:nvSpPr>
      <xdr:spPr>
        <a:xfrm>
          <a:off x="2590800" y="5667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38</xdr:row>
      <xdr:rowOff>142875</xdr:rowOff>
    </xdr:from>
    <xdr:ext cx="95250" cy="209550"/>
    <xdr:sp>
      <xdr:nvSpPr>
        <xdr:cNvPr id="207" name="TextBox 207"/>
        <xdr:cNvSpPr txBox="1">
          <a:spLocks noChangeArrowheads="1"/>
        </xdr:cNvSpPr>
      </xdr:nvSpPr>
      <xdr:spPr>
        <a:xfrm>
          <a:off x="2590800" y="5667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39</xdr:row>
      <xdr:rowOff>142875</xdr:rowOff>
    </xdr:from>
    <xdr:ext cx="95250" cy="209550"/>
    <xdr:sp>
      <xdr:nvSpPr>
        <xdr:cNvPr id="208" name="TextBox 208"/>
        <xdr:cNvSpPr txBox="1">
          <a:spLocks noChangeArrowheads="1"/>
        </xdr:cNvSpPr>
      </xdr:nvSpPr>
      <xdr:spPr>
        <a:xfrm>
          <a:off x="2590800" y="5810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39</xdr:row>
      <xdr:rowOff>142875</xdr:rowOff>
    </xdr:from>
    <xdr:ext cx="95250" cy="209550"/>
    <xdr:sp>
      <xdr:nvSpPr>
        <xdr:cNvPr id="209" name="TextBox 209"/>
        <xdr:cNvSpPr txBox="1">
          <a:spLocks noChangeArrowheads="1"/>
        </xdr:cNvSpPr>
      </xdr:nvSpPr>
      <xdr:spPr>
        <a:xfrm>
          <a:off x="2590800" y="5810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39</xdr:row>
      <xdr:rowOff>142875</xdr:rowOff>
    </xdr:from>
    <xdr:ext cx="95250" cy="209550"/>
    <xdr:sp>
      <xdr:nvSpPr>
        <xdr:cNvPr id="210" name="TextBox 210"/>
        <xdr:cNvSpPr txBox="1">
          <a:spLocks noChangeArrowheads="1"/>
        </xdr:cNvSpPr>
      </xdr:nvSpPr>
      <xdr:spPr>
        <a:xfrm>
          <a:off x="2590800" y="5810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40</xdr:row>
      <xdr:rowOff>142875</xdr:rowOff>
    </xdr:from>
    <xdr:ext cx="95250" cy="209550"/>
    <xdr:sp>
      <xdr:nvSpPr>
        <xdr:cNvPr id="211" name="TextBox 211"/>
        <xdr:cNvSpPr txBox="1">
          <a:spLocks noChangeArrowheads="1"/>
        </xdr:cNvSpPr>
      </xdr:nvSpPr>
      <xdr:spPr>
        <a:xfrm>
          <a:off x="2590800" y="595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40</xdr:row>
      <xdr:rowOff>142875</xdr:rowOff>
    </xdr:from>
    <xdr:ext cx="95250" cy="209550"/>
    <xdr:sp>
      <xdr:nvSpPr>
        <xdr:cNvPr id="212" name="TextBox 212"/>
        <xdr:cNvSpPr txBox="1">
          <a:spLocks noChangeArrowheads="1"/>
        </xdr:cNvSpPr>
      </xdr:nvSpPr>
      <xdr:spPr>
        <a:xfrm>
          <a:off x="2590800" y="595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40</xdr:row>
      <xdr:rowOff>142875</xdr:rowOff>
    </xdr:from>
    <xdr:ext cx="95250" cy="209550"/>
    <xdr:sp>
      <xdr:nvSpPr>
        <xdr:cNvPr id="213" name="TextBox 213"/>
        <xdr:cNvSpPr txBox="1">
          <a:spLocks noChangeArrowheads="1"/>
        </xdr:cNvSpPr>
      </xdr:nvSpPr>
      <xdr:spPr>
        <a:xfrm>
          <a:off x="2590800" y="595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142875</xdr:rowOff>
    </xdr:from>
    <xdr:ext cx="95250" cy="209550"/>
    <xdr:sp>
      <xdr:nvSpPr>
        <xdr:cNvPr id="214" name="TextBox 214"/>
        <xdr:cNvSpPr txBox="1">
          <a:spLocks noChangeArrowheads="1"/>
        </xdr:cNvSpPr>
      </xdr:nvSpPr>
      <xdr:spPr>
        <a:xfrm>
          <a:off x="2590800" y="6096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142875</xdr:rowOff>
    </xdr:from>
    <xdr:ext cx="95250" cy="209550"/>
    <xdr:sp>
      <xdr:nvSpPr>
        <xdr:cNvPr id="215" name="TextBox 215"/>
        <xdr:cNvSpPr txBox="1">
          <a:spLocks noChangeArrowheads="1"/>
        </xdr:cNvSpPr>
      </xdr:nvSpPr>
      <xdr:spPr>
        <a:xfrm>
          <a:off x="2590800" y="6096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142875</xdr:rowOff>
    </xdr:from>
    <xdr:ext cx="95250" cy="209550"/>
    <xdr:sp>
      <xdr:nvSpPr>
        <xdr:cNvPr id="216" name="TextBox 216"/>
        <xdr:cNvSpPr txBox="1">
          <a:spLocks noChangeArrowheads="1"/>
        </xdr:cNvSpPr>
      </xdr:nvSpPr>
      <xdr:spPr>
        <a:xfrm>
          <a:off x="2590800" y="6096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142875</xdr:rowOff>
    </xdr:from>
    <xdr:ext cx="95250" cy="209550"/>
    <xdr:sp>
      <xdr:nvSpPr>
        <xdr:cNvPr id="217" name="TextBox 217"/>
        <xdr:cNvSpPr txBox="1">
          <a:spLocks noChangeArrowheads="1"/>
        </xdr:cNvSpPr>
      </xdr:nvSpPr>
      <xdr:spPr>
        <a:xfrm>
          <a:off x="2590800" y="6238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142875</xdr:rowOff>
    </xdr:from>
    <xdr:ext cx="95250" cy="209550"/>
    <xdr:sp>
      <xdr:nvSpPr>
        <xdr:cNvPr id="218" name="TextBox 218"/>
        <xdr:cNvSpPr txBox="1">
          <a:spLocks noChangeArrowheads="1"/>
        </xdr:cNvSpPr>
      </xdr:nvSpPr>
      <xdr:spPr>
        <a:xfrm>
          <a:off x="2590800" y="6238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142875</xdr:rowOff>
    </xdr:from>
    <xdr:ext cx="95250" cy="209550"/>
    <xdr:sp>
      <xdr:nvSpPr>
        <xdr:cNvPr id="219" name="TextBox 219"/>
        <xdr:cNvSpPr txBox="1">
          <a:spLocks noChangeArrowheads="1"/>
        </xdr:cNvSpPr>
      </xdr:nvSpPr>
      <xdr:spPr>
        <a:xfrm>
          <a:off x="2590800" y="6238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43</xdr:row>
      <xdr:rowOff>142875</xdr:rowOff>
    </xdr:from>
    <xdr:ext cx="95250" cy="209550"/>
    <xdr:sp>
      <xdr:nvSpPr>
        <xdr:cNvPr id="220" name="TextBox 220"/>
        <xdr:cNvSpPr txBox="1">
          <a:spLocks noChangeArrowheads="1"/>
        </xdr:cNvSpPr>
      </xdr:nvSpPr>
      <xdr:spPr>
        <a:xfrm>
          <a:off x="2590800" y="638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43</xdr:row>
      <xdr:rowOff>142875</xdr:rowOff>
    </xdr:from>
    <xdr:ext cx="95250" cy="209550"/>
    <xdr:sp>
      <xdr:nvSpPr>
        <xdr:cNvPr id="221" name="TextBox 221"/>
        <xdr:cNvSpPr txBox="1">
          <a:spLocks noChangeArrowheads="1"/>
        </xdr:cNvSpPr>
      </xdr:nvSpPr>
      <xdr:spPr>
        <a:xfrm>
          <a:off x="2590800" y="638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17</xdr:row>
      <xdr:rowOff>152400</xdr:rowOff>
    </xdr:from>
    <xdr:ext cx="95250" cy="209550"/>
    <xdr:sp>
      <xdr:nvSpPr>
        <xdr:cNvPr id="222" name="TextBox 222"/>
        <xdr:cNvSpPr txBox="1">
          <a:spLocks noChangeArrowheads="1"/>
        </xdr:cNvSpPr>
      </xdr:nvSpPr>
      <xdr:spPr>
        <a:xfrm>
          <a:off x="2590800" y="2667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17</xdr:row>
      <xdr:rowOff>152400</xdr:rowOff>
    </xdr:from>
    <xdr:ext cx="95250" cy="209550"/>
    <xdr:sp>
      <xdr:nvSpPr>
        <xdr:cNvPr id="223" name="TextBox 223"/>
        <xdr:cNvSpPr txBox="1">
          <a:spLocks noChangeArrowheads="1"/>
        </xdr:cNvSpPr>
      </xdr:nvSpPr>
      <xdr:spPr>
        <a:xfrm>
          <a:off x="2590800" y="2667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17</xdr:row>
      <xdr:rowOff>152400</xdr:rowOff>
    </xdr:from>
    <xdr:ext cx="95250" cy="209550"/>
    <xdr:sp>
      <xdr:nvSpPr>
        <xdr:cNvPr id="224" name="TextBox 224"/>
        <xdr:cNvSpPr txBox="1">
          <a:spLocks noChangeArrowheads="1"/>
        </xdr:cNvSpPr>
      </xdr:nvSpPr>
      <xdr:spPr>
        <a:xfrm>
          <a:off x="2590800" y="2667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142875</xdr:rowOff>
    </xdr:from>
    <xdr:ext cx="95250" cy="209550"/>
    <xdr:sp>
      <xdr:nvSpPr>
        <xdr:cNvPr id="225" name="TextBox 225"/>
        <xdr:cNvSpPr txBox="1">
          <a:spLocks noChangeArrowheads="1"/>
        </xdr:cNvSpPr>
      </xdr:nvSpPr>
      <xdr:spPr>
        <a:xfrm>
          <a:off x="2590800" y="2809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19</xdr:row>
      <xdr:rowOff>142875</xdr:rowOff>
    </xdr:from>
    <xdr:ext cx="95250" cy="209550"/>
    <xdr:sp>
      <xdr:nvSpPr>
        <xdr:cNvPr id="226" name="TextBox 226"/>
        <xdr:cNvSpPr txBox="1">
          <a:spLocks noChangeArrowheads="1"/>
        </xdr:cNvSpPr>
      </xdr:nvSpPr>
      <xdr:spPr>
        <a:xfrm>
          <a:off x="2590800" y="2952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20</xdr:row>
      <xdr:rowOff>142875</xdr:rowOff>
    </xdr:from>
    <xdr:ext cx="95250" cy="209550"/>
    <xdr:sp>
      <xdr:nvSpPr>
        <xdr:cNvPr id="227" name="TextBox 227"/>
        <xdr:cNvSpPr txBox="1">
          <a:spLocks noChangeArrowheads="1"/>
        </xdr:cNvSpPr>
      </xdr:nvSpPr>
      <xdr:spPr>
        <a:xfrm>
          <a:off x="2590800" y="3095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21</xdr:row>
      <xdr:rowOff>142875</xdr:rowOff>
    </xdr:from>
    <xdr:ext cx="95250" cy="209550"/>
    <xdr:sp>
      <xdr:nvSpPr>
        <xdr:cNvPr id="228" name="TextBox 228"/>
        <xdr:cNvSpPr txBox="1">
          <a:spLocks noChangeArrowheads="1"/>
        </xdr:cNvSpPr>
      </xdr:nvSpPr>
      <xdr:spPr>
        <a:xfrm>
          <a:off x="2590800" y="3238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142875</xdr:rowOff>
    </xdr:from>
    <xdr:ext cx="95250" cy="209550"/>
    <xdr:sp>
      <xdr:nvSpPr>
        <xdr:cNvPr id="229" name="TextBox 229"/>
        <xdr:cNvSpPr txBox="1">
          <a:spLocks noChangeArrowheads="1"/>
        </xdr:cNvSpPr>
      </xdr:nvSpPr>
      <xdr:spPr>
        <a:xfrm>
          <a:off x="2590800" y="3381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23</xdr:row>
      <xdr:rowOff>142875</xdr:rowOff>
    </xdr:from>
    <xdr:ext cx="95250" cy="209550"/>
    <xdr:sp>
      <xdr:nvSpPr>
        <xdr:cNvPr id="230" name="TextBox 230"/>
        <xdr:cNvSpPr txBox="1">
          <a:spLocks noChangeArrowheads="1"/>
        </xdr:cNvSpPr>
      </xdr:nvSpPr>
      <xdr:spPr>
        <a:xfrm>
          <a:off x="2590800" y="3524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142875</xdr:rowOff>
    </xdr:from>
    <xdr:ext cx="95250" cy="209550"/>
    <xdr:sp>
      <xdr:nvSpPr>
        <xdr:cNvPr id="231" name="TextBox 231"/>
        <xdr:cNvSpPr txBox="1">
          <a:spLocks noChangeArrowheads="1"/>
        </xdr:cNvSpPr>
      </xdr:nvSpPr>
      <xdr:spPr>
        <a:xfrm>
          <a:off x="2590800" y="2809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19</xdr:row>
      <xdr:rowOff>142875</xdr:rowOff>
    </xdr:from>
    <xdr:ext cx="95250" cy="209550"/>
    <xdr:sp>
      <xdr:nvSpPr>
        <xdr:cNvPr id="232" name="TextBox 232"/>
        <xdr:cNvSpPr txBox="1">
          <a:spLocks noChangeArrowheads="1"/>
        </xdr:cNvSpPr>
      </xdr:nvSpPr>
      <xdr:spPr>
        <a:xfrm>
          <a:off x="2590800" y="2952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20</xdr:row>
      <xdr:rowOff>142875</xdr:rowOff>
    </xdr:from>
    <xdr:ext cx="95250" cy="209550"/>
    <xdr:sp>
      <xdr:nvSpPr>
        <xdr:cNvPr id="233" name="TextBox 233"/>
        <xdr:cNvSpPr txBox="1">
          <a:spLocks noChangeArrowheads="1"/>
        </xdr:cNvSpPr>
      </xdr:nvSpPr>
      <xdr:spPr>
        <a:xfrm>
          <a:off x="2590800" y="3095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21</xdr:row>
      <xdr:rowOff>142875</xdr:rowOff>
    </xdr:from>
    <xdr:ext cx="95250" cy="209550"/>
    <xdr:sp>
      <xdr:nvSpPr>
        <xdr:cNvPr id="234" name="TextBox 234"/>
        <xdr:cNvSpPr txBox="1">
          <a:spLocks noChangeArrowheads="1"/>
        </xdr:cNvSpPr>
      </xdr:nvSpPr>
      <xdr:spPr>
        <a:xfrm>
          <a:off x="2590800" y="3238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142875</xdr:rowOff>
    </xdr:from>
    <xdr:ext cx="95250" cy="209550"/>
    <xdr:sp>
      <xdr:nvSpPr>
        <xdr:cNvPr id="235" name="TextBox 235"/>
        <xdr:cNvSpPr txBox="1">
          <a:spLocks noChangeArrowheads="1"/>
        </xdr:cNvSpPr>
      </xdr:nvSpPr>
      <xdr:spPr>
        <a:xfrm>
          <a:off x="2590800" y="3381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23</xdr:row>
      <xdr:rowOff>142875</xdr:rowOff>
    </xdr:from>
    <xdr:ext cx="95250" cy="209550"/>
    <xdr:sp>
      <xdr:nvSpPr>
        <xdr:cNvPr id="236" name="TextBox 236"/>
        <xdr:cNvSpPr txBox="1">
          <a:spLocks noChangeArrowheads="1"/>
        </xdr:cNvSpPr>
      </xdr:nvSpPr>
      <xdr:spPr>
        <a:xfrm>
          <a:off x="2590800" y="3524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142875</xdr:rowOff>
    </xdr:from>
    <xdr:ext cx="95250" cy="209550"/>
    <xdr:sp>
      <xdr:nvSpPr>
        <xdr:cNvPr id="237" name="TextBox 237"/>
        <xdr:cNvSpPr txBox="1">
          <a:spLocks noChangeArrowheads="1"/>
        </xdr:cNvSpPr>
      </xdr:nvSpPr>
      <xdr:spPr>
        <a:xfrm>
          <a:off x="2590800" y="2809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19</xdr:row>
      <xdr:rowOff>142875</xdr:rowOff>
    </xdr:from>
    <xdr:ext cx="95250" cy="209550"/>
    <xdr:sp>
      <xdr:nvSpPr>
        <xdr:cNvPr id="238" name="TextBox 238"/>
        <xdr:cNvSpPr txBox="1">
          <a:spLocks noChangeArrowheads="1"/>
        </xdr:cNvSpPr>
      </xdr:nvSpPr>
      <xdr:spPr>
        <a:xfrm>
          <a:off x="2590800" y="2952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20</xdr:row>
      <xdr:rowOff>142875</xdr:rowOff>
    </xdr:from>
    <xdr:ext cx="95250" cy="209550"/>
    <xdr:sp>
      <xdr:nvSpPr>
        <xdr:cNvPr id="239" name="TextBox 239"/>
        <xdr:cNvSpPr txBox="1">
          <a:spLocks noChangeArrowheads="1"/>
        </xdr:cNvSpPr>
      </xdr:nvSpPr>
      <xdr:spPr>
        <a:xfrm>
          <a:off x="2590800" y="3095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21</xdr:row>
      <xdr:rowOff>142875</xdr:rowOff>
    </xdr:from>
    <xdr:ext cx="95250" cy="209550"/>
    <xdr:sp>
      <xdr:nvSpPr>
        <xdr:cNvPr id="240" name="TextBox 240"/>
        <xdr:cNvSpPr txBox="1">
          <a:spLocks noChangeArrowheads="1"/>
        </xdr:cNvSpPr>
      </xdr:nvSpPr>
      <xdr:spPr>
        <a:xfrm>
          <a:off x="2590800" y="3238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142875</xdr:rowOff>
    </xdr:from>
    <xdr:ext cx="95250" cy="209550"/>
    <xdr:sp>
      <xdr:nvSpPr>
        <xdr:cNvPr id="241" name="TextBox 241"/>
        <xdr:cNvSpPr txBox="1">
          <a:spLocks noChangeArrowheads="1"/>
        </xdr:cNvSpPr>
      </xdr:nvSpPr>
      <xdr:spPr>
        <a:xfrm>
          <a:off x="2590800" y="3381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23</xdr:row>
      <xdr:rowOff>142875</xdr:rowOff>
    </xdr:from>
    <xdr:ext cx="95250" cy="209550"/>
    <xdr:sp>
      <xdr:nvSpPr>
        <xdr:cNvPr id="242" name="TextBox 242"/>
        <xdr:cNvSpPr txBox="1">
          <a:spLocks noChangeArrowheads="1"/>
        </xdr:cNvSpPr>
      </xdr:nvSpPr>
      <xdr:spPr>
        <a:xfrm>
          <a:off x="2590800" y="3524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142875</xdr:rowOff>
    </xdr:from>
    <xdr:ext cx="95250" cy="209550"/>
    <xdr:sp>
      <xdr:nvSpPr>
        <xdr:cNvPr id="243" name="TextBox 243"/>
        <xdr:cNvSpPr txBox="1">
          <a:spLocks noChangeArrowheads="1"/>
        </xdr:cNvSpPr>
      </xdr:nvSpPr>
      <xdr:spPr>
        <a:xfrm>
          <a:off x="2590800" y="2809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19</xdr:row>
      <xdr:rowOff>142875</xdr:rowOff>
    </xdr:from>
    <xdr:ext cx="95250" cy="209550"/>
    <xdr:sp>
      <xdr:nvSpPr>
        <xdr:cNvPr id="244" name="TextBox 244"/>
        <xdr:cNvSpPr txBox="1">
          <a:spLocks noChangeArrowheads="1"/>
        </xdr:cNvSpPr>
      </xdr:nvSpPr>
      <xdr:spPr>
        <a:xfrm>
          <a:off x="2590800" y="2952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19</xdr:row>
      <xdr:rowOff>142875</xdr:rowOff>
    </xdr:from>
    <xdr:ext cx="95250" cy="209550"/>
    <xdr:sp>
      <xdr:nvSpPr>
        <xdr:cNvPr id="245" name="TextBox 245"/>
        <xdr:cNvSpPr txBox="1">
          <a:spLocks noChangeArrowheads="1"/>
        </xdr:cNvSpPr>
      </xdr:nvSpPr>
      <xdr:spPr>
        <a:xfrm>
          <a:off x="2590800" y="2952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20</xdr:row>
      <xdr:rowOff>142875</xdr:rowOff>
    </xdr:from>
    <xdr:ext cx="95250" cy="209550"/>
    <xdr:sp>
      <xdr:nvSpPr>
        <xdr:cNvPr id="246" name="TextBox 246"/>
        <xdr:cNvSpPr txBox="1">
          <a:spLocks noChangeArrowheads="1"/>
        </xdr:cNvSpPr>
      </xdr:nvSpPr>
      <xdr:spPr>
        <a:xfrm>
          <a:off x="2590800" y="3095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20</xdr:row>
      <xdr:rowOff>142875</xdr:rowOff>
    </xdr:from>
    <xdr:ext cx="95250" cy="209550"/>
    <xdr:sp>
      <xdr:nvSpPr>
        <xdr:cNvPr id="247" name="TextBox 247"/>
        <xdr:cNvSpPr txBox="1">
          <a:spLocks noChangeArrowheads="1"/>
        </xdr:cNvSpPr>
      </xdr:nvSpPr>
      <xdr:spPr>
        <a:xfrm>
          <a:off x="2590800" y="3095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20</xdr:row>
      <xdr:rowOff>142875</xdr:rowOff>
    </xdr:from>
    <xdr:ext cx="95250" cy="209550"/>
    <xdr:sp>
      <xdr:nvSpPr>
        <xdr:cNvPr id="248" name="TextBox 248"/>
        <xdr:cNvSpPr txBox="1">
          <a:spLocks noChangeArrowheads="1"/>
        </xdr:cNvSpPr>
      </xdr:nvSpPr>
      <xdr:spPr>
        <a:xfrm>
          <a:off x="2590800" y="3095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21</xdr:row>
      <xdr:rowOff>142875</xdr:rowOff>
    </xdr:from>
    <xdr:ext cx="95250" cy="209550"/>
    <xdr:sp>
      <xdr:nvSpPr>
        <xdr:cNvPr id="249" name="TextBox 249"/>
        <xdr:cNvSpPr txBox="1">
          <a:spLocks noChangeArrowheads="1"/>
        </xdr:cNvSpPr>
      </xdr:nvSpPr>
      <xdr:spPr>
        <a:xfrm>
          <a:off x="2590800" y="3238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21</xdr:row>
      <xdr:rowOff>142875</xdr:rowOff>
    </xdr:from>
    <xdr:ext cx="95250" cy="209550"/>
    <xdr:sp>
      <xdr:nvSpPr>
        <xdr:cNvPr id="250" name="TextBox 250"/>
        <xdr:cNvSpPr txBox="1">
          <a:spLocks noChangeArrowheads="1"/>
        </xdr:cNvSpPr>
      </xdr:nvSpPr>
      <xdr:spPr>
        <a:xfrm>
          <a:off x="2590800" y="3238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21</xdr:row>
      <xdr:rowOff>142875</xdr:rowOff>
    </xdr:from>
    <xdr:ext cx="95250" cy="209550"/>
    <xdr:sp>
      <xdr:nvSpPr>
        <xdr:cNvPr id="251" name="TextBox 251"/>
        <xdr:cNvSpPr txBox="1">
          <a:spLocks noChangeArrowheads="1"/>
        </xdr:cNvSpPr>
      </xdr:nvSpPr>
      <xdr:spPr>
        <a:xfrm>
          <a:off x="2590800" y="3238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142875</xdr:rowOff>
    </xdr:from>
    <xdr:ext cx="95250" cy="209550"/>
    <xdr:sp>
      <xdr:nvSpPr>
        <xdr:cNvPr id="252" name="TextBox 252"/>
        <xdr:cNvSpPr txBox="1">
          <a:spLocks noChangeArrowheads="1"/>
        </xdr:cNvSpPr>
      </xdr:nvSpPr>
      <xdr:spPr>
        <a:xfrm>
          <a:off x="2590800" y="3381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142875</xdr:rowOff>
    </xdr:from>
    <xdr:ext cx="95250" cy="209550"/>
    <xdr:sp>
      <xdr:nvSpPr>
        <xdr:cNvPr id="253" name="TextBox 253"/>
        <xdr:cNvSpPr txBox="1">
          <a:spLocks noChangeArrowheads="1"/>
        </xdr:cNvSpPr>
      </xdr:nvSpPr>
      <xdr:spPr>
        <a:xfrm>
          <a:off x="2590800" y="3381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142875</xdr:rowOff>
    </xdr:from>
    <xdr:ext cx="95250" cy="209550"/>
    <xdr:sp>
      <xdr:nvSpPr>
        <xdr:cNvPr id="254" name="TextBox 254"/>
        <xdr:cNvSpPr txBox="1">
          <a:spLocks noChangeArrowheads="1"/>
        </xdr:cNvSpPr>
      </xdr:nvSpPr>
      <xdr:spPr>
        <a:xfrm>
          <a:off x="2590800" y="3381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23</xdr:row>
      <xdr:rowOff>142875</xdr:rowOff>
    </xdr:from>
    <xdr:ext cx="95250" cy="209550"/>
    <xdr:sp>
      <xdr:nvSpPr>
        <xdr:cNvPr id="255" name="TextBox 255"/>
        <xdr:cNvSpPr txBox="1">
          <a:spLocks noChangeArrowheads="1"/>
        </xdr:cNvSpPr>
      </xdr:nvSpPr>
      <xdr:spPr>
        <a:xfrm>
          <a:off x="2590800" y="3524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23</xdr:row>
      <xdr:rowOff>142875</xdr:rowOff>
    </xdr:from>
    <xdr:ext cx="95250" cy="209550"/>
    <xdr:sp>
      <xdr:nvSpPr>
        <xdr:cNvPr id="256" name="TextBox 256"/>
        <xdr:cNvSpPr txBox="1">
          <a:spLocks noChangeArrowheads="1"/>
        </xdr:cNvSpPr>
      </xdr:nvSpPr>
      <xdr:spPr>
        <a:xfrm>
          <a:off x="2590800" y="3524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23</xdr:row>
      <xdr:rowOff>142875</xdr:rowOff>
    </xdr:from>
    <xdr:ext cx="95250" cy="209550"/>
    <xdr:sp>
      <xdr:nvSpPr>
        <xdr:cNvPr id="257" name="TextBox 257"/>
        <xdr:cNvSpPr txBox="1">
          <a:spLocks noChangeArrowheads="1"/>
        </xdr:cNvSpPr>
      </xdr:nvSpPr>
      <xdr:spPr>
        <a:xfrm>
          <a:off x="2590800" y="3524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142875</xdr:rowOff>
    </xdr:from>
    <xdr:ext cx="95250" cy="209550"/>
    <xdr:sp>
      <xdr:nvSpPr>
        <xdr:cNvPr id="258" name="TextBox 258"/>
        <xdr:cNvSpPr txBox="1">
          <a:spLocks noChangeArrowheads="1"/>
        </xdr:cNvSpPr>
      </xdr:nvSpPr>
      <xdr:spPr>
        <a:xfrm>
          <a:off x="2590800" y="2809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142875</xdr:rowOff>
    </xdr:from>
    <xdr:ext cx="95250" cy="209550"/>
    <xdr:sp>
      <xdr:nvSpPr>
        <xdr:cNvPr id="259" name="TextBox 259"/>
        <xdr:cNvSpPr txBox="1">
          <a:spLocks noChangeArrowheads="1"/>
        </xdr:cNvSpPr>
      </xdr:nvSpPr>
      <xdr:spPr>
        <a:xfrm>
          <a:off x="2590800" y="2809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142875</xdr:rowOff>
    </xdr:from>
    <xdr:ext cx="95250" cy="209550"/>
    <xdr:sp>
      <xdr:nvSpPr>
        <xdr:cNvPr id="260" name="TextBox 260"/>
        <xdr:cNvSpPr txBox="1">
          <a:spLocks noChangeArrowheads="1"/>
        </xdr:cNvSpPr>
      </xdr:nvSpPr>
      <xdr:spPr>
        <a:xfrm>
          <a:off x="2590800" y="2809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19</xdr:row>
      <xdr:rowOff>142875</xdr:rowOff>
    </xdr:from>
    <xdr:ext cx="95250" cy="209550"/>
    <xdr:sp>
      <xdr:nvSpPr>
        <xdr:cNvPr id="261" name="TextBox 261"/>
        <xdr:cNvSpPr txBox="1">
          <a:spLocks noChangeArrowheads="1"/>
        </xdr:cNvSpPr>
      </xdr:nvSpPr>
      <xdr:spPr>
        <a:xfrm>
          <a:off x="2590800" y="2952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19</xdr:row>
      <xdr:rowOff>142875</xdr:rowOff>
    </xdr:from>
    <xdr:ext cx="95250" cy="209550"/>
    <xdr:sp>
      <xdr:nvSpPr>
        <xdr:cNvPr id="262" name="TextBox 262"/>
        <xdr:cNvSpPr txBox="1">
          <a:spLocks noChangeArrowheads="1"/>
        </xdr:cNvSpPr>
      </xdr:nvSpPr>
      <xdr:spPr>
        <a:xfrm>
          <a:off x="2590800" y="2952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19</xdr:row>
      <xdr:rowOff>142875</xdr:rowOff>
    </xdr:from>
    <xdr:ext cx="95250" cy="209550"/>
    <xdr:sp>
      <xdr:nvSpPr>
        <xdr:cNvPr id="263" name="TextBox 263"/>
        <xdr:cNvSpPr txBox="1">
          <a:spLocks noChangeArrowheads="1"/>
        </xdr:cNvSpPr>
      </xdr:nvSpPr>
      <xdr:spPr>
        <a:xfrm>
          <a:off x="2590800" y="2952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20</xdr:row>
      <xdr:rowOff>142875</xdr:rowOff>
    </xdr:from>
    <xdr:ext cx="95250" cy="209550"/>
    <xdr:sp>
      <xdr:nvSpPr>
        <xdr:cNvPr id="264" name="TextBox 264"/>
        <xdr:cNvSpPr txBox="1">
          <a:spLocks noChangeArrowheads="1"/>
        </xdr:cNvSpPr>
      </xdr:nvSpPr>
      <xdr:spPr>
        <a:xfrm>
          <a:off x="2590800" y="3095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20</xdr:row>
      <xdr:rowOff>142875</xdr:rowOff>
    </xdr:from>
    <xdr:ext cx="95250" cy="209550"/>
    <xdr:sp>
      <xdr:nvSpPr>
        <xdr:cNvPr id="265" name="TextBox 265"/>
        <xdr:cNvSpPr txBox="1">
          <a:spLocks noChangeArrowheads="1"/>
        </xdr:cNvSpPr>
      </xdr:nvSpPr>
      <xdr:spPr>
        <a:xfrm>
          <a:off x="2590800" y="3095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20</xdr:row>
      <xdr:rowOff>142875</xdr:rowOff>
    </xdr:from>
    <xdr:ext cx="95250" cy="209550"/>
    <xdr:sp>
      <xdr:nvSpPr>
        <xdr:cNvPr id="266" name="TextBox 266"/>
        <xdr:cNvSpPr txBox="1">
          <a:spLocks noChangeArrowheads="1"/>
        </xdr:cNvSpPr>
      </xdr:nvSpPr>
      <xdr:spPr>
        <a:xfrm>
          <a:off x="2590800" y="3095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21</xdr:row>
      <xdr:rowOff>142875</xdr:rowOff>
    </xdr:from>
    <xdr:ext cx="95250" cy="209550"/>
    <xdr:sp>
      <xdr:nvSpPr>
        <xdr:cNvPr id="267" name="TextBox 267"/>
        <xdr:cNvSpPr txBox="1">
          <a:spLocks noChangeArrowheads="1"/>
        </xdr:cNvSpPr>
      </xdr:nvSpPr>
      <xdr:spPr>
        <a:xfrm>
          <a:off x="2590800" y="3238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21</xdr:row>
      <xdr:rowOff>142875</xdr:rowOff>
    </xdr:from>
    <xdr:ext cx="95250" cy="209550"/>
    <xdr:sp>
      <xdr:nvSpPr>
        <xdr:cNvPr id="268" name="TextBox 268"/>
        <xdr:cNvSpPr txBox="1">
          <a:spLocks noChangeArrowheads="1"/>
        </xdr:cNvSpPr>
      </xdr:nvSpPr>
      <xdr:spPr>
        <a:xfrm>
          <a:off x="2590800" y="3238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21</xdr:row>
      <xdr:rowOff>142875</xdr:rowOff>
    </xdr:from>
    <xdr:ext cx="95250" cy="209550"/>
    <xdr:sp>
      <xdr:nvSpPr>
        <xdr:cNvPr id="269" name="TextBox 269"/>
        <xdr:cNvSpPr txBox="1">
          <a:spLocks noChangeArrowheads="1"/>
        </xdr:cNvSpPr>
      </xdr:nvSpPr>
      <xdr:spPr>
        <a:xfrm>
          <a:off x="2590800" y="3238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142875</xdr:rowOff>
    </xdr:from>
    <xdr:ext cx="95250" cy="209550"/>
    <xdr:sp>
      <xdr:nvSpPr>
        <xdr:cNvPr id="270" name="TextBox 270"/>
        <xdr:cNvSpPr txBox="1">
          <a:spLocks noChangeArrowheads="1"/>
        </xdr:cNvSpPr>
      </xdr:nvSpPr>
      <xdr:spPr>
        <a:xfrm>
          <a:off x="2590800" y="3381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142875</xdr:rowOff>
    </xdr:from>
    <xdr:ext cx="95250" cy="209550"/>
    <xdr:sp>
      <xdr:nvSpPr>
        <xdr:cNvPr id="271" name="TextBox 271"/>
        <xdr:cNvSpPr txBox="1">
          <a:spLocks noChangeArrowheads="1"/>
        </xdr:cNvSpPr>
      </xdr:nvSpPr>
      <xdr:spPr>
        <a:xfrm>
          <a:off x="2590800" y="3381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142875</xdr:rowOff>
    </xdr:from>
    <xdr:ext cx="95250" cy="209550"/>
    <xdr:sp>
      <xdr:nvSpPr>
        <xdr:cNvPr id="272" name="TextBox 272"/>
        <xdr:cNvSpPr txBox="1">
          <a:spLocks noChangeArrowheads="1"/>
        </xdr:cNvSpPr>
      </xdr:nvSpPr>
      <xdr:spPr>
        <a:xfrm>
          <a:off x="2590800" y="3381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23</xdr:row>
      <xdr:rowOff>142875</xdr:rowOff>
    </xdr:from>
    <xdr:ext cx="95250" cy="209550"/>
    <xdr:sp>
      <xdr:nvSpPr>
        <xdr:cNvPr id="273" name="TextBox 273"/>
        <xdr:cNvSpPr txBox="1">
          <a:spLocks noChangeArrowheads="1"/>
        </xdr:cNvSpPr>
      </xdr:nvSpPr>
      <xdr:spPr>
        <a:xfrm>
          <a:off x="2590800" y="3524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23</xdr:row>
      <xdr:rowOff>142875</xdr:rowOff>
    </xdr:from>
    <xdr:ext cx="95250" cy="209550"/>
    <xdr:sp>
      <xdr:nvSpPr>
        <xdr:cNvPr id="274" name="TextBox 274"/>
        <xdr:cNvSpPr txBox="1">
          <a:spLocks noChangeArrowheads="1"/>
        </xdr:cNvSpPr>
      </xdr:nvSpPr>
      <xdr:spPr>
        <a:xfrm>
          <a:off x="2590800" y="3524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23</xdr:row>
      <xdr:rowOff>142875</xdr:rowOff>
    </xdr:from>
    <xdr:ext cx="95250" cy="209550"/>
    <xdr:sp>
      <xdr:nvSpPr>
        <xdr:cNvPr id="275" name="TextBox 275"/>
        <xdr:cNvSpPr txBox="1">
          <a:spLocks noChangeArrowheads="1"/>
        </xdr:cNvSpPr>
      </xdr:nvSpPr>
      <xdr:spPr>
        <a:xfrm>
          <a:off x="2590800" y="3524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24</xdr:row>
      <xdr:rowOff>142875</xdr:rowOff>
    </xdr:from>
    <xdr:ext cx="95250" cy="209550"/>
    <xdr:sp>
      <xdr:nvSpPr>
        <xdr:cNvPr id="276" name="TextBox 276"/>
        <xdr:cNvSpPr txBox="1">
          <a:spLocks noChangeArrowheads="1"/>
        </xdr:cNvSpPr>
      </xdr:nvSpPr>
      <xdr:spPr>
        <a:xfrm>
          <a:off x="2590800" y="3667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24</xdr:row>
      <xdr:rowOff>142875</xdr:rowOff>
    </xdr:from>
    <xdr:ext cx="95250" cy="209550"/>
    <xdr:sp>
      <xdr:nvSpPr>
        <xdr:cNvPr id="277" name="TextBox 277"/>
        <xdr:cNvSpPr txBox="1">
          <a:spLocks noChangeArrowheads="1"/>
        </xdr:cNvSpPr>
      </xdr:nvSpPr>
      <xdr:spPr>
        <a:xfrm>
          <a:off x="2590800" y="3667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24</xdr:row>
      <xdr:rowOff>142875</xdr:rowOff>
    </xdr:from>
    <xdr:ext cx="95250" cy="209550"/>
    <xdr:sp>
      <xdr:nvSpPr>
        <xdr:cNvPr id="278" name="TextBox 278"/>
        <xdr:cNvSpPr txBox="1">
          <a:spLocks noChangeArrowheads="1"/>
        </xdr:cNvSpPr>
      </xdr:nvSpPr>
      <xdr:spPr>
        <a:xfrm>
          <a:off x="2590800" y="3667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25</xdr:row>
      <xdr:rowOff>142875</xdr:rowOff>
    </xdr:from>
    <xdr:ext cx="95250" cy="209550"/>
    <xdr:sp>
      <xdr:nvSpPr>
        <xdr:cNvPr id="279" name="TextBox 279"/>
        <xdr:cNvSpPr txBox="1">
          <a:spLocks noChangeArrowheads="1"/>
        </xdr:cNvSpPr>
      </xdr:nvSpPr>
      <xdr:spPr>
        <a:xfrm>
          <a:off x="2590800" y="3810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25</xdr:row>
      <xdr:rowOff>142875</xdr:rowOff>
    </xdr:from>
    <xdr:ext cx="95250" cy="209550"/>
    <xdr:sp>
      <xdr:nvSpPr>
        <xdr:cNvPr id="280" name="TextBox 280"/>
        <xdr:cNvSpPr txBox="1">
          <a:spLocks noChangeArrowheads="1"/>
        </xdr:cNvSpPr>
      </xdr:nvSpPr>
      <xdr:spPr>
        <a:xfrm>
          <a:off x="2590800" y="3810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25</xdr:row>
      <xdr:rowOff>142875</xdr:rowOff>
    </xdr:from>
    <xdr:ext cx="95250" cy="209550"/>
    <xdr:sp>
      <xdr:nvSpPr>
        <xdr:cNvPr id="281" name="TextBox 281"/>
        <xdr:cNvSpPr txBox="1">
          <a:spLocks noChangeArrowheads="1"/>
        </xdr:cNvSpPr>
      </xdr:nvSpPr>
      <xdr:spPr>
        <a:xfrm>
          <a:off x="2590800" y="3810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26</xdr:row>
      <xdr:rowOff>142875</xdr:rowOff>
    </xdr:from>
    <xdr:ext cx="95250" cy="209550"/>
    <xdr:sp>
      <xdr:nvSpPr>
        <xdr:cNvPr id="282" name="TextBox 282"/>
        <xdr:cNvSpPr txBox="1">
          <a:spLocks noChangeArrowheads="1"/>
        </xdr:cNvSpPr>
      </xdr:nvSpPr>
      <xdr:spPr>
        <a:xfrm>
          <a:off x="2590800" y="3952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26</xdr:row>
      <xdr:rowOff>142875</xdr:rowOff>
    </xdr:from>
    <xdr:ext cx="95250" cy="209550"/>
    <xdr:sp>
      <xdr:nvSpPr>
        <xdr:cNvPr id="283" name="TextBox 283"/>
        <xdr:cNvSpPr txBox="1">
          <a:spLocks noChangeArrowheads="1"/>
        </xdr:cNvSpPr>
      </xdr:nvSpPr>
      <xdr:spPr>
        <a:xfrm>
          <a:off x="2590800" y="3952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26</xdr:row>
      <xdr:rowOff>142875</xdr:rowOff>
    </xdr:from>
    <xdr:ext cx="95250" cy="209550"/>
    <xdr:sp>
      <xdr:nvSpPr>
        <xdr:cNvPr id="284" name="TextBox 284"/>
        <xdr:cNvSpPr txBox="1">
          <a:spLocks noChangeArrowheads="1"/>
        </xdr:cNvSpPr>
      </xdr:nvSpPr>
      <xdr:spPr>
        <a:xfrm>
          <a:off x="2590800" y="3952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27</xdr:row>
      <xdr:rowOff>142875</xdr:rowOff>
    </xdr:from>
    <xdr:ext cx="95250" cy="209550"/>
    <xdr:sp>
      <xdr:nvSpPr>
        <xdr:cNvPr id="285" name="TextBox 285"/>
        <xdr:cNvSpPr txBox="1">
          <a:spLocks noChangeArrowheads="1"/>
        </xdr:cNvSpPr>
      </xdr:nvSpPr>
      <xdr:spPr>
        <a:xfrm>
          <a:off x="2590800" y="4095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27</xdr:row>
      <xdr:rowOff>142875</xdr:rowOff>
    </xdr:from>
    <xdr:ext cx="95250" cy="209550"/>
    <xdr:sp>
      <xdr:nvSpPr>
        <xdr:cNvPr id="286" name="TextBox 286"/>
        <xdr:cNvSpPr txBox="1">
          <a:spLocks noChangeArrowheads="1"/>
        </xdr:cNvSpPr>
      </xdr:nvSpPr>
      <xdr:spPr>
        <a:xfrm>
          <a:off x="2590800" y="4095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27</xdr:row>
      <xdr:rowOff>142875</xdr:rowOff>
    </xdr:from>
    <xdr:ext cx="95250" cy="209550"/>
    <xdr:sp>
      <xdr:nvSpPr>
        <xdr:cNvPr id="287" name="TextBox 287"/>
        <xdr:cNvSpPr txBox="1">
          <a:spLocks noChangeArrowheads="1"/>
        </xdr:cNvSpPr>
      </xdr:nvSpPr>
      <xdr:spPr>
        <a:xfrm>
          <a:off x="2590800" y="4095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28</xdr:row>
      <xdr:rowOff>142875</xdr:rowOff>
    </xdr:from>
    <xdr:ext cx="95250" cy="209550"/>
    <xdr:sp>
      <xdr:nvSpPr>
        <xdr:cNvPr id="288" name="TextBox 288"/>
        <xdr:cNvSpPr txBox="1">
          <a:spLocks noChangeArrowheads="1"/>
        </xdr:cNvSpPr>
      </xdr:nvSpPr>
      <xdr:spPr>
        <a:xfrm>
          <a:off x="2590800" y="4238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28</xdr:row>
      <xdr:rowOff>142875</xdr:rowOff>
    </xdr:from>
    <xdr:ext cx="95250" cy="209550"/>
    <xdr:sp>
      <xdr:nvSpPr>
        <xdr:cNvPr id="289" name="TextBox 289"/>
        <xdr:cNvSpPr txBox="1">
          <a:spLocks noChangeArrowheads="1"/>
        </xdr:cNvSpPr>
      </xdr:nvSpPr>
      <xdr:spPr>
        <a:xfrm>
          <a:off x="2590800" y="4238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28</xdr:row>
      <xdr:rowOff>142875</xdr:rowOff>
    </xdr:from>
    <xdr:ext cx="95250" cy="209550"/>
    <xdr:sp>
      <xdr:nvSpPr>
        <xdr:cNvPr id="290" name="TextBox 290"/>
        <xdr:cNvSpPr txBox="1">
          <a:spLocks noChangeArrowheads="1"/>
        </xdr:cNvSpPr>
      </xdr:nvSpPr>
      <xdr:spPr>
        <a:xfrm>
          <a:off x="2590800" y="4238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29</xdr:row>
      <xdr:rowOff>142875</xdr:rowOff>
    </xdr:from>
    <xdr:ext cx="95250" cy="209550"/>
    <xdr:sp>
      <xdr:nvSpPr>
        <xdr:cNvPr id="291" name="TextBox 291"/>
        <xdr:cNvSpPr txBox="1">
          <a:spLocks noChangeArrowheads="1"/>
        </xdr:cNvSpPr>
      </xdr:nvSpPr>
      <xdr:spPr>
        <a:xfrm>
          <a:off x="2590800" y="4381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29</xdr:row>
      <xdr:rowOff>142875</xdr:rowOff>
    </xdr:from>
    <xdr:ext cx="95250" cy="209550"/>
    <xdr:sp>
      <xdr:nvSpPr>
        <xdr:cNvPr id="292" name="TextBox 292"/>
        <xdr:cNvSpPr txBox="1">
          <a:spLocks noChangeArrowheads="1"/>
        </xdr:cNvSpPr>
      </xdr:nvSpPr>
      <xdr:spPr>
        <a:xfrm>
          <a:off x="2590800" y="4381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29</xdr:row>
      <xdr:rowOff>142875</xdr:rowOff>
    </xdr:from>
    <xdr:ext cx="95250" cy="209550"/>
    <xdr:sp>
      <xdr:nvSpPr>
        <xdr:cNvPr id="293" name="TextBox 293"/>
        <xdr:cNvSpPr txBox="1">
          <a:spLocks noChangeArrowheads="1"/>
        </xdr:cNvSpPr>
      </xdr:nvSpPr>
      <xdr:spPr>
        <a:xfrm>
          <a:off x="2590800" y="4381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30</xdr:row>
      <xdr:rowOff>142875</xdr:rowOff>
    </xdr:from>
    <xdr:ext cx="95250" cy="209550"/>
    <xdr:sp>
      <xdr:nvSpPr>
        <xdr:cNvPr id="294" name="TextBox 294"/>
        <xdr:cNvSpPr txBox="1">
          <a:spLocks noChangeArrowheads="1"/>
        </xdr:cNvSpPr>
      </xdr:nvSpPr>
      <xdr:spPr>
        <a:xfrm>
          <a:off x="2590800" y="452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30</xdr:row>
      <xdr:rowOff>142875</xdr:rowOff>
    </xdr:from>
    <xdr:ext cx="95250" cy="209550"/>
    <xdr:sp>
      <xdr:nvSpPr>
        <xdr:cNvPr id="295" name="TextBox 295"/>
        <xdr:cNvSpPr txBox="1">
          <a:spLocks noChangeArrowheads="1"/>
        </xdr:cNvSpPr>
      </xdr:nvSpPr>
      <xdr:spPr>
        <a:xfrm>
          <a:off x="2590800" y="452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30</xdr:row>
      <xdr:rowOff>142875</xdr:rowOff>
    </xdr:from>
    <xdr:ext cx="95250" cy="209550"/>
    <xdr:sp>
      <xdr:nvSpPr>
        <xdr:cNvPr id="296" name="TextBox 296"/>
        <xdr:cNvSpPr txBox="1">
          <a:spLocks noChangeArrowheads="1"/>
        </xdr:cNvSpPr>
      </xdr:nvSpPr>
      <xdr:spPr>
        <a:xfrm>
          <a:off x="2590800" y="452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31</xdr:row>
      <xdr:rowOff>142875</xdr:rowOff>
    </xdr:from>
    <xdr:ext cx="95250" cy="209550"/>
    <xdr:sp>
      <xdr:nvSpPr>
        <xdr:cNvPr id="297" name="TextBox 297"/>
        <xdr:cNvSpPr txBox="1">
          <a:spLocks noChangeArrowheads="1"/>
        </xdr:cNvSpPr>
      </xdr:nvSpPr>
      <xdr:spPr>
        <a:xfrm>
          <a:off x="2590800" y="4667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31</xdr:row>
      <xdr:rowOff>142875</xdr:rowOff>
    </xdr:from>
    <xdr:ext cx="95250" cy="209550"/>
    <xdr:sp>
      <xdr:nvSpPr>
        <xdr:cNvPr id="298" name="TextBox 298"/>
        <xdr:cNvSpPr txBox="1">
          <a:spLocks noChangeArrowheads="1"/>
        </xdr:cNvSpPr>
      </xdr:nvSpPr>
      <xdr:spPr>
        <a:xfrm>
          <a:off x="2590800" y="4667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31</xdr:row>
      <xdr:rowOff>142875</xdr:rowOff>
    </xdr:from>
    <xdr:ext cx="95250" cy="209550"/>
    <xdr:sp>
      <xdr:nvSpPr>
        <xdr:cNvPr id="299" name="TextBox 299"/>
        <xdr:cNvSpPr txBox="1">
          <a:spLocks noChangeArrowheads="1"/>
        </xdr:cNvSpPr>
      </xdr:nvSpPr>
      <xdr:spPr>
        <a:xfrm>
          <a:off x="2590800" y="4667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32</xdr:row>
      <xdr:rowOff>142875</xdr:rowOff>
    </xdr:from>
    <xdr:ext cx="95250" cy="209550"/>
    <xdr:sp>
      <xdr:nvSpPr>
        <xdr:cNvPr id="300" name="TextBox 300"/>
        <xdr:cNvSpPr txBox="1">
          <a:spLocks noChangeArrowheads="1"/>
        </xdr:cNvSpPr>
      </xdr:nvSpPr>
      <xdr:spPr>
        <a:xfrm>
          <a:off x="2590800" y="4810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32</xdr:row>
      <xdr:rowOff>142875</xdr:rowOff>
    </xdr:from>
    <xdr:ext cx="95250" cy="209550"/>
    <xdr:sp>
      <xdr:nvSpPr>
        <xdr:cNvPr id="301" name="TextBox 301"/>
        <xdr:cNvSpPr txBox="1">
          <a:spLocks noChangeArrowheads="1"/>
        </xdr:cNvSpPr>
      </xdr:nvSpPr>
      <xdr:spPr>
        <a:xfrm>
          <a:off x="2590800" y="4810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32</xdr:row>
      <xdr:rowOff>142875</xdr:rowOff>
    </xdr:from>
    <xdr:ext cx="95250" cy="209550"/>
    <xdr:sp>
      <xdr:nvSpPr>
        <xdr:cNvPr id="302" name="TextBox 302"/>
        <xdr:cNvSpPr txBox="1">
          <a:spLocks noChangeArrowheads="1"/>
        </xdr:cNvSpPr>
      </xdr:nvSpPr>
      <xdr:spPr>
        <a:xfrm>
          <a:off x="2590800" y="4810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33</xdr:row>
      <xdr:rowOff>142875</xdr:rowOff>
    </xdr:from>
    <xdr:ext cx="95250" cy="209550"/>
    <xdr:sp>
      <xdr:nvSpPr>
        <xdr:cNvPr id="303" name="TextBox 303"/>
        <xdr:cNvSpPr txBox="1">
          <a:spLocks noChangeArrowheads="1"/>
        </xdr:cNvSpPr>
      </xdr:nvSpPr>
      <xdr:spPr>
        <a:xfrm>
          <a:off x="2590800" y="4953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33</xdr:row>
      <xdr:rowOff>142875</xdr:rowOff>
    </xdr:from>
    <xdr:ext cx="95250" cy="209550"/>
    <xdr:sp>
      <xdr:nvSpPr>
        <xdr:cNvPr id="304" name="TextBox 304"/>
        <xdr:cNvSpPr txBox="1">
          <a:spLocks noChangeArrowheads="1"/>
        </xdr:cNvSpPr>
      </xdr:nvSpPr>
      <xdr:spPr>
        <a:xfrm>
          <a:off x="2590800" y="4953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33</xdr:row>
      <xdr:rowOff>142875</xdr:rowOff>
    </xdr:from>
    <xdr:ext cx="95250" cy="209550"/>
    <xdr:sp>
      <xdr:nvSpPr>
        <xdr:cNvPr id="305" name="TextBox 305"/>
        <xdr:cNvSpPr txBox="1">
          <a:spLocks noChangeArrowheads="1"/>
        </xdr:cNvSpPr>
      </xdr:nvSpPr>
      <xdr:spPr>
        <a:xfrm>
          <a:off x="2590800" y="4953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142875</xdr:rowOff>
    </xdr:from>
    <xdr:ext cx="95250" cy="209550"/>
    <xdr:sp>
      <xdr:nvSpPr>
        <xdr:cNvPr id="306" name="TextBox 306"/>
        <xdr:cNvSpPr txBox="1">
          <a:spLocks noChangeArrowheads="1"/>
        </xdr:cNvSpPr>
      </xdr:nvSpPr>
      <xdr:spPr>
        <a:xfrm>
          <a:off x="2590800" y="5095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142875</xdr:rowOff>
    </xdr:from>
    <xdr:ext cx="95250" cy="209550"/>
    <xdr:sp>
      <xdr:nvSpPr>
        <xdr:cNvPr id="307" name="TextBox 307"/>
        <xdr:cNvSpPr txBox="1">
          <a:spLocks noChangeArrowheads="1"/>
        </xdr:cNvSpPr>
      </xdr:nvSpPr>
      <xdr:spPr>
        <a:xfrm>
          <a:off x="2590800" y="5095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142875</xdr:rowOff>
    </xdr:from>
    <xdr:ext cx="95250" cy="209550"/>
    <xdr:sp>
      <xdr:nvSpPr>
        <xdr:cNvPr id="308" name="TextBox 308"/>
        <xdr:cNvSpPr txBox="1">
          <a:spLocks noChangeArrowheads="1"/>
        </xdr:cNvSpPr>
      </xdr:nvSpPr>
      <xdr:spPr>
        <a:xfrm>
          <a:off x="2590800" y="5095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35</xdr:row>
      <xdr:rowOff>142875</xdr:rowOff>
    </xdr:from>
    <xdr:ext cx="95250" cy="209550"/>
    <xdr:sp>
      <xdr:nvSpPr>
        <xdr:cNvPr id="309" name="TextBox 309"/>
        <xdr:cNvSpPr txBox="1">
          <a:spLocks noChangeArrowheads="1"/>
        </xdr:cNvSpPr>
      </xdr:nvSpPr>
      <xdr:spPr>
        <a:xfrm>
          <a:off x="2590800" y="5238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35</xdr:row>
      <xdr:rowOff>142875</xdr:rowOff>
    </xdr:from>
    <xdr:ext cx="95250" cy="209550"/>
    <xdr:sp>
      <xdr:nvSpPr>
        <xdr:cNvPr id="310" name="TextBox 310"/>
        <xdr:cNvSpPr txBox="1">
          <a:spLocks noChangeArrowheads="1"/>
        </xdr:cNvSpPr>
      </xdr:nvSpPr>
      <xdr:spPr>
        <a:xfrm>
          <a:off x="2590800" y="5238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35</xdr:row>
      <xdr:rowOff>142875</xdr:rowOff>
    </xdr:from>
    <xdr:ext cx="95250" cy="209550"/>
    <xdr:sp>
      <xdr:nvSpPr>
        <xdr:cNvPr id="311" name="TextBox 311"/>
        <xdr:cNvSpPr txBox="1">
          <a:spLocks noChangeArrowheads="1"/>
        </xdr:cNvSpPr>
      </xdr:nvSpPr>
      <xdr:spPr>
        <a:xfrm>
          <a:off x="2590800" y="5238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36</xdr:row>
      <xdr:rowOff>142875</xdr:rowOff>
    </xdr:from>
    <xdr:ext cx="95250" cy="209550"/>
    <xdr:sp>
      <xdr:nvSpPr>
        <xdr:cNvPr id="312" name="TextBox 312"/>
        <xdr:cNvSpPr txBox="1">
          <a:spLocks noChangeArrowheads="1"/>
        </xdr:cNvSpPr>
      </xdr:nvSpPr>
      <xdr:spPr>
        <a:xfrm>
          <a:off x="2590800" y="5381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36</xdr:row>
      <xdr:rowOff>142875</xdr:rowOff>
    </xdr:from>
    <xdr:ext cx="95250" cy="209550"/>
    <xdr:sp>
      <xdr:nvSpPr>
        <xdr:cNvPr id="313" name="TextBox 313"/>
        <xdr:cNvSpPr txBox="1">
          <a:spLocks noChangeArrowheads="1"/>
        </xdr:cNvSpPr>
      </xdr:nvSpPr>
      <xdr:spPr>
        <a:xfrm>
          <a:off x="2590800" y="5381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36</xdr:row>
      <xdr:rowOff>142875</xdr:rowOff>
    </xdr:from>
    <xdr:ext cx="95250" cy="209550"/>
    <xdr:sp>
      <xdr:nvSpPr>
        <xdr:cNvPr id="314" name="TextBox 314"/>
        <xdr:cNvSpPr txBox="1">
          <a:spLocks noChangeArrowheads="1"/>
        </xdr:cNvSpPr>
      </xdr:nvSpPr>
      <xdr:spPr>
        <a:xfrm>
          <a:off x="2590800" y="5381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37</xdr:row>
      <xdr:rowOff>142875</xdr:rowOff>
    </xdr:from>
    <xdr:ext cx="95250" cy="209550"/>
    <xdr:sp>
      <xdr:nvSpPr>
        <xdr:cNvPr id="315" name="TextBox 315"/>
        <xdr:cNvSpPr txBox="1">
          <a:spLocks noChangeArrowheads="1"/>
        </xdr:cNvSpPr>
      </xdr:nvSpPr>
      <xdr:spPr>
        <a:xfrm>
          <a:off x="2590800" y="5524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37</xdr:row>
      <xdr:rowOff>142875</xdr:rowOff>
    </xdr:from>
    <xdr:ext cx="95250" cy="209550"/>
    <xdr:sp>
      <xdr:nvSpPr>
        <xdr:cNvPr id="316" name="TextBox 316"/>
        <xdr:cNvSpPr txBox="1">
          <a:spLocks noChangeArrowheads="1"/>
        </xdr:cNvSpPr>
      </xdr:nvSpPr>
      <xdr:spPr>
        <a:xfrm>
          <a:off x="2590800" y="5524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37</xdr:row>
      <xdr:rowOff>142875</xdr:rowOff>
    </xdr:from>
    <xdr:ext cx="95250" cy="209550"/>
    <xdr:sp>
      <xdr:nvSpPr>
        <xdr:cNvPr id="317" name="TextBox 317"/>
        <xdr:cNvSpPr txBox="1">
          <a:spLocks noChangeArrowheads="1"/>
        </xdr:cNvSpPr>
      </xdr:nvSpPr>
      <xdr:spPr>
        <a:xfrm>
          <a:off x="2590800" y="5524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38</xdr:row>
      <xdr:rowOff>142875</xdr:rowOff>
    </xdr:from>
    <xdr:ext cx="95250" cy="209550"/>
    <xdr:sp>
      <xdr:nvSpPr>
        <xdr:cNvPr id="318" name="TextBox 318"/>
        <xdr:cNvSpPr txBox="1">
          <a:spLocks noChangeArrowheads="1"/>
        </xdr:cNvSpPr>
      </xdr:nvSpPr>
      <xdr:spPr>
        <a:xfrm>
          <a:off x="2590800" y="5667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38</xdr:row>
      <xdr:rowOff>142875</xdr:rowOff>
    </xdr:from>
    <xdr:ext cx="95250" cy="209550"/>
    <xdr:sp>
      <xdr:nvSpPr>
        <xdr:cNvPr id="319" name="TextBox 319"/>
        <xdr:cNvSpPr txBox="1">
          <a:spLocks noChangeArrowheads="1"/>
        </xdr:cNvSpPr>
      </xdr:nvSpPr>
      <xdr:spPr>
        <a:xfrm>
          <a:off x="2590800" y="5667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38</xdr:row>
      <xdr:rowOff>142875</xdr:rowOff>
    </xdr:from>
    <xdr:ext cx="95250" cy="209550"/>
    <xdr:sp>
      <xdr:nvSpPr>
        <xdr:cNvPr id="320" name="TextBox 320"/>
        <xdr:cNvSpPr txBox="1">
          <a:spLocks noChangeArrowheads="1"/>
        </xdr:cNvSpPr>
      </xdr:nvSpPr>
      <xdr:spPr>
        <a:xfrm>
          <a:off x="2590800" y="5667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39</xdr:row>
      <xdr:rowOff>142875</xdr:rowOff>
    </xdr:from>
    <xdr:ext cx="95250" cy="209550"/>
    <xdr:sp>
      <xdr:nvSpPr>
        <xdr:cNvPr id="321" name="TextBox 321"/>
        <xdr:cNvSpPr txBox="1">
          <a:spLocks noChangeArrowheads="1"/>
        </xdr:cNvSpPr>
      </xdr:nvSpPr>
      <xdr:spPr>
        <a:xfrm>
          <a:off x="2590800" y="5810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39</xdr:row>
      <xdr:rowOff>142875</xdr:rowOff>
    </xdr:from>
    <xdr:ext cx="95250" cy="209550"/>
    <xdr:sp>
      <xdr:nvSpPr>
        <xdr:cNvPr id="322" name="TextBox 322"/>
        <xdr:cNvSpPr txBox="1">
          <a:spLocks noChangeArrowheads="1"/>
        </xdr:cNvSpPr>
      </xdr:nvSpPr>
      <xdr:spPr>
        <a:xfrm>
          <a:off x="2590800" y="5810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39</xdr:row>
      <xdr:rowOff>142875</xdr:rowOff>
    </xdr:from>
    <xdr:ext cx="95250" cy="209550"/>
    <xdr:sp>
      <xdr:nvSpPr>
        <xdr:cNvPr id="323" name="TextBox 323"/>
        <xdr:cNvSpPr txBox="1">
          <a:spLocks noChangeArrowheads="1"/>
        </xdr:cNvSpPr>
      </xdr:nvSpPr>
      <xdr:spPr>
        <a:xfrm>
          <a:off x="2590800" y="5810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40</xdr:row>
      <xdr:rowOff>142875</xdr:rowOff>
    </xdr:from>
    <xdr:ext cx="95250" cy="209550"/>
    <xdr:sp>
      <xdr:nvSpPr>
        <xdr:cNvPr id="324" name="TextBox 324"/>
        <xdr:cNvSpPr txBox="1">
          <a:spLocks noChangeArrowheads="1"/>
        </xdr:cNvSpPr>
      </xdr:nvSpPr>
      <xdr:spPr>
        <a:xfrm>
          <a:off x="2590800" y="595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40</xdr:row>
      <xdr:rowOff>142875</xdr:rowOff>
    </xdr:from>
    <xdr:ext cx="95250" cy="209550"/>
    <xdr:sp>
      <xdr:nvSpPr>
        <xdr:cNvPr id="325" name="TextBox 325"/>
        <xdr:cNvSpPr txBox="1">
          <a:spLocks noChangeArrowheads="1"/>
        </xdr:cNvSpPr>
      </xdr:nvSpPr>
      <xdr:spPr>
        <a:xfrm>
          <a:off x="2590800" y="595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40</xdr:row>
      <xdr:rowOff>142875</xdr:rowOff>
    </xdr:from>
    <xdr:ext cx="95250" cy="209550"/>
    <xdr:sp>
      <xdr:nvSpPr>
        <xdr:cNvPr id="326" name="TextBox 326"/>
        <xdr:cNvSpPr txBox="1">
          <a:spLocks noChangeArrowheads="1"/>
        </xdr:cNvSpPr>
      </xdr:nvSpPr>
      <xdr:spPr>
        <a:xfrm>
          <a:off x="2590800" y="595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142875</xdr:rowOff>
    </xdr:from>
    <xdr:ext cx="95250" cy="209550"/>
    <xdr:sp>
      <xdr:nvSpPr>
        <xdr:cNvPr id="327" name="TextBox 327"/>
        <xdr:cNvSpPr txBox="1">
          <a:spLocks noChangeArrowheads="1"/>
        </xdr:cNvSpPr>
      </xdr:nvSpPr>
      <xdr:spPr>
        <a:xfrm>
          <a:off x="2590800" y="6096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142875</xdr:rowOff>
    </xdr:from>
    <xdr:ext cx="95250" cy="209550"/>
    <xdr:sp>
      <xdr:nvSpPr>
        <xdr:cNvPr id="328" name="TextBox 328"/>
        <xdr:cNvSpPr txBox="1">
          <a:spLocks noChangeArrowheads="1"/>
        </xdr:cNvSpPr>
      </xdr:nvSpPr>
      <xdr:spPr>
        <a:xfrm>
          <a:off x="2590800" y="6096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142875</xdr:rowOff>
    </xdr:from>
    <xdr:ext cx="95250" cy="209550"/>
    <xdr:sp>
      <xdr:nvSpPr>
        <xdr:cNvPr id="329" name="TextBox 329"/>
        <xdr:cNvSpPr txBox="1">
          <a:spLocks noChangeArrowheads="1"/>
        </xdr:cNvSpPr>
      </xdr:nvSpPr>
      <xdr:spPr>
        <a:xfrm>
          <a:off x="2590800" y="6096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142875</xdr:rowOff>
    </xdr:from>
    <xdr:ext cx="95250" cy="209550"/>
    <xdr:sp>
      <xdr:nvSpPr>
        <xdr:cNvPr id="330" name="TextBox 330"/>
        <xdr:cNvSpPr txBox="1">
          <a:spLocks noChangeArrowheads="1"/>
        </xdr:cNvSpPr>
      </xdr:nvSpPr>
      <xdr:spPr>
        <a:xfrm>
          <a:off x="2590800" y="6238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142875</xdr:rowOff>
    </xdr:from>
    <xdr:ext cx="95250" cy="209550"/>
    <xdr:sp>
      <xdr:nvSpPr>
        <xdr:cNvPr id="331" name="TextBox 331"/>
        <xdr:cNvSpPr txBox="1">
          <a:spLocks noChangeArrowheads="1"/>
        </xdr:cNvSpPr>
      </xdr:nvSpPr>
      <xdr:spPr>
        <a:xfrm>
          <a:off x="2590800" y="6238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142875</xdr:rowOff>
    </xdr:from>
    <xdr:ext cx="95250" cy="209550"/>
    <xdr:sp>
      <xdr:nvSpPr>
        <xdr:cNvPr id="332" name="TextBox 332"/>
        <xdr:cNvSpPr txBox="1">
          <a:spLocks noChangeArrowheads="1"/>
        </xdr:cNvSpPr>
      </xdr:nvSpPr>
      <xdr:spPr>
        <a:xfrm>
          <a:off x="2590800" y="6238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16</xdr:row>
      <xdr:rowOff>133350</xdr:rowOff>
    </xdr:from>
    <xdr:ext cx="95250" cy="209550"/>
    <xdr:sp>
      <xdr:nvSpPr>
        <xdr:cNvPr id="333" name="TextBox 333"/>
        <xdr:cNvSpPr txBox="1">
          <a:spLocks noChangeArrowheads="1"/>
        </xdr:cNvSpPr>
      </xdr:nvSpPr>
      <xdr:spPr>
        <a:xfrm>
          <a:off x="2590800" y="2514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25</xdr:row>
      <xdr:rowOff>142875</xdr:rowOff>
    </xdr:from>
    <xdr:ext cx="95250" cy="209550"/>
    <xdr:sp>
      <xdr:nvSpPr>
        <xdr:cNvPr id="334" name="TextBox 334"/>
        <xdr:cNvSpPr txBox="1">
          <a:spLocks noChangeArrowheads="1"/>
        </xdr:cNvSpPr>
      </xdr:nvSpPr>
      <xdr:spPr>
        <a:xfrm>
          <a:off x="2590800" y="3810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26</xdr:row>
      <xdr:rowOff>142875</xdr:rowOff>
    </xdr:from>
    <xdr:ext cx="95250" cy="209550"/>
    <xdr:sp>
      <xdr:nvSpPr>
        <xdr:cNvPr id="335" name="TextBox 335"/>
        <xdr:cNvSpPr txBox="1">
          <a:spLocks noChangeArrowheads="1"/>
        </xdr:cNvSpPr>
      </xdr:nvSpPr>
      <xdr:spPr>
        <a:xfrm>
          <a:off x="2590800" y="3952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27</xdr:row>
      <xdr:rowOff>142875</xdr:rowOff>
    </xdr:from>
    <xdr:ext cx="95250" cy="209550"/>
    <xdr:sp>
      <xdr:nvSpPr>
        <xdr:cNvPr id="336" name="TextBox 336"/>
        <xdr:cNvSpPr txBox="1">
          <a:spLocks noChangeArrowheads="1"/>
        </xdr:cNvSpPr>
      </xdr:nvSpPr>
      <xdr:spPr>
        <a:xfrm>
          <a:off x="2590800" y="4095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28</xdr:row>
      <xdr:rowOff>142875</xdr:rowOff>
    </xdr:from>
    <xdr:ext cx="95250" cy="209550"/>
    <xdr:sp>
      <xdr:nvSpPr>
        <xdr:cNvPr id="337" name="TextBox 337"/>
        <xdr:cNvSpPr txBox="1">
          <a:spLocks noChangeArrowheads="1"/>
        </xdr:cNvSpPr>
      </xdr:nvSpPr>
      <xdr:spPr>
        <a:xfrm>
          <a:off x="2590800" y="4238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29</xdr:row>
      <xdr:rowOff>142875</xdr:rowOff>
    </xdr:from>
    <xdr:ext cx="95250" cy="209550"/>
    <xdr:sp>
      <xdr:nvSpPr>
        <xdr:cNvPr id="338" name="TextBox 338"/>
        <xdr:cNvSpPr txBox="1">
          <a:spLocks noChangeArrowheads="1"/>
        </xdr:cNvSpPr>
      </xdr:nvSpPr>
      <xdr:spPr>
        <a:xfrm>
          <a:off x="2590800" y="4381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30</xdr:row>
      <xdr:rowOff>142875</xdr:rowOff>
    </xdr:from>
    <xdr:ext cx="95250" cy="209550"/>
    <xdr:sp>
      <xdr:nvSpPr>
        <xdr:cNvPr id="339" name="TextBox 339"/>
        <xdr:cNvSpPr txBox="1">
          <a:spLocks noChangeArrowheads="1"/>
        </xdr:cNvSpPr>
      </xdr:nvSpPr>
      <xdr:spPr>
        <a:xfrm>
          <a:off x="2590800" y="452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31</xdr:row>
      <xdr:rowOff>142875</xdr:rowOff>
    </xdr:from>
    <xdr:ext cx="95250" cy="209550"/>
    <xdr:sp>
      <xdr:nvSpPr>
        <xdr:cNvPr id="340" name="TextBox 340"/>
        <xdr:cNvSpPr txBox="1">
          <a:spLocks noChangeArrowheads="1"/>
        </xdr:cNvSpPr>
      </xdr:nvSpPr>
      <xdr:spPr>
        <a:xfrm>
          <a:off x="2590800" y="4667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32</xdr:row>
      <xdr:rowOff>142875</xdr:rowOff>
    </xdr:from>
    <xdr:ext cx="95250" cy="209550"/>
    <xdr:sp>
      <xdr:nvSpPr>
        <xdr:cNvPr id="341" name="TextBox 341"/>
        <xdr:cNvSpPr txBox="1">
          <a:spLocks noChangeArrowheads="1"/>
        </xdr:cNvSpPr>
      </xdr:nvSpPr>
      <xdr:spPr>
        <a:xfrm>
          <a:off x="2590800" y="4810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33</xdr:row>
      <xdr:rowOff>142875</xdr:rowOff>
    </xdr:from>
    <xdr:ext cx="95250" cy="209550"/>
    <xdr:sp>
      <xdr:nvSpPr>
        <xdr:cNvPr id="342" name="TextBox 342"/>
        <xdr:cNvSpPr txBox="1">
          <a:spLocks noChangeArrowheads="1"/>
        </xdr:cNvSpPr>
      </xdr:nvSpPr>
      <xdr:spPr>
        <a:xfrm>
          <a:off x="2590800" y="4953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142875</xdr:rowOff>
    </xdr:from>
    <xdr:ext cx="95250" cy="209550"/>
    <xdr:sp>
      <xdr:nvSpPr>
        <xdr:cNvPr id="343" name="TextBox 343"/>
        <xdr:cNvSpPr txBox="1">
          <a:spLocks noChangeArrowheads="1"/>
        </xdr:cNvSpPr>
      </xdr:nvSpPr>
      <xdr:spPr>
        <a:xfrm>
          <a:off x="2590800" y="5095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35</xdr:row>
      <xdr:rowOff>142875</xdr:rowOff>
    </xdr:from>
    <xdr:ext cx="95250" cy="209550"/>
    <xdr:sp>
      <xdr:nvSpPr>
        <xdr:cNvPr id="344" name="TextBox 344"/>
        <xdr:cNvSpPr txBox="1">
          <a:spLocks noChangeArrowheads="1"/>
        </xdr:cNvSpPr>
      </xdr:nvSpPr>
      <xdr:spPr>
        <a:xfrm>
          <a:off x="2590800" y="5238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36</xdr:row>
      <xdr:rowOff>142875</xdr:rowOff>
    </xdr:from>
    <xdr:ext cx="95250" cy="209550"/>
    <xdr:sp>
      <xdr:nvSpPr>
        <xdr:cNvPr id="345" name="TextBox 345"/>
        <xdr:cNvSpPr txBox="1">
          <a:spLocks noChangeArrowheads="1"/>
        </xdr:cNvSpPr>
      </xdr:nvSpPr>
      <xdr:spPr>
        <a:xfrm>
          <a:off x="2590800" y="5381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37</xdr:row>
      <xdr:rowOff>142875</xdr:rowOff>
    </xdr:from>
    <xdr:ext cx="95250" cy="209550"/>
    <xdr:sp>
      <xdr:nvSpPr>
        <xdr:cNvPr id="346" name="TextBox 346"/>
        <xdr:cNvSpPr txBox="1">
          <a:spLocks noChangeArrowheads="1"/>
        </xdr:cNvSpPr>
      </xdr:nvSpPr>
      <xdr:spPr>
        <a:xfrm>
          <a:off x="2590800" y="5524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38</xdr:row>
      <xdr:rowOff>142875</xdr:rowOff>
    </xdr:from>
    <xdr:ext cx="95250" cy="209550"/>
    <xdr:sp>
      <xdr:nvSpPr>
        <xdr:cNvPr id="347" name="TextBox 347"/>
        <xdr:cNvSpPr txBox="1">
          <a:spLocks noChangeArrowheads="1"/>
        </xdr:cNvSpPr>
      </xdr:nvSpPr>
      <xdr:spPr>
        <a:xfrm>
          <a:off x="2590800" y="5667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39</xdr:row>
      <xdr:rowOff>142875</xdr:rowOff>
    </xdr:from>
    <xdr:ext cx="95250" cy="209550"/>
    <xdr:sp>
      <xdr:nvSpPr>
        <xdr:cNvPr id="348" name="TextBox 348"/>
        <xdr:cNvSpPr txBox="1">
          <a:spLocks noChangeArrowheads="1"/>
        </xdr:cNvSpPr>
      </xdr:nvSpPr>
      <xdr:spPr>
        <a:xfrm>
          <a:off x="2590800" y="5810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40</xdr:row>
      <xdr:rowOff>142875</xdr:rowOff>
    </xdr:from>
    <xdr:ext cx="95250" cy="209550"/>
    <xdr:sp>
      <xdr:nvSpPr>
        <xdr:cNvPr id="349" name="TextBox 349"/>
        <xdr:cNvSpPr txBox="1">
          <a:spLocks noChangeArrowheads="1"/>
        </xdr:cNvSpPr>
      </xdr:nvSpPr>
      <xdr:spPr>
        <a:xfrm>
          <a:off x="2590800" y="595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142875</xdr:rowOff>
    </xdr:from>
    <xdr:ext cx="95250" cy="209550"/>
    <xdr:sp>
      <xdr:nvSpPr>
        <xdr:cNvPr id="350" name="TextBox 350"/>
        <xdr:cNvSpPr txBox="1">
          <a:spLocks noChangeArrowheads="1"/>
        </xdr:cNvSpPr>
      </xdr:nvSpPr>
      <xdr:spPr>
        <a:xfrm>
          <a:off x="2590800" y="6096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142875</xdr:rowOff>
    </xdr:from>
    <xdr:ext cx="95250" cy="209550"/>
    <xdr:sp>
      <xdr:nvSpPr>
        <xdr:cNvPr id="351" name="TextBox 351"/>
        <xdr:cNvSpPr txBox="1">
          <a:spLocks noChangeArrowheads="1"/>
        </xdr:cNvSpPr>
      </xdr:nvSpPr>
      <xdr:spPr>
        <a:xfrm>
          <a:off x="2590800" y="6238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16</xdr:row>
      <xdr:rowOff>133350</xdr:rowOff>
    </xdr:from>
    <xdr:ext cx="95250" cy="209550"/>
    <xdr:sp>
      <xdr:nvSpPr>
        <xdr:cNvPr id="352" name="TextBox 352"/>
        <xdr:cNvSpPr txBox="1">
          <a:spLocks noChangeArrowheads="1"/>
        </xdr:cNvSpPr>
      </xdr:nvSpPr>
      <xdr:spPr>
        <a:xfrm>
          <a:off x="2590800" y="2514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25</xdr:row>
      <xdr:rowOff>142875</xdr:rowOff>
    </xdr:from>
    <xdr:ext cx="95250" cy="209550"/>
    <xdr:sp>
      <xdr:nvSpPr>
        <xdr:cNvPr id="353" name="TextBox 353"/>
        <xdr:cNvSpPr txBox="1">
          <a:spLocks noChangeArrowheads="1"/>
        </xdr:cNvSpPr>
      </xdr:nvSpPr>
      <xdr:spPr>
        <a:xfrm>
          <a:off x="2590800" y="3810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26</xdr:row>
      <xdr:rowOff>142875</xdr:rowOff>
    </xdr:from>
    <xdr:ext cx="95250" cy="209550"/>
    <xdr:sp>
      <xdr:nvSpPr>
        <xdr:cNvPr id="354" name="TextBox 354"/>
        <xdr:cNvSpPr txBox="1">
          <a:spLocks noChangeArrowheads="1"/>
        </xdr:cNvSpPr>
      </xdr:nvSpPr>
      <xdr:spPr>
        <a:xfrm>
          <a:off x="2590800" y="3952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27</xdr:row>
      <xdr:rowOff>142875</xdr:rowOff>
    </xdr:from>
    <xdr:ext cx="95250" cy="209550"/>
    <xdr:sp>
      <xdr:nvSpPr>
        <xdr:cNvPr id="355" name="TextBox 355"/>
        <xdr:cNvSpPr txBox="1">
          <a:spLocks noChangeArrowheads="1"/>
        </xdr:cNvSpPr>
      </xdr:nvSpPr>
      <xdr:spPr>
        <a:xfrm>
          <a:off x="2590800" y="4095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28</xdr:row>
      <xdr:rowOff>142875</xdr:rowOff>
    </xdr:from>
    <xdr:ext cx="95250" cy="209550"/>
    <xdr:sp>
      <xdr:nvSpPr>
        <xdr:cNvPr id="356" name="TextBox 356"/>
        <xdr:cNvSpPr txBox="1">
          <a:spLocks noChangeArrowheads="1"/>
        </xdr:cNvSpPr>
      </xdr:nvSpPr>
      <xdr:spPr>
        <a:xfrm>
          <a:off x="2590800" y="4238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29</xdr:row>
      <xdr:rowOff>142875</xdr:rowOff>
    </xdr:from>
    <xdr:ext cx="95250" cy="209550"/>
    <xdr:sp>
      <xdr:nvSpPr>
        <xdr:cNvPr id="357" name="TextBox 357"/>
        <xdr:cNvSpPr txBox="1">
          <a:spLocks noChangeArrowheads="1"/>
        </xdr:cNvSpPr>
      </xdr:nvSpPr>
      <xdr:spPr>
        <a:xfrm>
          <a:off x="2590800" y="4381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30</xdr:row>
      <xdr:rowOff>142875</xdr:rowOff>
    </xdr:from>
    <xdr:ext cx="95250" cy="209550"/>
    <xdr:sp>
      <xdr:nvSpPr>
        <xdr:cNvPr id="358" name="TextBox 358"/>
        <xdr:cNvSpPr txBox="1">
          <a:spLocks noChangeArrowheads="1"/>
        </xdr:cNvSpPr>
      </xdr:nvSpPr>
      <xdr:spPr>
        <a:xfrm>
          <a:off x="2590800" y="452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31</xdr:row>
      <xdr:rowOff>142875</xdr:rowOff>
    </xdr:from>
    <xdr:ext cx="95250" cy="209550"/>
    <xdr:sp>
      <xdr:nvSpPr>
        <xdr:cNvPr id="359" name="TextBox 359"/>
        <xdr:cNvSpPr txBox="1">
          <a:spLocks noChangeArrowheads="1"/>
        </xdr:cNvSpPr>
      </xdr:nvSpPr>
      <xdr:spPr>
        <a:xfrm>
          <a:off x="2590800" y="4667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32</xdr:row>
      <xdr:rowOff>142875</xdr:rowOff>
    </xdr:from>
    <xdr:ext cx="95250" cy="209550"/>
    <xdr:sp>
      <xdr:nvSpPr>
        <xdr:cNvPr id="360" name="TextBox 360"/>
        <xdr:cNvSpPr txBox="1">
          <a:spLocks noChangeArrowheads="1"/>
        </xdr:cNvSpPr>
      </xdr:nvSpPr>
      <xdr:spPr>
        <a:xfrm>
          <a:off x="2590800" y="4810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33</xdr:row>
      <xdr:rowOff>142875</xdr:rowOff>
    </xdr:from>
    <xdr:ext cx="95250" cy="209550"/>
    <xdr:sp>
      <xdr:nvSpPr>
        <xdr:cNvPr id="361" name="TextBox 361"/>
        <xdr:cNvSpPr txBox="1">
          <a:spLocks noChangeArrowheads="1"/>
        </xdr:cNvSpPr>
      </xdr:nvSpPr>
      <xdr:spPr>
        <a:xfrm>
          <a:off x="2590800" y="4953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142875</xdr:rowOff>
    </xdr:from>
    <xdr:ext cx="95250" cy="209550"/>
    <xdr:sp>
      <xdr:nvSpPr>
        <xdr:cNvPr id="362" name="TextBox 362"/>
        <xdr:cNvSpPr txBox="1">
          <a:spLocks noChangeArrowheads="1"/>
        </xdr:cNvSpPr>
      </xdr:nvSpPr>
      <xdr:spPr>
        <a:xfrm>
          <a:off x="2590800" y="5095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35</xdr:row>
      <xdr:rowOff>142875</xdr:rowOff>
    </xdr:from>
    <xdr:ext cx="95250" cy="209550"/>
    <xdr:sp>
      <xdr:nvSpPr>
        <xdr:cNvPr id="363" name="TextBox 363"/>
        <xdr:cNvSpPr txBox="1">
          <a:spLocks noChangeArrowheads="1"/>
        </xdr:cNvSpPr>
      </xdr:nvSpPr>
      <xdr:spPr>
        <a:xfrm>
          <a:off x="2590800" y="5238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36</xdr:row>
      <xdr:rowOff>142875</xdr:rowOff>
    </xdr:from>
    <xdr:ext cx="95250" cy="209550"/>
    <xdr:sp>
      <xdr:nvSpPr>
        <xdr:cNvPr id="364" name="TextBox 364"/>
        <xdr:cNvSpPr txBox="1">
          <a:spLocks noChangeArrowheads="1"/>
        </xdr:cNvSpPr>
      </xdr:nvSpPr>
      <xdr:spPr>
        <a:xfrm>
          <a:off x="2590800" y="5381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37</xdr:row>
      <xdr:rowOff>142875</xdr:rowOff>
    </xdr:from>
    <xdr:ext cx="95250" cy="209550"/>
    <xdr:sp>
      <xdr:nvSpPr>
        <xdr:cNvPr id="365" name="TextBox 365"/>
        <xdr:cNvSpPr txBox="1">
          <a:spLocks noChangeArrowheads="1"/>
        </xdr:cNvSpPr>
      </xdr:nvSpPr>
      <xdr:spPr>
        <a:xfrm>
          <a:off x="2590800" y="5524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38</xdr:row>
      <xdr:rowOff>142875</xdr:rowOff>
    </xdr:from>
    <xdr:ext cx="95250" cy="209550"/>
    <xdr:sp>
      <xdr:nvSpPr>
        <xdr:cNvPr id="366" name="TextBox 366"/>
        <xdr:cNvSpPr txBox="1">
          <a:spLocks noChangeArrowheads="1"/>
        </xdr:cNvSpPr>
      </xdr:nvSpPr>
      <xdr:spPr>
        <a:xfrm>
          <a:off x="2590800" y="5667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39</xdr:row>
      <xdr:rowOff>142875</xdr:rowOff>
    </xdr:from>
    <xdr:ext cx="95250" cy="209550"/>
    <xdr:sp>
      <xdr:nvSpPr>
        <xdr:cNvPr id="367" name="TextBox 367"/>
        <xdr:cNvSpPr txBox="1">
          <a:spLocks noChangeArrowheads="1"/>
        </xdr:cNvSpPr>
      </xdr:nvSpPr>
      <xdr:spPr>
        <a:xfrm>
          <a:off x="2590800" y="5810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40</xdr:row>
      <xdr:rowOff>142875</xdr:rowOff>
    </xdr:from>
    <xdr:ext cx="95250" cy="209550"/>
    <xdr:sp>
      <xdr:nvSpPr>
        <xdr:cNvPr id="368" name="TextBox 368"/>
        <xdr:cNvSpPr txBox="1">
          <a:spLocks noChangeArrowheads="1"/>
        </xdr:cNvSpPr>
      </xdr:nvSpPr>
      <xdr:spPr>
        <a:xfrm>
          <a:off x="2590800" y="595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142875</xdr:rowOff>
    </xdr:from>
    <xdr:ext cx="95250" cy="209550"/>
    <xdr:sp>
      <xdr:nvSpPr>
        <xdr:cNvPr id="369" name="TextBox 369"/>
        <xdr:cNvSpPr txBox="1">
          <a:spLocks noChangeArrowheads="1"/>
        </xdr:cNvSpPr>
      </xdr:nvSpPr>
      <xdr:spPr>
        <a:xfrm>
          <a:off x="2590800" y="6096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142875</xdr:rowOff>
    </xdr:from>
    <xdr:ext cx="95250" cy="209550"/>
    <xdr:sp>
      <xdr:nvSpPr>
        <xdr:cNvPr id="370" name="TextBox 370"/>
        <xdr:cNvSpPr txBox="1">
          <a:spLocks noChangeArrowheads="1"/>
        </xdr:cNvSpPr>
      </xdr:nvSpPr>
      <xdr:spPr>
        <a:xfrm>
          <a:off x="2590800" y="6238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457200</xdr:colOff>
      <xdr:row>16</xdr:row>
      <xdr:rowOff>133350</xdr:rowOff>
    </xdr:from>
    <xdr:ext cx="95250" cy="209550"/>
    <xdr:sp>
      <xdr:nvSpPr>
        <xdr:cNvPr id="371" name="TextBox 371"/>
        <xdr:cNvSpPr txBox="1">
          <a:spLocks noChangeArrowheads="1"/>
        </xdr:cNvSpPr>
      </xdr:nvSpPr>
      <xdr:spPr>
        <a:xfrm>
          <a:off x="2647950" y="2514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25</xdr:row>
      <xdr:rowOff>142875</xdr:rowOff>
    </xdr:from>
    <xdr:ext cx="95250" cy="209550"/>
    <xdr:sp>
      <xdr:nvSpPr>
        <xdr:cNvPr id="372" name="TextBox 372"/>
        <xdr:cNvSpPr txBox="1">
          <a:spLocks noChangeArrowheads="1"/>
        </xdr:cNvSpPr>
      </xdr:nvSpPr>
      <xdr:spPr>
        <a:xfrm>
          <a:off x="2590800" y="3810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26</xdr:row>
      <xdr:rowOff>142875</xdr:rowOff>
    </xdr:from>
    <xdr:ext cx="95250" cy="209550"/>
    <xdr:sp>
      <xdr:nvSpPr>
        <xdr:cNvPr id="373" name="TextBox 373"/>
        <xdr:cNvSpPr txBox="1">
          <a:spLocks noChangeArrowheads="1"/>
        </xdr:cNvSpPr>
      </xdr:nvSpPr>
      <xdr:spPr>
        <a:xfrm>
          <a:off x="2590800" y="3952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27</xdr:row>
      <xdr:rowOff>142875</xdr:rowOff>
    </xdr:from>
    <xdr:ext cx="95250" cy="209550"/>
    <xdr:sp>
      <xdr:nvSpPr>
        <xdr:cNvPr id="374" name="TextBox 374"/>
        <xdr:cNvSpPr txBox="1">
          <a:spLocks noChangeArrowheads="1"/>
        </xdr:cNvSpPr>
      </xdr:nvSpPr>
      <xdr:spPr>
        <a:xfrm>
          <a:off x="2590800" y="4095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28</xdr:row>
      <xdr:rowOff>142875</xdr:rowOff>
    </xdr:from>
    <xdr:ext cx="95250" cy="209550"/>
    <xdr:sp>
      <xdr:nvSpPr>
        <xdr:cNvPr id="375" name="TextBox 375"/>
        <xdr:cNvSpPr txBox="1">
          <a:spLocks noChangeArrowheads="1"/>
        </xdr:cNvSpPr>
      </xdr:nvSpPr>
      <xdr:spPr>
        <a:xfrm>
          <a:off x="2590800" y="4238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29</xdr:row>
      <xdr:rowOff>142875</xdr:rowOff>
    </xdr:from>
    <xdr:ext cx="95250" cy="209550"/>
    <xdr:sp>
      <xdr:nvSpPr>
        <xdr:cNvPr id="376" name="TextBox 376"/>
        <xdr:cNvSpPr txBox="1">
          <a:spLocks noChangeArrowheads="1"/>
        </xdr:cNvSpPr>
      </xdr:nvSpPr>
      <xdr:spPr>
        <a:xfrm>
          <a:off x="2590800" y="4381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30</xdr:row>
      <xdr:rowOff>142875</xdr:rowOff>
    </xdr:from>
    <xdr:ext cx="95250" cy="209550"/>
    <xdr:sp>
      <xdr:nvSpPr>
        <xdr:cNvPr id="377" name="TextBox 377"/>
        <xdr:cNvSpPr txBox="1">
          <a:spLocks noChangeArrowheads="1"/>
        </xdr:cNvSpPr>
      </xdr:nvSpPr>
      <xdr:spPr>
        <a:xfrm>
          <a:off x="2590800" y="452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31</xdr:row>
      <xdr:rowOff>142875</xdr:rowOff>
    </xdr:from>
    <xdr:ext cx="95250" cy="209550"/>
    <xdr:sp>
      <xdr:nvSpPr>
        <xdr:cNvPr id="378" name="TextBox 378"/>
        <xdr:cNvSpPr txBox="1">
          <a:spLocks noChangeArrowheads="1"/>
        </xdr:cNvSpPr>
      </xdr:nvSpPr>
      <xdr:spPr>
        <a:xfrm>
          <a:off x="2590800" y="4667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32</xdr:row>
      <xdr:rowOff>142875</xdr:rowOff>
    </xdr:from>
    <xdr:ext cx="95250" cy="209550"/>
    <xdr:sp>
      <xdr:nvSpPr>
        <xdr:cNvPr id="379" name="TextBox 379"/>
        <xdr:cNvSpPr txBox="1">
          <a:spLocks noChangeArrowheads="1"/>
        </xdr:cNvSpPr>
      </xdr:nvSpPr>
      <xdr:spPr>
        <a:xfrm>
          <a:off x="2590800" y="4810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33</xdr:row>
      <xdr:rowOff>142875</xdr:rowOff>
    </xdr:from>
    <xdr:ext cx="95250" cy="209550"/>
    <xdr:sp>
      <xdr:nvSpPr>
        <xdr:cNvPr id="380" name="TextBox 380"/>
        <xdr:cNvSpPr txBox="1">
          <a:spLocks noChangeArrowheads="1"/>
        </xdr:cNvSpPr>
      </xdr:nvSpPr>
      <xdr:spPr>
        <a:xfrm>
          <a:off x="2590800" y="4953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142875</xdr:rowOff>
    </xdr:from>
    <xdr:ext cx="95250" cy="209550"/>
    <xdr:sp>
      <xdr:nvSpPr>
        <xdr:cNvPr id="381" name="TextBox 381"/>
        <xdr:cNvSpPr txBox="1">
          <a:spLocks noChangeArrowheads="1"/>
        </xdr:cNvSpPr>
      </xdr:nvSpPr>
      <xdr:spPr>
        <a:xfrm>
          <a:off x="2590800" y="5095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35</xdr:row>
      <xdr:rowOff>142875</xdr:rowOff>
    </xdr:from>
    <xdr:ext cx="95250" cy="209550"/>
    <xdr:sp>
      <xdr:nvSpPr>
        <xdr:cNvPr id="382" name="TextBox 382"/>
        <xdr:cNvSpPr txBox="1">
          <a:spLocks noChangeArrowheads="1"/>
        </xdr:cNvSpPr>
      </xdr:nvSpPr>
      <xdr:spPr>
        <a:xfrm>
          <a:off x="2590800" y="5238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36</xdr:row>
      <xdr:rowOff>142875</xdr:rowOff>
    </xdr:from>
    <xdr:ext cx="95250" cy="209550"/>
    <xdr:sp>
      <xdr:nvSpPr>
        <xdr:cNvPr id="383" name="TextBox 383"/>
        <xdr:cNvSpPr txBox="1">
          <a:spLocks noChangeArrowheads="1"/>
        </xdr:cNvSpPr>
      </xdr:nvSpPr>
      <xdr:spPr>
        <a:xfrm>
          <a:off x="2590800" y="5381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37</xdr:row>
      <xdr:rowOff>142875</xdr:rowOff>
    </xdr:from>
    <xdr:ext cx="95250" cy="209550"/>
    <xdr:sp>
      <xdr:nvSpPr>
        <xdr:cNvPr id="384" name="TextBox 384"/>
        <xdr:cNvSpPr txBox="1">
          <a:spLocks noChangeArrowheads="1"/>
        </xdr:cNvSpPr>
      </xdr:nvSpPr>
      <xdr:spPr>
        <a:xfrm>
          <a:off x="2590800" y="5524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38</xdr:row>
      <xdr:rowOff>142875</xdr:rowOff>
    </xdr:from>
    <xdr:ext cx="95250" cy="209550"/>
    <xdr:sp>
      <xdr:nvSpPr>
        <xdr:cNvPr id="385" name="TextBox 385"/>
        <xdr:cNvSpPr txBox="1">
          <a:spLocks noChangeArrowheads="1"/>
        </xdr:cNvSpPr>
      </xdr:nvSpPr>
      <xdr:spPr>
        <a:xfrm>
          <a:off x="2590800" y="5667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39</xdr:row>
      <xdr:rowOff>142875</xdr:rowOff>
    </xdr:from>
    <xdr:ext cx="95250" cy="209550"/>
    <xdr:sp>
      <xdr:nvSpPr>
        <xdr:cNvPr id="386" name="TextBox 386"/>
        <xdr:cNvSpPr txBox="1">
          <a:spLocks noChangeArrowheads="1"/>
        </xdr:cNvSpPr>
      </xdr:nvSpPr>
      <xdr:spPr>
        <a:xfrm>
          <a:off x="2590800" y="5810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40</xdr:row>
      <xdr:rowOff>142875</xdr:rowOff>
    </xdr:from>
    <xdr:ext cx="95250" cy="209550"/>
    <xdr:sp>
      <xdr:nvSpPr>
        <xdr:cNvPr id="387" name="TextBox 387"/>
        <xdr:cNvSpPr txBox="1">
          <a:spLocks noChangeArrowheads="1"/>
        </xdr:cNvSpPr>
      </xdr:nvSpPr>
      <xdr:spPr>
        <a:xfrm>
          <a:off x="2590800" y="595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142875</xdr:rowOff>
    </xdr:from>
    <xdr:ext cx="95250" cy="209550"/>
    <xdr:sp>
      <xdr:nvSpPr>
        <xdr:cNvPr id="388" name="TextBox 388"/>
        <xdr:cNvSpPr txBox="1">
          <a:spLocks noChangeArrowheads="1"/>
        </xdr:cNvSpPr>
      </xdr:nvSpPr>
      <xdr:spPr>
        <a:xfrm>
          <a:off x="2590800" y="6096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142875</xdr:rowOff>
    </xdr:from>
    <xdr:ext cx="95250" cy="209550"/>
    <xdr:sp>
      <xdr:nvSpPr>
        <xdr:cNvPr id="389" name="TextBox 389"/>
        <xdr:cNvSpPr txBox="1">
          <a:spLocks noChangeArrowheads="1"/>
        </xdr:cNvSpPr>
      </xdr:nvSpPr>
      <xdr:spPr>
        <a:xfrm>
          <a:off x="2590800" y="6238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25</xdr:row>
      <xdr:rowOff>142875</xdr:rowOff>
    </xdr:from>
    <xdr:ext cx="95250" cy="209550"/>
    <xdr:sp>
      <xdr:nvSpPr>
        <xdr:cNvPr id="390" name="TextBox 390"/>
        <xdr:cNvSpPr txBox="1">
          <a:spLocks noChangeArrowheads="1"/>
        </xdr:cNvSpPr>
      </xdr:nvSpPr>
      <xdr:spPr>
        <a:xfrm>
          <a:off x="2590800" y="3810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26</xdr:row>
      <xdr:rowOff>142875</xdr:rowOff>
    </xdr:from>
    <xdr:ext cx="95250" cy="209550"/>
    <xdr:sp>
      <xdr:nvSpPr>
        <xdr:cNvPr id="391" name="TextBox 391"/>
        <xdr:cNvSpPr txBox="1">
          <a:spLocks noChangeArrowheads="1"/>
        </xdr:cNvSpPr>
      </xdr:nvSpPr>
      <xdr:spPr>
        <a:xfrm>
          <a:off x="2590800" y="3952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26</xdr:row>
      <xdr:rowOff>142875</xdr:rowOff>
    </xdr:from>
    <xdr:ext cx="95250" cy="209550"/>
    <xdr:sp>
      <xdr:nvSpPr>
        <xdr:cNvPr id="392" name="TextBox 392"/>
        <xdr:cNvSpPr txBox="1">
          <a:spLocks noChangeArrowheads="1"/>
        </xdr:cNvSpPr>
      </xdr:nvSpPr>
      <xdr:spPr>
        <a:xfrm>
          <a:off x="2590800" y="3952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27</xdr:row>
      <xdr:rowOff>142875</xdr:rowOff>
    </xdr:from>
    <xdr:ext cx="95250" cy="209550"/>
    <xdr:sp>
      <xdr:nvSpPr>
        <xdr:cNvPr id="393" name="TextBox 393"/>
        <xdr:cNvSpPr txBox="1">
          <a:spLocks noChangeArrowheads="1"/>
        </xdr:cNvSpPr>
      </xdr:nvSpPr>
      <xdr:spPr>
        <a:xfrm>
          <a:off x="2590800" y="4095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27</xdr:row>
      <xdr:rowOff>142875</xdr:rowOff>
    </xdr:from>
    <xdr:ext cx="95250" cy="209550"/>
    <xdr:sp>
      <xdr:nvSpPr>
        <xdr:cNvPr id="394" name="TextBox 394"/>
        <xdr:cNvSpPr txBox="1">
          <a:spLocks noChangeArrowheads="1"/>
        </xdr:cNvSpPr>
      </xdr:nvSpPr>
      <xdr:spPr>
        <a:xfrm>
          <a:off x="2590800" y="4095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27</xdr:row>
      <xdr:rowOff>142875</xdr:rowOff>
    </xdr:from>
    <xdr:ext cx="95250" cy="209550"/>
    <xdr:sp>
      <xdr:nvSpPr>
        <xdr:cNvPr id="395" name="TextBox 395"/>
        <xdr:cNvSpPr txBox="1">
          <a:spLocks noChangeArrowheads="1"/>
        </xdr:cNvSpPr>
      </xdr:nvSpPr>
      <xdr:spPr>
        <a:xfrm>
          <a:off x="2590800" y="4095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28</xdr:row>
      <xdr:rowOff>142875</xdr:rowOff>
    </xdr:from>
    <xdr:ext cx="95250" cy="209550"/>
    <xdr:sp>
      <xdr:nvSpPr>
        <xdr:cNvPr id="396" name="TextBox 396"/>
        <xdr:cNvSpPr txBox="1">
          <a:spLocks noChangeArrowheads="1"/>
        </xdr:cNvSpPr>
      </xdr:nvSpPr>
      <xdr:spPr>
        <a:xfrm>
          <a:off x="2590800" y="4238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28</xdr:row>
      <xdr:rowOff>142875</xdr:rowOff>
    </xdr:from>
    <xdr:ext cx="95250" cy="209550"/>
    <xdr:sp>
      <xdr:nvSpPr>
        <xdr:cNvPr id="397" name="TextBox 397"/>
        <xdr:cNvSpPr txBox="1">
          <a:spLocks noChangeArrowheads="1"/>
        </xdr:cNvSpPr>
      </xdr:nvSpPr>
      <xdr:spPr>
        <a:xfrm>
          <a:off x="2590800" y="4238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28</xdr:row>
      <xdr:rowOff>142875</xdr:rowOff>
    </xdr:from>
    <xdr:ext cx="95250" cy="209550"/>
    <xdr:sp>
      <xdr:nvSpPr>
        <xdr:cNvPr id="398" name="TextBox 398"/>
        <xdr:cNvSpPr txBox="1">
          <a:spLocks noChangeArrowheads="1"/>
        </xdr:cNvSpPr>
      </xdr:nvSpPr>
      <xdr:spPr>
        <a:xfrm>
          <a:off x="2590800" y="4238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29</xdr:row>
      <xdr:rowOff>142875</xdr:rowOff>
    </xdr:from>
    <xdr:ext cx="95250" cy="209550"/>
    <xdr:sp>
      <xdr:nvSpPr>
        <xdr:cNvPr id="399" name="TextBox 399"/>
        <xdr:cNvSpPr txBox="1">
          <a:spLocks noChangeArrowheads="1"/>
        </xdr:cNvSpPr>
      </xdr:nvSpPr>
      <xdr:spPr>
        <a:xfrm>
          <a:off x="2590800" y="4381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29</xdr:row>
      <xdr:rowOff>142875</xdr:rowOff>
    </xdr:from>
    <xdr:ext cx="95250" cy="209550"/>
    <xdr:sp>
      <xdr:nvSpPr>
        <xdr:cNvPr id="400" name="TextBox 400"/>
        <xdr:cNvSpPr txBox="1">
          <a:spLocks noChangeArrowheads="1"/>
        </xdr:cNvSpPr>
      </xdr:nvSpPr>
      <xdr:spPr>
        <a:xfrm>
          <a:off x="2590800" y="4381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29</xdr:row>
      <xdr:rowOff>142875</xdr:rowOff>
    </xdr:from>
    <xdr:ext cx="95250" cy="209550"/>
    <xdr:sp>
      <xdr:nvSpPr>
        <xdr:cNvPr id="401" name="TextBox 401"/>
        <xdr:cNvSpPr txBox="1">
          <a:spLocks noChangeArrowheads="1"/>
        </xdr:cNvSpPr>
      </xdr:nvSpPr>
      <xdr:spPr>
        <a:xfrm>
          <a:off x="2590800" y="4381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30</xdr:row>
      <xdr:rowOff>142875</xdr:rowOff>
    </xdr:from>
    <xdr:ext cx="95250" cy="209550"/>
    <xdr:sp>
      <xdr:nvSpPr>
        <xdr:cNvPr id="402" name="TextBox 402"/>
        <xdr:cNvSpPr txBox="1">
          <a:spLocks noChangeArrowheads="1"/>
        </xdr:cNvSpPr>
      </xdr:nvSpPr>
      <xdr:spPr>
        <a:xfrm>
          <a:off x="2590800" y="452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30</xdr:row>
      <xdr:rowOff>142875</xdr:rowOff>
    </xdr:from>
    <xdr:ext cx="95250" cy="209550"/>
    <xdr:sp>
      <xdr:nvSpPr>
        <xdr:cNvPr id="403" name="TextBox 403"/>
        <xdr:cNvSpPr txBox="1">
          <a:spLocks noChangeArrowheads="1"/>
        </xdr:cNvSpPr>
      </xdr:nvSpPr>
      <xdr:spPr>
        <a:xfrm>
          <a:off x="2590800" y="452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30</xdr:row>
      <xdr:rowOff>142875</xdr:rowOff>
    </xdr:from>
    <xdr:ext cx="95250" cy="209550"/>
    <xdr:sp>
      <xdr:nvSpPr>
        <xdr:cNvPr id="404" name="TextBox 404"/>
        <xdr:cNvSpPr txBox="1">
          <a:spLocks noChangeArrowheads="1"/>
        </xdr:cNvSpPr>
      </xdr:nvSpPr>
      <xdr:spPr>
        <a:xfrm>
          <a:off x="2590800" y="452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31</xdr:row>
      <xdr:rowOff>142875</xdr:rowOff>
    </xdr:from>
    <xdr:ext cx="95250" cy="209550"/>
    <xdr:sp>
      <xdr:nvSpPr>
        <xdr:cNvPr id="405" name="TextBox 405"/>
        <xdr:cNvSpPr txBox="1">
          <a:spLocks noChangeArrowheads="1"/>
        </xdr:cNvSpPr>
      </xdr:nvSpPr>
      <xdr:spPr>
        <a:xfrm>
          <a:off x="2590800" y="4667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31</xdr:row>
      <xdr:rowOff>142875</xdr:rowOff>
    </xdr:from>
    <xdr:ext cx="95250" cy="209550"/>
    <xdr:sp>
      <xdr:nvSpPr>
        <xdr:cNvPr id="406" name="TextBox 406"/>
        <xdr:cNvSpPr txBox="1">
          <a:spLocks noChangeArrowheads="1"/>
        </xdr:cNvSpPr>
      </xdr:nvSpPr>
      <xdr:spPr>
        <a:xfrm>
          <a:off x="2590800" y="4667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31</xdr:row>
      <xdr:rowOff>142875</xdr:rowOff>
    </xdr:from>
    <xdr:ext cx="95250" cy="209550"/>
    <xdr:sp>
      <xdr:nvSpPr>
        <xdr:cNvPr id="407" name="TextBox 407"/>
        <xdr:cNvSpPr txBox="1">
          <a:spLocks noChangeArrowheads="1"/>
        </xdr:cNvSpPr>
      </xdr:nvSpPr>
      <xdr:spPr>
        <a:xfrm>
          <a:off x="2590800" y="4667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32</xdr:row>
      <xdr:rowOff>142875</xdr:rowOff>
    </xdr:from>
    <xdr:ext cx="95250" cy="209550"/>
    <xdr:sp>
      <xdr:nvSpPr>
        <xdr:cNvPr id="408" name="TextBox 408"/>
        <xdr:cNvSpPr txBox="1">
          <a:spLocks noChangeArrowheads="1"/>
        </xdr:cNvSpPr>
      </xdr:nvSpPr>
      <xdr:spPr>
        <a:xfrm>
          <a:off x="2590800" y="4810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32</xdr:row>
      <xdr:rowOff>142875</xdr:rowOff>
    </xdr:from>
    <xdr:ext cx="95250" cy="209550"/>
    <xdr:sp>
      <xdr:nvSpPr>
        <xdr:cNvPr id="409" name="TextBox 409"/>
        <xdr:cNvSpPr txBox="1">
          <a:spLocks noChangeArrowheads="1"/>
        </xdr:cNvSpPr>
      </xdr:nvSpPr>
      <xdr:spPr>
        <a:xfrm>
          <a:off x="2590800" y="4810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32</xdr:row>
      <xdr:rowOff>142875</xdr:rowOff>
    </xdr:from>
    <xdr:ext cx="95250" cy="209550"/>
    <xdr:sp>
      <xdr:nvSpPr>
        <xdr:cNvPr id="410" name="TextBox 410"/>
        <xdr:cNvSpPr txBox="1">
          <a:spLocks noChangeArrowheads="1"/>
        </xdr:cNvSpPr>
      </xdr:nvSpPr>
      <xdr:spPr>
        <a:xfrm>
          <a:off x="2590800" y="4810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33</xdr:row>
      <xdr:rowOff>142875</xdr:rowOff>
    </xdr:from>
    <xdr:ext cx="95250" cy="209550"/>
    <xdr:sp>
      <xdr:nvSpPr>
        <xdr:cNvPr id="411" name="TextBox 411"/>
        <xdr:cNvSpPr txBox="1">
          <a:spLocks noChangeArrowheads="1"/>
        </xdr:cNvSpPr>
      </xdr:nvSpPr>
      <xdr:spPr>
        <a:xfrm>
          <a:off x="2590800" y="4953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33</xdr:row>
      <xdr:rowOff>142875</xdr:rowOff>
    </xdr:from>
    <xdr:ext cx="95250" cy="209550"/>
    <xdr:sp>
      <xdr:nvSpPr>
        <xdr:cNvPr id="412" name="TextBox 412"/>
        <xdr:cNvSpPr txBox="1">
          <a:spLocks noChangeArrowheads="1"/>
        </xdr:cNvSpPr>
      </xdr:nvSpPr>
      <xdr:spPr>
        <a:xfrm>
          <a:off x="2590800" y="4953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33</xdr:row>
      <xdr:rowOff>142875</xdr:rowOff>
    </xdr:from>
    <xdr:ext cx="95250" cy="209550"/>
    <xdr:sp>
      <xdr:nvSpPr>
        <xdr:cNvPr id="413" name="TextBox 413"/>
        <xdr:cNvSpPr txBox="1">
          <a:spLocks noChangeArrowheads="1"/>
        </xdr:cNvSpPr>
      </xdr:nvSpPr>
      <xdr:spPr>
        <a:xfrm>
          <a:off x="2590800" y="4953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142875</xdr:rowOff>
    </xdr:from>
    <xdr:ext cx="95250" cy="209550"/>
    <xdr:sp>
      <xdr:nvSpPr>
        <xdr:cNvPr id="414" name="TextBox 414"/>
        <xdr:cNvSpPr txBox="1">
          <a:spLocks noChangeArrowheads="1"/>
        </xdr:cNvSpPr>
      </xdr:nvSpPr>
      <xdr:spPr>
        <a:xfrm>
          <a:off x="2590800" y="5095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142875</xdr:rowOff>
    </xdr:from>
    <xdr:ext cx="95250" cy="209550"/>
    <xdr:sp>
      <xdr:nvSpPr>
        <xdr:cNvPr id="415" name="TextBox 415"/>
        <xdr:cNvSpPr txBox="1">
          <a:spLocks noChangeArrowheads="1"/>
        </xdr:cNvSpPr>
      </xdr:nvSpPr>
      <xdr:spPr>
        <a:xfrm>
          <a:off x="2590800" y="5095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142875</xdr:rowOff>
    </xdr:from>
    <xdr:ext cx="95250" cy="209550"/>
    <xdr:sp>
      <xdr:nvSpPr>
        <xdr:cNvPr id="416" name="TextBox 416"/>
        <xdr:cNvSpPr txBox="1">
          <a:spLocks noChangeArrowheads="1"/>
        </xdr:cNvSpPr>
      </xdr:nvSpPr>
      <xdr:spPr>
        <a:xfrm>
          <a:off x="2590800" y="5095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35</xdr:row>
      <xdr:rowOff>142875</xdr:rowOff>
    </xdr:from>
    <xdr:ext cx="95250" cy="209550"/>
    <xdr:sp>
      <xdr:nvSpPr>
        <xdr:cNvPr id="417" name="TextBox 417"/>
        <xdr:cNvSpPr txBox="1">
          <a:spLocks noChangeArrowheads="1"/>
        </xdr:cNvSpPr>
      </xdr:nvSpPr>
      <xdr:spPr>
        <a:xfrm>
          <a:off x="2590800" y="5238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35</xdr:row>
      <xdr:rowOff>142875</xdr:rowOff>
    </xdr:from>
    <xdr:ext cx="95250" cy="209550"/>
    <xdr:sp>
      <xdr:nvSpPr>
        <xdr:cNvPr id="418" name="TextBox 418"/>
        <xdr:cNvSpPr txBox="1">
          <a:spLocks noChangeArrowheads="1"/>
        </xdr:cNvSpPr>
      </xdr:nvSpPr>
      <xdr:spPr>
        <a:xfrm>
          <a:off x="2590800" y="5238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35</xdr:row>
      <xdr:rowOff>142875</xdr:rowOff>
    </xdr:from>
    <xdr:ext cx="95250" cy="209550"/>
    <xdr:sp>
      <xdr:nvSpPr>
        <xdr:cNvPr id="419" name="TextBox 419"/>
        <xdr:cNvSpPr txBox="1">
          <a:spLocks noChangeArrowheads="1"/>
        </xdr:cNvSpPr>
      </xdr:nvSpPr>
      <xdr:spPr>
        <a:xfrm>
          <a:off x="2590800" y="5238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36</xdr:row>
      <xdr:rowOff>142875</xdr:rowOff>
    </xdr:from>
    <xdr:ext cx="95250" cy="209550"/>
    <xdr:sp>
      <xdr:nvSpPr>
        <xdr:cNvPr id="420" name="TextBox 420"/>
        <xdr:cNvSpPr txBox="1">
          <a:spLocks noChangeArrowheads="1"/>
        </xdr:cNvSpPr>
      </xdr:nvSpPr>
      <xdr:spPr>
        <a:xfrm>
          <a:off x="2590800" y="5381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36</xdr:row>
      <xdr:rowOff>142875</xdr:rowOff>
    </xdr:from>
    <xdr:ext cx="95250" cy="209550"/>
    <xdr:sp>
      <xdr:nvSpPr>
        <xdr:cNvPr id="421" name="TextBox 421"/>
        <xdr:cNvSpPr txBox="1">
          <a:spLocks noChangeArrowheads="1"/>
        </xdr:cNvSpPr>
      </xdr:nvSpPr>
      <xdr:spPr>
        <a:xfrm>
          <a:off x="2590800" y="5381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36</xdr:row>
      <xdr:rowOff>142875</xdr:rowOff>
    </xdr:from>
    <xdr:ext cx="95250" cy="209550"/>
    <xdr:sp>
      <xdr:nvSpPr>
        <xdr:cNvPr id="422" name="TextBox 422"/>
        <xdr:cNvSpPr txBox="1">
          <a:spLocks noChangeArrowheads="1"/>
        </xdr:cNvSpPr>
      </xdr:nvSpPr>
      <xdr:spPr>
        <a:xfrm>
          <a:off x="2590800" y="5381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37</xdr:row>
      <xdr:rowOff>142875</xdr:rowOff>
    </xdr:from>
    <xdr:ext cx="95250" cy="209550"/>
    <xdr:sp>
      <xdr:nvSpPr>
        <xdr:cNvPr id="423" name="TextBox 423"/>
        <xdr:cNvSpPr txBox="1">
          <a:spLocks noChangeArrowheads="1"/>
        </xdr:cNvSpPr>
      </xdr:nvSpPr>
      <xdr:spPr>
        <a:xfrm>
          <a:off x="2590800" y="5524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37</xdr:row>
      <xdr:rowOff>142875</xdr:rowOff>
    </xdr:from>
    <xdr:ext cx="95250" cy="209550"/>
    <xdr:sp>
      <xdr:nvSpPr>
        <xdr:cNvPr id="424" name="TextBox 424"/>
        <xdr:cNvSpPr txBox="1">
          <a:spLocks noChangeArrowheads="1"/>
        </xdr:cNvSpPr>
      </xdr:nvSpPr>
      <xdr:spPr>
        <a:xfrm>
          <a:off x="2590800" y="5524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37</xdr:row>
      <xdr:rowOff>142875</xdr:rowOff>
    </xdr:from>
    <xdr:ext cx="95250" cy="209550"/>
    <xdr:sp>
      <xdr:nvSpPr>
        <xdr:cNvPr id="425" name="TextBox 425"/>
        <xdr:cNvSpPr txBox="1">
          <a:spLocks noChangeArrowheads="1"/>
        </xdr:cNvSpPr>
      </xdr:nvSpPr>
      <xdr:spPr>
        <a:xfrm>
          <a:off x="2590800" y="5524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38</xdr:row>
      <xdr:rowOff>142875</xdr:rowOff>
    </xdr:from>
    <xdr:ext cx="95250" cy="209550"/>
    <xdr:sp>
      <xdr:nvSpPr>
        <xdr:cNvPr id="426" name="TextBox 426"/>
        <xdr:cNvSpPr txBox="1">
          <a:spLocks noChangeArrowheads="1"/>
        </xdr:cNvSpPr>
      </xdr:nvSpPr>
      <xdr:spPr>
        <a:xfrm>
          <a:off x="2590800" y="5667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38</xdr:row>
      <xdr:rowOff>142875</xdr:rowOff>
    </xdr:from>
    <xdr:ext cx="95250" cy="209550"/>
    <xdr:sp>
      <xdr:nvSpPr>
        <xdr:cNvPr id="427" name="TextBox 427"/>
        <xdr:cNvSpPr txBox="1">
          <a:spLocks noChangeArrowheads="1"/>
        </xdr:cNvSpPr>
      </xdr:nvSpPr>
      <xdr:spPr>
        <a:xfrm>
          <a:off x="2590800" y="5667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38</xdr:row>
      <xdr:rowOff>142875</xdr:rowOff>
    </xdr:from>
    <xdr:ext cx="95250" cy="209550"/>
    <xdr:sp>
      <xdr:nvSpPr>
        <xdr:cNvPr id="428" name="TextBox 428"/>
        <xdr:cNvSpPr txBox="1">
          <a:spLocks noChangeArrowheads="1"/>
        </xdr:cNvSpPr>
      </xdr:nvSpPr>
      <xdr:spPr>
        <a:xfrm>
          <a:off x="2590800" y="5667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39</xdr:row>
      <xdr:rowOff>142875</xdr:rowOff>
    </xdr:from>
    <xdr:ext cx="95250" cy="209550"/>
    <xdr:sp>
      <xdr:nvSpPr>
        <xdr:cNvPr id="429" name="TextBox 429"/>
        <xdr:cNvSpPr txBox="1">
          <a:spLocks noChangeArrowheads="1"/>
        </xdr:cNvSpPr>
      </xdr:nvSpPr>
      <xdr:spPr>
        <a:xfrm>
          <a:off x="2590800" y="5810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39</xdr:row>
      <xdr:rowOff>142875</xdr:rowOff>
    </xdr:from>
    <xdr:ext cx="95250" cy="209550"/>
    <xdr:sp>
      <xdr:nvSpPr>
        <xdr:cNvPr id="430" name="TextBox 430"/>
        <xdr:cNvSpPr txBox="1">
          <a:spLocks noChangeArrowheads="1"/>
        </xdr:cNvSpPr>
      </xdr:nvSpPr>
      <xdr:spPr>
        <a:xfrm>
          <a:off x="2590800" y="5810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39</xdr:row>
      <xdr:rowOff>142875</xdr:rowOff>
    </xdr:from>
    <xdr:ext cx="95250" cy="209550"/>
    <xdr:sp>
      <xdr:nvSpPr>
        <xdr:cNvPr id="431" name="TextBox 431"/>
        <xdr:cNvSpPr txBox="1">
          <a:spLocks noChangeArrowheads="1"/>
        </xdr:cNvSpPr>
      </xdr:nvSpPr>
      <xdr:spPr>
        <a:xfrm>
          <a:off x="2590800" y="5810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40</xdr:row>
      <xdr:rowOff>142875</xdr:rowOff>
    </xdr:from>
    <xdr:ext cx="95250" cy="209550"/>
    <xdr:sp>
      <xdr:nvSpPr>
        <xdr:cNvPr id="432" name="TextBox 432"/>
        <xdr:cNvSpPr txBox="1">
          <a:spLocks noChangeArrowheads="1"/>
        </xdr:cNvSpPr>
      </xdr:nvSpPr>
      <xdr:spPr>
        <a:xfrm>
          <a:off x="2590800" y="595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40</xdr:row>
      <xdr:rowOff>142875</xdr:rowOff>
    </xdr:from>
    <xdr:ext cx="95250" cy="209550"/>
    <xdr:sp>
      <xdr:nvSpPr>
        <xdr:cNvPr id="433" name="TextBox 433"/>
        <xdr:cNvSpPr txBox="1">
          <a:spLocks noChangeArrowheads="1"/>
        </xdr:cNvSpPr>
      </xdr:nvSpPr>
      <xdr:spPr>
        <a:xfrm>
          <a:off x="2590800" y="595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40</xdr:row>
      <xdr:rowOff>142875</xdr:rowOff>
    </xdr:from>
    <xdr:ext cx="95250" cy="209550"/>
    <xdr:sp>
      <xdr:nvSpPr>
        <xdr:cNvPr id="434" name="TextBox 434"/>
        <xdr:cNvSpPr txBox="1">
          <a:spLocks noChangeArrowheads="1"/>
        </xdr:cNvSpPr>
      </xdr:nvSpPr>
      <xdr:spPr>
        <a:xfrm>
          <a:off x="2590800" y="595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142875</xdr:rowOff>
    </xdr:from>
    <xdr:ext cx="95250" cy="209550"/>
    <xdr:sp>
      <xdr:nvSpPr>
        <xdr:cNvPr id="435" name="TextBox 435"/>
        <xdr:cNvSpPr txBox="1">
          <a:spLocks noChangeArrowheads="1"/>
        </xdr:cNvSpPr>
      </xdr:nvSpPr>
      <xdr:spPr>
        <a:xfrm>
          <a:off x="2590800" y="6096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142875</xdr:rowOff>
    </xdr:from>
    <xdr:ext cx="95250" cy="209550"/>
    <xdr:sp>
      <xdr:nvSpPr>
        <xdr:cNvPr id="436" name="TextBox 436"/>
        <xdr:cNvSpPr txBox="1">
          <a:spLocks noChangeArrowheads="1"/>
        </xdr:cNvSpPr>
      </xdr:nvSpPr>
      <xdr:spPr>
        <a:xfrm>
          <a:off x="2590800" y="6096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142875</xdr:rowOff>
    </xdr:from>
    <xdr:ext cx="95250" cy="209550"/>
    <xdr:sp>
      <xdr:nvSpPr>
        <xdr:cNvPr id="437" name="TextBox 437"/>
        <xdr:cNvSpPr txBox="1">
          <a:spLocks noChangeArrowheads="1"/>
        </xdr:cNvSpPr>
      </xdr:nvSpPr>
      <xdr:spPr>
        <a:xfrm>
          <a:off x="2590800" y="6096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142875</xdr:rowOff>
    </xdr:from>
    <xdr:ext cx="95250" cy="209550"/>
    <xdr:sp>
      <xdr:nvSpPr>
        <xdr:cNvPr id="438" name="TextBox 438"/>
        <xdr:cNvSpPr txBox="1">
          <a:spLocks noChangeArrowheads="1"/>
        </xdr:cNvSpPr>
      </xdr:nvSpPr>
      <xdr:spPr>
        <a:xfrm>
          <a:off x="2590800" y="6238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142875</xdr:rowOff>
    </xdr:from>
    <xdr:ext cx="95250" cy="209550"/>
    <xdr:sp>
      <xdr:nvSpPr>
        <xdr:cNvPr id="439" name="TextBox 439"/>
        <xdr:cNvSpPr txBox="1">
          <a:spLocks noChangeArrowheads="1"/>
        </xdr:cNvSpPr>
      </xdr:nvSpPr>
      <xdr:spPr>
        <a:xfrm>
          <a:off x="2590800" y="6238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142875</xdr:rowOff>
    </xdr:from>
    <xdr:ext cx="95250" cy="209550"/>
    <xdr:sp>
      <xdr:nvSpPr>
        <xdr:cNvPr id="440" name="TextBox 440"/>
        <xdr:cNvSpPr txBox="1">
          <a:spLocks noChangeArrowheads="1"/>
        </xdr:cNvSpPr>
      </xdr:nvSpPr>
      <xdr:spPr>
        <a:xfrm>
          <a:off x="2590800" y="6238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43</xdr:row>
      <xdr:rowOff>142875</xdr:rowOff>
    </xdr:from>
    <xdr:ext cx="95250" cy="209550"/>
    <xdr:sp>
      <xdr:nvSpPr>
        <xdr:cNvPr id="441" name="TextBox 441"/>
        <xdr:cNvSpPr txBox="1">
          <a:spLocks noChangeArrowheads="1"/>
        </xdr:cNvSpPr>
      </xdr:nvSpPr>
      <xdr:spPr>
        <a:xfrm>
          <a:off x="2590800" y="638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43</xdr:row>
      <xdr:rowOff>142875</xdr:rowOff>
    </xdr:from>
    <xdr:ext cx="95250" cy="209550"/>
    <xdr:sp>
      <xdr:nvSpPr>
        <xdr:cNvPr id="442" name="TextBox 442"/>
        <xdr:cNvSpPr txBox="1">
          <a:spLocks noChangeArrowheads="1"/>
        </xdr:cNvSpPr>
      </xdr:nvSpPr>
      <xdr:spPr>
        <a:xfrm>
          <a:off x="2590800" y="638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17</xdr:row>
      <xdr:rowOff>152400</xdr:rowOff>
    </xdr:from>
    <xdr:ext cx="95250" cy="209550"/>
    <xdr:sp>
      <xdr:nvSpPr>
        <xdr:cNvPr id="443" name="TextBox 443"/>
        <xdr:cNvSpPr txBox="1">
          <a:spLocks noChangeArrowheads="1"/>
        </xdr:cNvSpPr>
      </xdr:nvSpPr>
      <xdr:spPr>
        <a:xfrm>
          <a:off x="2590800" y="2667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17</xdr:row>
      <xdr:rowOff>152400</xdr:rowOff>
    </xdr:from>
    <xdr:ext cx="95250" cy="209550"/>
    <xdr:sp>
      <xdr:nvSpPr>
        <xdr:cNvPr id="444" name="TextBox 444"/>
        <xdr:cNvSpPr txBox="1">
          <a:spLocks noChangeArrowheads="1"/>
        </xdr:cNvSpPr>
      </xdr:nvSpPr>
      <xdr:spPr>
        <a:xfrm>
          <a:off x="2590800" y="2667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952500</xdr:colOff>
      <xdr:row>17</xdr:row>
      <xdr:rowOff>142875</xdr:rowOff>
    </xdr:from>
    <xdr:ext cx="95250" cy="209550"/>
    <xdr:sp>
      <xdr:nvSpPr>
        <xdr:cNvPr id="445" name="TextBox 445"/>
        <xdr:cNvSpPr txBox="1">
          <a:spLocks noChangeArrowheads="1"/>
        </xdr:cNvSpPr>
      </xdr:nvSpPr>
      <xdr:spPr>
        <a:xfrm>
          <a:off x="3143250" y="26574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142875</xdr:rowOff>
    </xdr:from>
    <xdr:ext cx="95250" cy="209550"/>
    <xdr:sp>
      <xdr:nvSpPr>
        <xdr:cNvPr id="446" name="TextBox 446"/>
        <xdr:cNvSpPr txBox="1">
          <a:spLocks noChangeArrowheads="1"/>
        </xdr:cNvSpPr>
      </xdr:nvSpPr>
      <xdr:spPr>
        <a:xfrm>
          <a:off x="2590800" y="2809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19</xdr:row>
      <xdr:rowOff>142875</xdr:rowOff>
    </xdr:from>
    <xdr:ext cx="95250" cy="209550"/>
    <xdr:sp>
      <xdr:nvSpPr>
        <xdr:cNvPr id="447" name="TextBox 447"/>
        <xdr:cNvSpPr txBox="1">
          <a:spLocks noChangeArrowheads="1"/>
        </xdr:cNvSpPr>
      </xdr:nvSpPr>
      <xdr:spPr>
        <a:xfrm>
          <a:off x="2590800" y="2952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20</xdr:row>
      <xdr:rowOff>142875</xdr:rowOff>
    </xdr:from>
    <xdr:ext cx="95250" cy="209550"/>
    <xdr:sp>
      <xdr:nvSpPr>
        <xdr:cNvPr id="448" name="TextBox 448"/>
        <xdr:cNvSpPr txBox="1">
          <a:spLocks noChangeArrowheads="1"/>
        </xdr:cNvSpPr>
      </xdr:nvSpPr>
      <xdr:spPr>
        <a:xfrm>
          <a:off x="2590800" y="3095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21</xdr:row>
      <xdr:rowOff>142875</xdr:rowOff>
    </xdr:from>
    <xdr:ext cx="95250" cy="209550"/>
    <xdr:sp>
      <xdr:nvSpPr>
        <xdr:cNvPr id="449" name="TextBox 449"/>
        <xdr:cNvSpPr txBox="1">
          <a:spLocks noChangeArrowheads="1"/>
        </xdr:cNvSpPr>
      </xdr:nvSpPr>
      <xdr:spPr>
        <a:xfrm>
          <a:off x="2590800" y="3238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142875</xdr:rowOff>
    </xdr:from>
    <xdr:ext cx="95250" cy="209550"/>
    <xdr:sp>
      <xdr:nvSpPr>
        <xdr:cNvPr id="450" name="TextBox 450"/>
        <xdr:cNvSpPr txBox="1">
          <a:spLocks noChangeArrowheads="1"/>
        </xdr:cNvSpPr>
      </xdr:nvSpPr>
      <xdr:spPr>
        <a:xfrm>
          <a:off x="2590800" y="3381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23</xdr:row>
      <xdr:rowOff>142875</xdr:rowOff>
    </xdr:from>
    <xdr:ext cx="95250" cy="209550"/>
    <xdr:sp>
      <xdr:nvSpPr>
        <xdr:cNvPr id="451" name="TextBox 451"/>
        <xdr:cNvSpPr txBox="1">
          <a:spLocks noChangeArrowheads="1"/>
        </xdr:cNvSpPr>
      </xdr:nvSpPr>
      <xdr:spPr>
        <a:xfrm>
          <a:off x="2590800" y="3524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142875</xdr:rowOff>
    </xdr:from>
    <xdr:ext cx="95250" cy="209550"/>
    <xdr:sp>
      <xdr:nvSpPr>
        <xdr:cNvPr id="452" name="TextBox 452"/>
        <xdr:cNvSpPr txBox="1">
          <a:spLocks noChangeArrowheads="1"/>
        </xdr:cNvSpPr>
      </xdr:nvSpPr>
      <xdr:spPr>
        <a:xfrm>
          <a:off x="2590800" y="2809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19</xdr:row>
      <xdr:rowOff>142875</xdr:rowOff>
    </xdr:from>
    <xdr:ext cx="95250" cy="209550"/>
    <xdr:sp>
      <xdr:nvSpPr>
        <xdr:cNvPr id="453" name="TextBox 453"/>
        <xdr:cNvSpPr txBox="1">
          <a:spLocks noChangeArrowheads="1"/>
        </xdr:cNvSpPr>
      </xdr:nvSpPr>
      <xdr:spPr>
        <a:xfrm>
          <a:off x="2590800" y="2952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20</xdr:row>
      <xdr:rowOff>142875</xdr:rowOff>
    </xdr:from>
    <xdr:ext cx="95250" cy="209550"/>
    <xdr:sp>
      <xdr:nvSpPr>
        <xdr:cNvPr id="454" name="TextBox 454"/>
        <xdr:cNvSpPr txBox="1">
          <a:spLocks noChangeArrowheads="1"/>
        </xdr:cNvSpPr>
      </xdr:nvSpPr>
      <xdr:spPr>
        <a:xfrm>
          <a:off x="2590800" y="3095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21</xdr:row>
      <xdr:rowOff>142875</xdr:rowOff>
    </xdr:from>
    <xdr:ext cx="95250" cy="209550"/>
    <xdr:sp>
      <xdr:nvSpPr>
        <xdr:cNvPr id="455" name="TextBox 455"/>
        <xdr:cNvSpPr txBox="1">
          <a:spLocks noChangeArrowheads="1"/>
        </xdr:cNvSpPr>
      </xdr:nvSpPr>
      <xdr:spPr>
        <a:xfrm>
          <a:off x="2590800" y="3238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142875</xdr:rowOff>
    </xdr:from>
    <xdr:ext cx="95250" cy="209550"/>
    <xdr:sp>
      <xdr:nvSpPr>
        <xdr:cNvPr id="456" name="TextBox 456"/>
        <xdr:cNvSpPr txBox="1">
          <a:spLocks noChangeArrowheads="1"/>
        </xdr:cNvSpPr>
      </xdr:nvSpPr>
      <xdr:spPr>
        <a:xfrm>
          <a:off x="2590800" y="3381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23</xdr:row>
      <xdr:rowOff>142875</xdr:rowOff>
    </xdr:from>
    <xdr:ext cx="95250" cy="209550"/>
    <xdr:sp>
      <xdr:nvSpPr>
        <xdr:cNvPr id="457" name="TextBox 457"/>
        <xdr:cNvSpPr txBox="1">
          <a:spLocks noChangeArrowheads="1"/>
        </xdr:cNvSpPr>
      </xdr:nvSpPr>
      <xdr:spPr>
        <a:xfrm>
          <a:off x="2590800" y="3524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142875</xdr:rowOff>
    </xdr:from>
    <xdr:ext cx="95250" cy="209550"/>
    <xdr:sp>
      <xdr:nvSpPr>
        <xdr:cNvPr id="458" name="TextBox 458"/>
        <xdr:cNvSpPr txBox="1">
          <a:spLocks noChangeArrowheads="1"/>
        </xdr:cNvSpPr>
      </xdr:nvSpPr>
      <xdr:spPr>
        <a:xfrm>
          <a:off x="2590800" y="2809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19</xdr:row>
      <xdr:rowOff>142875</xdr:rowOff>
    </xdr:from>
    <xdr:ext cx="95250" cy="209550"/>
    <xdr:sp>
      <xdr:nvSpPr>
        <xdr:cNvPr id="459" name="TextBox 459"/>
        <xdr:cNvSpPr txBox="1">
          <a:spLocks noChangeArrowheads="1"/>
        </xdr:cNvSpPr>
      </xdr:nvSpPr>
      <xdr:spPr>
        <a:xfrm>
          <a:off x="2590800" y="2952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20</xdr:row>
      <xdr:rowOff>142875</xdr:rowOff>
    </xdr:from>
    <xdr:ext cx="95250" cy="209550"/>
    <xdr:sp>
      <xdr:nvSpPr>
        <xdr:cNvPr id="460" name="TextBox 460"/>
        <xdr:cNvSpPr txBox="1">
          <a:spLocks noChangeArrowheads="1"/>
        </xdr:cNvSpPr>
      </xdr:nvSpPr>
      <xdr:spPr>
        <a:xfrm>
          <a:off x="2590800" y="3095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21</xdr:row>
      <xdr:rowOff>142875</xdr:rowOff>
    </xdr:from>
    <xdr:ext cx="95250" cy="209550"/>
    <xdr:sp>
      <xdr:nvSpPr>
        <xdr:cNvPr id="461" name="TextBox 461"/>
        <xdr:cNvSpPr txBox="1">
          <a:spLocks noChangeArrowheads="1"/>
        </xdr:cNvSpPr>
      </xdr:nvSpPr>
      <xdr:spPr>
        <a:xfrm>
          <a:off x="2590800" y="3238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142875</xdr:rowOff>
    </xdr:from>
    <xdr:ext cx="95250" cy="209550"/>
    <xdr:sp>
      <xdr:nvSpPr>
        <xdr:cNvPr id="462" name="TextBox 462"/>
        <xdr:cNvSpPr txBox="1">
          <a:spLocks noChangeArrowheads="1"/>
        </xdr:cNvSpPr>
      </xdr:nvSpPr>
      <xdr:spPr>
        <a:xfrm>
          <a:off x="2590800" y="3381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23</xdr:row>
      <xdr:rowOff>142875</xdr:rowOff>
    </xdr:from>
    <xdr:ext cx="95250" cy="209550"/>
    <xdr:sp>
      <xdr:nvSpPr>
        <xdr:cNvPr id="463" name="TextBox 463"/>
        <xdr:cNvSpPr txBox="1">
          <a:spLocks noChangeArrowheads="1"/>
        </xdr:cNvSpPr>
      </xdr:nvSpPr>
      <xdr:spPr>
        <a:xfrm>
          <a:off x="2590800" y="3524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142875</xdr:rowOff>
    </xdr:from>
    <xdr:ext cx="95250" cy="209550"/>
    <xdr:sp>
      <xdr:nvSpPr>
        <xdr:cNvPr id="464" name="TextBox 464"/>
        <xdr:cNvSpPr txBox="1">
          <a:spLocks noChangeArrowheads="1"/>
        </xdr:cNvSpPr>
      </xdr:nvSpPr>
      <xdr:spPr>
        <a:xfrm>
          <a:off x="2590800" y="2809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19</xdr:row>
      <xdr:rowOff>142875</xdr:rowOff>
    </xdr:from>
    <xdr:ext cx="95250" cy="209550"/>
    <xdr:sp>
      <xdr:nvSpPr>
        <xdr:cNvPr id="465" name="TextBox 465"/>
        <xdr:cNvSpPr txBox="1">
          <a:spLocks noChangeArrowheads="1"/>
        </xdr:cNvSpPr>
      </xdr:nvSpPr>
      <xdr:spPr>
        <a:xfrm>
          <a:off x="2590800" y="2952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19</xdr:row>
      <xdr:rowOff>142875</xdr:rowOff>
    </xdr:from>
    <xdr:ext cx="95250" cy="209550"/>
    <xdr:sp>
      <xdr:nvSpPr>
        <xdr:cNvPr id="466" name="TextBox 466"/>
        <xdr:cNvSpPr txBox="1">
          <a:spLocks noChangeArrowheads="1"/>
        </xdr:cNvSpPr>
      </xdr:nvSpPr>
      <xdr:spPr>
        <a:xfrm>
          <a:off x="2590800" y="2952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20</xdr:row>
      <xdr:rowOff>142875</xdr:rowOff>
    </xdr:from>
    <xdr:ext cx="95250" cy="209550"/>
    <xdr:sp>
      <xdr:nvSpPr>
        <xdr:cNvPr id="467" name="TextBox 467"/>
        <xdr:cNvSpPr txBox="1">
          <a:spLocks noChangeArrowheads="1"/>
        </xdr:cNvSpPr>
      </xdr:nvSpPr>
      <xdr:spPr>
        <a:xfrm>
          <a:off x="2590800" y="3095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20</xdr:row>
      <xdr:rowOff>142875</xdr:rowOff>
    </xdr:from>
    <xdr:ext cx="95250" cy="209550"/>
    <xdr:sp>
      <xdr:nvSpPr>
        <xdr:cNvPr id="468" name="TextBox 468"/>
        <xdr:cNvSpPr txBox="1">
          <a:spLocks noChangeArrowheads="1"/>
        </xdr:cNvSpPr>
      </xdr:nvSpPr>
      <xdr:spPr>
        <a:xfrm>
          <a:off x="2590800" y="3095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20</xdr:row>
      <xdr:rowOff>142875</xdr:rowOff>
    </xdr:from>
    <xdr:ext cx="95250" cy="209550"/>
    <xdr:sp>
      <xdr:nvSpPr>
        <xdr:cNvPr id="469" name="TextBox 469"/>
        <xdr:cNvSpPr txBox="1">
          <a:spLocks noChangeArrowheads="1"/>
        </xdr:cNvSpPr>
      </xdr:nvSpPr>
      <xdr:spPr>
        <a:xfrm>
          <a:off x="2590800" y="3095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21</xdr:row>
      <xdr:rowOff>142875</xdr:rowOff>
    </xdr:from>
    <xdr:ext cx="95250" cy="209550"/>
    <xdr:sp>
      <xdr:nvSpPr>
        <xdr:cNvPr id="470" name="TextBox 470"/>
        <xdr:cNvSpPr txBox="1">
          <a:spLocks noChangeArrowheads="1"/>
        </xdr:cNvSpPr>
      </xdr:nvSpPr>
      <xdr:spPr>
        <a:xfrm>
          <a:off x="2590800" y="3238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21</xdr:row>
      <xdr:rowOff>142875</xdr:rowOff>
    </xdr:from>
    <xdr:ext cx="95250" cy="209550"/>
    <xdr:sp>
      <xdr:nvSpPr>
        <xdr:cNvPr id="471" name="TextBox 471"/>
        <xdr:cNvSpPr txBox="1">
          <a:spLocks noChangeArrowheads="1"/>
        </xdr:cNvSpPr>
      </xdr:nvSpPr>
      <xdr:spPr>
        <a:xfrm>
          <a:off x="2590800" y="3238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21</xdr:row>
      <xdr:rowOff>142875</xdr:rowOff>
    </xdr:from>
    <xdr:ext cx="95250" cy="209550"/>
    <xdr:sp>
      <xdr:nvSpPr>
        <xdr:cNvPr id="472" name="TextBox 472"/>
        <xdr:cNvSpPr txBox="1">
          <a:spLocks noChangeArrowheads="1"/>
        </xdr:cNvSpPr>
      </xdr:nvSpPr>
      <xdr:spPr>
        <a:xfrm>
          <a:off x="2590800" y="3238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142875</xdr:rowOff>
    </xdr:from>
    <xdr:ext cx="95250" cy="209550"/>
    <xdr:sp>
      <xdr:nvSpPr>
        <xdr:cNvPr id="473" name="TextBox 473"/>
        <xdr:cNvSpPr txBox="1">
          <a:spLocks noChangeArrowheads="1"/>
        </xdr:cNvSpPr>
      </xdr:nvSpPr>
      <xdr:spPr>
        <a:xfrm>
          <a:off x="2590800" y="3381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142875</xdr:rowOff>
    </xdr:from>
    <xdr:ext cx="95250" cy="209550"/>
    <xdr:sp>
      <xdr:nvSpPr>
        <xdr:cNvPr id="474" name="TextBox 474"/>
        <xdr:cNvSpPr txBox="1">
          <a:spLocks noChangeArrowheads="1"/>
        </xdr:cNvSpPr>
      </xdr:nvSpPr>
      <xdr:spPr>
        <a:xfrm>
          <a:off x="2590800" y="3381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142875</xdr:rowOff>
    </xdr:from>
    <xdr:ext cx="95250" cy="209550"/>
    <xdr:sp>
      <xdr:nvSpPr>
        <xdr:cNvPr id="475" name="TextBox 475"/>
        <xdr:cNvSpPr txBox="1">
          <a:spLocks noChangeArrowheads="1"/>
        </xdr:cNvSpPr>
      </xdr:nvSpPr>
      <xdr:spPr>
        <a:xfrm>
          <a:off x="2590800" y="3381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23</xdr:row>
      <xdr:rowOff>142875</xdr:rowOff>
    </xdr:from>
    <xdr:ext cx="95250" cy="209550"/>
    <xdr:sp>
      <xdr:nvSpPr>
        <xdr:cNvPr id="476" name="TextBox 476"/>
        <xdr:cNvSpPr txBox="1">
          <a:spLocks noChangeArrowheads="1"/>
        </xdr:cNvSpPr>
      </xdr:nvSpPr>
      <xdr:spPr>
        <a:xfrm>
          <a:off x="2590800" y="3524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23</xdr:row>
      <xdr:rowOff>142875</xdr:rowOff>
    </xdr:from>
    <xdr:ext cx="95250" cy="209550"/>
    <xdr:sp>
      <xdr:nvSpPr>
        <xdr:cNvPr id="477" name="TextBox 477"/>
        <xdr:cNvSpPr txBox="1">
          <a:spLocks noChangeArrowheads="1"/>
        </xdr:cNvSpPr>
      </xdr:nvSpPr>
      <xdr:spPr>
        <a:xfrm>
          <a:off x="2590800" y="3524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23</xdr:row>
      <xdr:rowOff>142875</xdr:rowOff>
    </xdr:from>
    <xdr:ext cx="95250" cy="209550"/>
    <xdr:sp>
      <xdr:nvSpPr>
        <xdr:cNvPr id="478" name="TextBox 478"/>
        <xdr:cNvSpPr txBox="1">
          <a:spLocks noChangeArrowheads="1"/>
        </xdr:cNvSpPr>
      </xdr:nvSpPr>
      <xdr:spPr>
        <a:xfrm>
          <a:off x="2590800" y="3524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142875</xdr:rowOff>
    </xdr:from>
    <xdr:ext cx="95250" cy="209550"/>
    <xdr:sp>
      <xdr:nvSpPr>
        <xdr:cNvPr id="479" name="TextBox 479"/>
        <xdr:cNvSpPr txBox="1">
          <a:spLocks noChangeArrowheads="1"/>
        </xdr:cNvSpPr>
      </xdr:nvSpPr>
      <xdr:spPr>
        <a:xfrm>
          <a:off x="2590800" y="2809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142875</xdr:rowOff>
    </xdr:from>
    <xdr:ext cx="95250" cy="209550"/>
    <xdr:sp>
      <xdr:nvSpPr>
        <xdr:cNvPr id="480" name="TextBox 480"/>
        <xdr:cNvSpPr txBox="1">
          <a:spLocks noChangeArrowheads="1"/>
        </xdr:cNvSpPr>
      </xdr:nvSpPr>
      <xdr:spPr>
        <a:xfrm>
          <a:off x="2590800" y="2809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18</xdr:row>
      <xdr:rowOff>142875</xdr:rowOff>
    </xdr:from>
    <xdr:ext cx="95250" cy="209550"/>
    <xdr:sp>
      <xdr:nvSpPr>
        <xdr:cNvPr id="481" name="TextBox 481"/>
        <xdr:cNvSpPr txBox="1">
          <a:spLocks noChangeArrowheads="1"/>
        </xdr:cNvSpPr>
      </xdr:nvSpPr>
      <xdr:spPr>
        <a:xfrm>
          <a:off x="2590800" y="2809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19</xdr:row>
      <xdr:rowOff>142875</xdr:rowOff>
    </xdr:from>
    <xdr:ext cx="95250" cy="209550"/>
    <xdr:sp>
      <xdr:nvSpPr>
        <xdr:cNvPr id="482" name="TextBox 482"/>
        <xdr:cNvSpPr txBox="1">
          <a:spLocks noChangeArrowheads="1"/>
        </xdr:cNvSpPr>
      </xdr:nvSpPr>
      <xdr:spPr>
        <a:xfrm>
          <a:off x="2590800" y="2952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19</xdr:row>
      <xdr:rowOff>142875</xdr:rowOff>
    </xdr:from>
    <xdr:ext cx="95250" cy="209550"/>
    <xdr:sp>
      <xdr:nvSpPr>
        <xdr:cNvPr id="483" name="TextBox 483"/>
        <xdr:cNvSpPr txBox="1">
          <a:spLocks noChangeArrowheads="1"/>
        </xdr:cNvSpPr>
      </xdr:nvSpPr>
      <xdr:spPr>
        <a:xfrm>
          <a:off x="2590800" y="2952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19</xdr:row>
      <xdr:rowOff>142875</xdr:rowOff>
    </xdr:from>
    <xdr:ext cx="95250" cy="209550"/>
    <xdr:sp>
      <xdr:nvSpPr>
        <xdr:cNvPr id="484" name="TextBox 484"/>
        <xdr:cNvSpPr txBox="1">
          <a:spLocks noChangeArrowheads="1"/>
        </xdr:cNvSpPr>
      </xdr:nvSpPr>
      <xdr:spPr>
        <a:xfrm>
          <a:off x="2590800" y="2952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20</xdr:row>
      <xdr:rowOff>142875</xdr:rowOff>
    </xdr:from>
    <xdr:ext cx="95250" cy="209550"/>
    <xdr:sp>
      <xdr:nvSpPr>
        <xdr:cNvPr id="485" name="TextBox 485"/>
        <xdr:cNvSpPr txBox="1">
          <a:spLocks noChangeArrowheads="1"/>
        </xdr:cNvSpPr>
      </xdr:nvSpPr>
      <xdr:spPr>
        <a:xfrm>
          <a:off x="2590800" y="3095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20</xdr:row>
      <xdr:rowOff>142875</xdr:rowOff>
    </xdr:from>
    <xdr:ext cx="95250" cy="209550"/>
    <xdr:sp>
      <xdr:nvSpPr>
        <xdr:cNvPr id="486" name="TextBox 486"/>
        <xdr:cNvSpPr txBox="1">
          <a:spLocks noChangeArrowheads="1"/>
        </xdr:cNvSpPr>
      </xdr:nvSpPr>
      <xdr:spPr>
        <a:xfrm>
          <a:off x="2590800" y="3095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20</xdr:row>
      <xdr:rowOff>142875</xdr:rowOff>
    </xdr:from>
    <xdr:ext cx="95250" cy="209550"/>
    <xdr:sp>
      <xdr:nvSpPr>
        <xdr:cNvPr id="487" name="TextBox 487"/>
        <xdr:cNvSpPr txBox="1">
          <a:spLocks noChangeArrowheads="1"/>
        </xdr:cNvSpPr>
      </xdr:nvSpPr>
      <xdr:spPr>
        <a:xfrm>
          <a:off x="2590800" y="3095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21</xdr:row>
      <xdr:rowOff>142875</xdr:rowOff>
    </xdr:from>
    <xdr:ext cx="95250" cy="209550"/>
    <xdr:sp>
      <xdr:nvSpPr>
        <xdr:cNvPr id="488" name="TextBox 488"/>
        <xdr:cNvSpPr txBox="1">
          <a:spLocks noChangeArrowheads="1"/>
        </xdr:cNvSpPr>
      </xdr:nvSpPr>
      <xdr:spPr>
        <a:xfrm>
          <a:off x="2590800" y="3238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21</xdr:row>
      <xdr:rowOff>142875</xdr:rowOff>
    </xdr:from>
    <xdr:ext cx="95250" cy="209550"/>
    <xdr:sp>
      <xdr:nvSpPr>
        <xdr:cNvPr id="489" name="TextBox 489"/>
        <xdr:cNvSpPr txBox="1">
          <a:spLocks noChangeArrowheads="1"/>
        </xdr:cNvSpPr>
      </xdr:nvSpPr>
      <xdr:spPr>
        <a:xfrm>
          <a:off x="2590800" y="3238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21</xdr:row>
      <xdr:rowOff>142875</xdr:rowOff>
    </xdr:from>
    <xdr:ext cx="95250" cy="209550"/>
    <xdr:sp>
      <xdr:nvSpPr>
        <xdr:cNvPr id="490" name="TextBox 490"/>
        <xdr:cNvSpPr txBox="1">
          <a:spLocks noChangeArrowheads="1"/>
        </xdr:cNvSpPr>
      </xdr:nvSpPr>
      <xdr:spPr>
        <a:xfrm>
          <a:off x="2590800" y="3238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142875</xdr:rowOff>
    </xdr:from>
    <xdr:ext cx="95250" cy="209550"/>
    <xdr:sp>
      <xdr:nvSpPr>
        <xdr:cNvPr id="491" name="TextBox 491"/>
        <xdr:cNvSpPr txBox="1">
          <a:spLocks noChangeArrowheads="1"/>
        </xdr:cNvSpPr>
      </xdr:nvSpPr>
      <xdr:spPr>
        <a:xfrm>
          <a:off x="2590800" y="3381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142875</xdr:rowOff>
    </xdr:from>
    <xdr:ext cx="95250" cy="209550"/>
    <xdr:sp>
      <xdr:nvSpPr>
        <xdr:cNvPr id="492" name="TextBox 492"/>
        <xdr:cNvSpPr txBox="1">
          <a:spLocks noChangeArrowheads="1"/>
        </xdr:cNvSpPr>
      </xdr:nvSpPr>
      <xdr:spPr>
        <a:xfrm>
          <a:off x="2590800" y="3381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22</xdr:row>
      <xdr:rowOff>142875</xdr:rowOff>
    </xdr:from>
    <xdr:ext cx="95250" cy="209550"/>
    <xdr:sp>
      <xdr:nvSpPr>
        <xdr:cNvPr id="493" name="TextBox 493"/>
        <xdr:cNvSpPr txBox="1">
          <a:spLocks noChangeArrowheads="1"/>
        </xdr:cNvSpPr>
      </xdr:nvSpPr>
      <xdr:spPr>
        <a:xfrm>
          <a:off x="2590800" y="3381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23</xdr:row>
      <xdr:rowOff>142875</xdr:rowOff>
    </xdr:from>
    <xdr:ext cx="95250" cy="209550"/>
    <xdr:sp>
      <xdr:nvSpPr>
        <xdr:cNvPr id="494" name="TextBox 494"/>
        <xdr:cNvSpPr txBox="1">
          <a:spLocks noChangeArrowheads="1"/>
        </xdr:cNvSpPr>
      </xdr:nvSpPr>
      <xdr:spPr>
        <a:xfrm>
          <a:off x="2590800" y="3524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23</xdr:row>
      <xdr:rowOff>142875</xdr:rowOff>
    </xdr:from>
    <xdr:ext cx="95250" cy="209550"/>
    <xdr:sp>
      <xdr:nvSpPr>
        <xdr:cNvPr id="495" name="TextBox 495"/>
        <xdr:cNvSpPr txBox="1">
          <a:spLocks noChangeArrowheads="1"/>
        </xdr:cNvSpPr>
      </xdr:nvSpPr>
      <xdr:spPr>
        <a:xfrm>
          <a:off x="2590800" y="3524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23</xdr:row>
      <xdr:rowOff>142875</xdr:rowOff>
    </xdr:from>
    <xdr:ext cx="95250" cy="209550"/>
    <xdr:sp>
      <xdr:nvSpPr>
        <xdr:cNvPr id="496" name="TextBox 496"/>
        <xdr:cNvSpPr txBox="1">
          <a:spLocks noChangeArrowheads="1"/>
        </xdr:cNvSpPr>
      </xdr:nvSpPr>
      <xdr:spPr>
        <a:xfrm>
          <a:off x="2590800" y="3524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24</xdr:row>
      <xdr:rowOff>142875</xdr:rowOff>
    </xdr:from>
    <xdr:ext cx="95250" cy="209550"/>
    <xdr:sp>
      <xdr:nvSpPr>
        <xdr:cNvPr id="497" name="TextBox 497"/>
        <xdr:cNvSpPr txBox="1">
          <a:spLocks noChangeArrowheads="1"/>
        </xdr:cNvSpPr>
      </xdr:nvSpPr>
      <xdr:spPr>
        <a:xfrm>
          <a:off x="2590800" y="3667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24</xdr:row>
      <xdr:rowOff>142875</xdr:rowOff>
    </xdr:from>
    <xdr:ext cx="95250" cy="209550"/>
    <xdr:sp>
      <xdr:nvSpPr>
        <xdr:cNvPr id="498" name="TextBox 498"/>
        <xdr:cNvSpPr txBox="1">
          <a:spLocks noChangeArrowheads="1"/>
        </xdr:cNvSpPr>
      </xdr:nvSpPr>
      <xdr:spPr>
        <a:xfrm>
          <a:off x="2590800" y="3667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24</xdr:row>
      <xdr:rowOff>142875</xdr:rowOff>
    </xdr:from>
    <xdr:ext cx="95250" cy="209550"/>
    <xdr:sp>
      <xdr:nvSpPr>
        <xdr:cNvPr id="499" name="TextBox 499"/>
        <xdr:cNvSpPr txBox="1">
          <a:spLocks noChangeArrowheads="1"/>
        </xdr:cNvSpPr>
      </xdr:nvSpPr>
      <xdr:spPr>
        <a:xfrm>
          <a:off x="2590800" y="3667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25</xdr:row>
      <xdr:rowOff>142875</xdr:rowOff>
    </xdr:from>
    <xdr:ext cx="95250" cy="209550"/>
    <xdr:sp>
      <xdr:nvSpPr>
        <xdr:cNvPr id="500" name="TextBox 500"/>
        <xdr:cNvSpPr txBox="1">
          <a:spLocks noChangeArrowheads="1"/>
        </xdr:cNvSpPr>
      </xdr:nvSpPr>
      <xdr:spPr>
        <a:xfrm>
          <a:off x="2590800" y="3810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25</xdr:row>
      <xdr:rowOff>142875</xdr:rowOff>
    </xdr:from>
    <xdr:ext cx="95250" cy="209550"/>
    <xdr:sp>
      <xdr:nvSpPr>
        <xdr:cNvPr id="501" name="TextBox 501"/>
        <xdr:cNvSpPr txBox="1">
          <a:spLocks noChangeArrowheads="1"/>
        </xdr:cNvSpPr>
      </xdr:nvSpPr>
      <xdr:spPr>
        <a:xfrm>
          <a:off x="2590800" y="3810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25</xdr:row>
      <xdr:rowOff>142875</xdr:rowOff>
    </xdr:from>
    <xdr:ext cx="95250" cy="209550"/>
    <xdr:sp>
      <xdr:nvSpPr>
        <xdr:cNvPr id="502" name="TextBox 502"/>
        <xdr:cNvSpPr txBox="1">
          <a:spLocks noChangeArrowheads="1"/>
        </xdr:cNvSpPr>
      </xdr:nvSpPr>
      <xdr:spPr>
        <a:xfrm>
          <a:off x="2590800" y="3810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26</xdr:row>
      <xdr:rowOff>142875</xdr:rowOff>
    </xdr:from>
    <xdr:ext cx="95250" cy="209550"/>
    <xdr:sp>
      <xdr:nvSpPr>
        <xdr:cNvPr id="503" name="TextBox 503"/>
        <xdr:cNvSpPr txBox="1">
          <a:spLocks noChangeArrowheads="1"/>
        </xdr:cNvSpPr>
      </xdr:nvSpPr>
      <xdr:spPr>
        <a:xfrm>
          <a:off x="2590800" y="3952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26</xdr:row>
      <xdr:rowOff>142875</xdr:rowOff>
    </xdr:from>
    <xdr:ext cx="95250" cy="209550"/>
    <xdr:sp>
      <xdr:nvSpPr>
        <xdr:cNvPr id="504" name="TextBox 504"/>
        <xdr:cNvSpPr txBox="1">
          <a:spLocks noChangeArrowheads="1"/>
        </xdr:cNvSpPr>
      </xdr:nvSpPr>
      <xdr:spPr>
        <a:xfrm>
          <a:off x="2590800" y="3952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26</xdr:row>
      <xdr:rowOff>142875</xdr:rowOff>
    </xdr:from>
    <xdr:ext cx="95250" cy="209550"/>
    <xdr:sp>
      <xdr:nvSpPr>
        <xdr:cNvPr id="505" name="TextBox 505"/>
        <xdr:cNvSpPr txBox="1">
          <a:spLocks noChangeArrowheads="1"/>
        </xdr:cNvSpPr>
      </xdr:nvSpPr>
      <xdr:spPr>
        <a:xfrm>
          <a:off x="2590800" y="3952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27</xdr:row>
      <xdr:rowOff>142875</xdr:rowOff>
    </xdr:from>
    <xdr:ext cx="95250" cy="209550"/>
    <xdr:sp>
      <xdr:nvSpPr>
        <xdr:cNvPr id="506" name="TextBox 506"/>
        <xdr:cNvSpPr txBox="1">
          <a:spLocks noChangeArrowheads="1"/>
        </xdr:cNvSpPr>
      </xdr:nvSpPr>
      <xdr:spPr>
        <a:xfrm>
          <a:off x="2590800" y="4095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27</xdr:row>
      <xdr:rowOff>142875</xdr:rowOff>
    </xdr:from>
    <xdr:ext cx="95250" cy="209550"/>
    <xdr:sp>
      <xdr:nvSpPr>
        <xdr:cNvPr id="507" name="TextBox 507"/>
        <xdr:cNvSpPr txBox="1">
          <a:spLocks noChangeArrowheads="1"/>
        </xdr:cNvSpPr>
      </xdr:nvSpPr>
      <xdr:spPr>
        <a:xfrm>
          <a:off x="2590800" y="4095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27</xdr:row>
      <xdr:rowOff>142875</xdr:rowOff>
    </xdr:from>
    <xdr:ext cx="95250" cy="209550"/>
    <xdr:sp>
      <xdr:nvSpPr>
        <xdr:cNvPr id="508" name="TextBox 508"/>
        <xdr:cNvSpPr txBox="1">
          <a:spLocks noChangeArrowheads="1"/>
        </xdr:cNvSpPr>
      </xdr:nvSpPr>
      <xdr:spPr>
        <a:xfrm>
          <a:off x="2590800" y="4095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28</xdr:row>
      <xdr:rowOff>142875</xdr:rowOff>
    </xdr:from>
    <xdr:ext cx="95250" cy="209550"/>
    <xdr:sp>
      <xdr:nvSpPr>
        <xdr:cNvPr id="509" name="TextBox 509"/>
        <xdr:cNvSpPr txBox="1">
          <a:spLocks noChangeArrowheads="1"/>
        </xdr:cNvSpPr>
      </xdr:nvSpPr>
      <xdr:spPr>
        <a:xfrm>
          <a:off x="2590800" y="4238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28</xdr:row>
      <xdr:rowOff>142875</xdr:rowOff>
    </xdr:from>
    <xdr:ext cx="95250" cy="209550"/>
    <xdr:sp>
      <xdr:nvSpPr>
        <xdr:cNvPr id="510" name="TextBox 510"/>
        <xdr:cNvSpPr txBox="1">
          <a:spLocks noChangeArrowheads="1"/>
        </xdr:cNvSpPr>
      </xdr:nvSpPr>
      <xdr:spPr>
        <a:xfrm>
          <a:off x="2590800" y="4238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28</xdr:row>
      <xdr:rowOff>142875</xdr:rowOff>
    </xdr:from>
    <xdr:ext cx="95250" cy="209550"/>
    <xdr:sp>
      <xdr:nvSpPr>
        <xdr:cNvPr id="511" name="TextBox 511"/>
        <xdr:cNvSpPr txBox="1">
          <a:spLocks noChangeArrowheads="1"/>
        </xdr:cNvSpPr>
      </xdr:nvSpPr>
      <xdr:spPr>
        <a:xfrm>
          <a:off x="2590800" y="4238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29</xdr:row>
      <xdr:rowOff>142875</xdr:rowOff>
    </xdr:from>
    <xdr:ext cx="95250" cy="209550"/>
    <xdr:sp>
      <xdr:nvSpPr>
        <xdr:cNvPr id="512" name="TextBox 512"/>
        <xdr:cNvSpPr txBox="1">
          <a:spLocks noChangeArrowheads="1"/>
        </xdr:cNvSpPr>
      </xdr:nvSpPr>
      <xdr:spPr>
        <a:xfrm>
          <a:off x="2590800" y="4381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29</xdr:row>
      <xdr:rowOff>142875</xdr:rowOff>
    </xdr:from>
    <xdr:ext cx="95250" cy="209550"/>
    <xdr:sp>
      <xdr:nvSpPr>
        <xdr:cNvPr id="513" name="TextBox 513"/>
        <xdr:cNvSpPr txBox="1">
          <a:spLocks noChangeArrowheads="1"/>
        </xdr:cNvSpPr>
      </xdr:nvSpPr>
      <xdr:spPr>
        <a:xfrm>
          <a:off x="2590800" y="4381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29</xdr:row>
      <xdr:rowOff>142875</xdr:rowOff>
    </xdr:from>
    <xdr:ext cx="95250" cy="209550"/>
    <xdr:sp>
      <xdr:nvSpPr>
        <xdr:cNvPr id="514" name="TextBox 514"/>
        <xdr:cNvSpPr txBox="1">
          <a:spLocks noChangeArrowheads="1"/>
        </xdr:cNvSpPr>
      </xdr:nvSpPr>
      <xdr:spPr>
        <a:xfrm>
          <a:off x="2590800" y="4381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30</xdr:row>
      <xdr:rowOff>142875</xdr:rowOff>
    </xdr:from>
    <xdr:ext cx="95250" cy="209550"/>
    <xdr:sp>
      <xdr:nvSpPr>
        <xdr:cNvPr id="515" name="TextBox 515"/>
        <xdr:cNvSpPr txBox="1">
          <a:spLocks noChangeArrowheads="1"/>
        </xdr:cNvSpPr>
      </xdr:nvSpPr>
      <xdr:spPr>
        <a:xfrm>
          <a:off x="2590800" y="452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30</xdr:row>
      <xdr:rowOff>142875</xdr:rowOff>
    </xdr:from>
    <xdr:ext cx="95250" cy="209550"/>
    <xdr:sp>
      <xdr:nvSpPr>
        <xdr:cNvPr id="516" name="TextBox 516"/>
        <xdr:cNvSpPr txBox="1">
          <a:spLocks noChangeArrowheads="1"/>
        </xdr:cNvSpPr>
      </xdr:nvSpPr>
      <xdr:spPr>
        <a:xfrm>
          <a:off x="2590800" y="452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30</xdr:row>
      <xdr:rowOff>142875</xdr:rowOff>
    </xdr:from>
    <xdr:ext cx="95250" cy="209550"/>
    <xdr:sp>
      <xdr:nvSpPr>
        <xdr:cNvPr id="517" name="TextBox 517"/>
        <xdr:cNvSpPr txBox="1">
          <a:spLocks noChangeArrowheads="1"/>
        </xdr:cNvSpPr>
      </xdr:nvSpPr>
      <xdr:spPr>
        <a:xfrm>
          <a:off x="2590800" y="452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31</xdr:row>
      <xdr:rowOff>142875</xdr:rowOff>
    </xdr:from>
    <xdr:ext cx="95250" cy="209550"/>
    <xdr:sp>
      <xdr:nvSpPr>
        <xdr:cNvPr id="518" name="TextBox 518"/>
        <xdr:cNvSpPr txBox="1">
          <a:spLocks noChangeArrowheads="1"/>
        </xdr:cNvSpPr>
      </xdr:nvSpPr>
      <xdr:spPr>
        <a:xfrm>
          <a:off x="2590800" y="4667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31</xdr:row>
      <xdr:rowOff>142875</xdr:rowOff>
    </xdr:from>
    <xdr:ext cx="95250" cy="209550"/>
    <xdr:sp>
      <xdr:nvSpPr>
        <xdr:cNvPr id="519" name="TextBox 519"/>
        <xdr:cNvSpPr txBox="1">
          <a:spLocks noChangeArrowheads="1"/>
        </xdr:cNvSpPr>
      </xdr:nvSpPr>
      <xdr:spPr>
        <a:xfrm>
          <a:off x="2590800" y="4667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31</xdr:row>
      <xdr:rowOff>142875</xdr:rowOff>
    </xdr:from>
    <xdr:ext cx="95250" cy="209550"/>
    <xdr:sp>
      <xdr:nvSpPr>
        <xdr:cNvPr id="520" name="TextBox 520"/>
        <xdr:cNvSpPr txBox="1">
          <a:spLocks noChangeArrowheads="1"/>
        </xdr:cNvSpPr>
      </xdr:nvSpPr>
      <xdr:spPr>
        <a:xfrm>
          <a:off x="2590800" y="4667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32</xdr:row>
      <xdr:rowOff>142875</xdr:rowOff>
    </xdr:from>
    <xdr:ext cx="95250" cy="209550"/>
    <xdr:sp>
      <xdr:nvSpPr>
        <xdr:cNvPr id="521" name="TextBox 521"/>
        <xdr:cNvSpPr txBox="1">
          <a:spLocks noChangeArrowheads="1"/>
        </xdr:cNvSpPr>
      </xdr:nvSpPr>
      <xdr:spPr>
        <a:xfrm>
          <a:off x="2590800" y="4810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32</xdr:row>
      <xdr:rowOff>142875</xdr:rowOff>
    </xdr:from>
    <xdr:ext cx="95250" cy="209550"/>
    <xdr:sp>
      <xdr:nvSpPr>
        <xdr:cNvPr id="522" name="TextBox 522"/>
        <xdr:cNvSpPr txBox="1">
          <a:spLocks noChangeArrowheads="1"/>
        </xdr:cNvSpPr>
      </xdr:nvSpPr>
      <xdr:spPr>
        <a:xfrm>
          <a:off x="2590800" y="4810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32</xdr:row>
      <xdr:rowOff>142875</xdr:rowOff>
    </xdr:from>
    <xdr:ext cx="95250" cy="209550"/>
    <xdr:sp>
      <xdr:nvSpPr>
        <xdr:cNvPr id="523" name="TextBox 523"/>
        <xdr:cNvSpPr txBox="1">
          <a:spLocks noChangeArrowheads="1"/>
        </xdr:cNvSpPr>
      </xdr:nvSpPr>
      <xdr:spPr>
        <a:xfrm>
          <a:off x="2590800" y="4810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33</xdr:row>
      <xdr:rowOff>142875</xdr:rowOff>
    </xdr:from>
    <xdr:ext cx="95250" cy="209550"/>
    <xdr:sp>
      <xdr:nvSpPr>
        <xdr:cNvPr id="524" name="TextBox 524"/>
        <xdr:cNvSpPr txBox="1">
          <a:spLocks noChangeArrowheads="1"/>
        </xdr:cNvSpPr>
      </xdr:nvSpPr>
      <xdr:spPr>
        <a:xfrm>
          <a:off x="2590800" y="4953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33</xdr:row>
      <xdr:rowOff>142875</xdr:rowOff>
    </xdr:from>
    <xdr:ext cx="95250" cy="209550"/>
    <xdr:sp>
      <xdr:nvSpPr>
        <xdr:cNvPr id="525" name="TextBox 525"/>
        <xdr:cNvSpPr txBox="1">
          <a:spLocks noChangeArrowheads="1"/>
        </xdr:cNvSpPr>
      </xdr:nvSpPr>
      <xdr:spPr>
        <a:xfrm>
          <a:off x="2590800" y="4953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33</xdr:row>
      <xdr:rowOff>142875</xdr:rowOff>
    </xdr:from>
    <xdr:ext cx="95250" cy="209550"/>
    <xdr:sp>
      <xdr:nvSpPr>
        <xdr:cNvPr id="526" name="TextBox 526"/>
        <xdr:cNvSpPr txBox="1">
          <a:spLocks noChangeArrowheads="1"/>
        </xdr:cNvSpPr>
      </xdr:nvSpPr>
      <xdr:spPr>
        <a:xfrm>
          <a:off x="2590800" y="4953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142875</xdr:rowOff>
    </xdr:from>
    <xdr:ext cx="95250" cy="209550"/>
    <xdr:sp>
      <xdr:nvSpPr>
        <xdr:cNvPr id="527" name="TextBox 527"/>
        <xdr:cNvSpPr txBox="1">
          <a:spLocks noChangeArrowheads="1"/>
        </xdr:cNvSpPr>
      </xdr:nvSpPr>
      <xdr:spPr>
        <a:xfrm>
          <a:off x="2590800" y="5095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142875</xdr:rowOff>
    </xdr:from>
    <xdr:ext cx="95250" cy="209550"/>
    <xdr:sp>
      <xdr:nvSpPr>
        <xdr:cNvPr id="528" name="TextBox 528"/>
        <xdr:cNvSpPr txBox="1">
          <a:spLocks noChangeArrowheads="1"/>
        </xdr:cNvSpPr>
      </xdr:nvSpPr>
      <xdr:spPr>
        <a:xfrm>
          <a:off x="2590800" y="5095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142875</xdr:rowOff>
    </xdr:from>
    <xdr:ext cx="95250" cy="209550"/>
    <xdr:sp>
      <xdr:nvSpPr>
        <xdr:cNvPr id="529" name="TextBox 529"/>
        <xdr:cNvSpPr txBox="1">
          <a:spLocks noChangeArrowheads="1"/>
        </xdr:cNvSpPr>
      </xdr:nvSpPr>
      <xdr:spPr>
        <a:xfrm>
          <a:off x="2590800" y="5095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35</xdr:row>
      <xdr:rowOff>142875</xdr:rowOff>
    </xdr:from>
    <xdr:ext cx="95250" cy="209550"/>
    <xdr:sp>
      <xdr:nvSpPr>
        <xdr:cNvPr id="530" name="TextBox 530"/>
        <xdr:cNvSpPr txBox="1">
          <a:spLocks noChangeArrowheads="1"/>
        </xdr:cNvSpPr>
      </xdr:nvSpPr>
      <xdr:spPr>
        <a:xfrm>
          <a:off x="2590800" y="5238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35</xdr:row>
      <xdr:rowOff>142875</xdr:rowOff>
    </xdr:from>
    <xdr:ext cx="95250" cy="209550"/>
    <xdr:sp>
      <xdr:nvSpPr>
        <xdr:cNvPr id="531" name="TextBox 531"/>
        <xdr:cNvSpPr txBox="1">
          <a:spLocks noChangeArrowheads="1"/>
        </xdr:cNvSpPr>
      </xdr:nvSpPr>
      <xdr:spPr>
        <a:xfrm>
          <a:off x="2590800" y="5238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35</xdr:row>
      <xdr:rowOff>142875</xdr:rowOff>
    </xdr:from>
    <xdr:ext cx="95250" cy="209550"/>
    <xdr:sp>
      <xdr:nvSpPr>
        <xdr:cNvPr id="532" name="TextBox 532"/>
        <xdr:cNvSpPr txBox="1">
          <a:spLocks noChangeArrowheads="1"/>
        </xdr:cNvSpPr>
      </xdr:nvSpPr>
      <xdr:spPr>
        <a:xfrm>
          <a:off x="2590800" y="5238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36</xdr:row>
      <xdr:rowOff>142875</xdr:rowOff>
    </xdr:from>
    <xdr:ext cx="95250" cy="209550"/>
    <xdr:sp>
      <xdr:nvSpPr>
        <xdr:cNvPr id="533" name="TextBox 533"/>
        <xdr:cNvSpPr txBox="1">
          <a:spLocks noChangeArrowheads="1"/>
        </xdr:cNvSpPr>
      </xdr:nvSpPr>
      <xdr:spPr>
        <a:xfrm>
          <a:off x="2590800" y="5381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36</xdr:row>
      <xdr:rowOff>142875</xdr:rowOff>
    </xdr:from>
    <xdr:ext cx="95250" cy="209550"/>
    <xdr:sp>
      <xdr:nvSpPr>
        <xdr:cNvPr id="534" name="TextBox 534"/>
        <xdr:cNvSpPr txBox="1">
          <a:spLocks noChangeArrowheads="1"/>
        </xdr:cNvSpPr>
      </xdr:nvSpPr>
      <xdr:spPr>
        <a:xfrm>
          <a:off x="2590800" y="5381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36</xdr:row>
      <xdr:rowOff>142875</xdr:rowOff>
    </xdr:from>
    <xdr:ext cx="95250" cy="209550"/>
    <xdr:sp>
      <xdr:nvSpPr>
        <xdr:cNvPr id="535" name="TextBox 535"/>
        <xdr:cNvSpPr txBox="1">
          <a:spLocks noChangeArrowheads="1"/>
        </xdr:cNvSpPr>
      </xdr:nvSpPr>
      <xdr:spPr>
        <a:xfrm>
          <a:off x="2590800" y="5381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37</xdr:row>
      <xdr:rowOff>142875</xdr:rowOff>
    </xdr:from>
    <xdr:ext cx="95250" cy="209550"/>
    <xdr:sp>
      <xdr:nvSpPr>
        <xdr:cNvPr id="536" name="TextBox 536"/>
        <xdr:cNvSpPr txBox="1">
          <a:spLocks noChangeArrowheads="1"/>
        </xdr:cNvSpPr>
      </xdr:nvSpPr>
      <xdr:spPr>
        <a:xfrm>
          <a:off x="2590800" y="5524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37</xdr:row>
      <xdr:rowOff>142875</xdr:rowOff>
    </xdr:from>
    <xdr:ext cx="95250" cy="209550"/>
    <xdr:sp>
      <xdr:nvSpPr>
        <xdr:cNvPr id="537" name="TextBox 537"/>
        <xdr:cNvSpPr txBox="1">
          <a:spLocks noChangeArrowheads="1"/>
        </xdr:cNvSpPr>
      </xdr:nvSpPr>
      <xdr:spPr>
        <a:xfrm>
          <a:off x="2590800" y="5524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37</xdr:row>
      <xdr:rowOff>142875</xdr:rowOff>
    </xdr:from>
    <xdr:ext cx="95250" cy="209550"/>
    <xdr:sp>
      <xdr:nvSpPr>
        <xdr:cNvPr id="538" name="TextBox 538"/>
        <xdr:cNvSpPr txBox="1">
          <a:spLocks noChangeArrowheads="1"/>
        </xdr:cNvSpPr>
      </xdr:nvSpPr>
      <xdr:spPr>
        <a:xfrm>
          <a:off x="2590800" y="5524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38</xdr:row>
      <xdr:rowOff>142875</xdr:rowOff>
    </xdr:from>
    <xdr:ext cx="95250" cy="209550"/>
    <xdr:sp>
      <xdr:nvSpPr>
        <xdr:cNvPr id="539" name="TextBox 539"/>
        <xdr:cNvSpPr txBox="1">
          <a:spLocks noChangeArrowheads="1"/>
        </xdr:cNvSpPr>
      </xdr:nvSpPr>
      <xdr:spPr>
        <a:xfrm>
          <a:off x="2590800" y="5667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38</xdr:row>
      <xdr:rowOff>142875</xdr:rowOff>
    </xdr:from>
    <xdr:ext cx="95250" cy="209550"/>
    <xdr:sp>
      <xdr:nvSpPr>
        <xdr:cNvPr id="540" name="TextBox 540"/>
        <xdr:cNvSpPr txBox="1">
          <a:spLocks noChangeArrowheads="1"/>
        </xdr:cNvSpPr>
      </xdr:nvSpPr>
      <xdr:spPr>
        <a:xfrm>
          <a:off x="2590800" y="5667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38</xdr:row>
      <xdr:rowOff>142875</xdr:rowOff>
    </xdr:from>
    <xdr:ext cx="95250" cy="209550"/>
    <xdr:sp>
      <xdr:nvSpPr>
        <xdr:cNvPr id="541" name="TextBox 541"/>
        <xdr:cNvSpPr txBox="1">
          <a:spLocks noChangeArrowheads="1"/>
        </xdr:cNvSpPr>
      </xdr:nvSpPr>
      <xdr:spPr>
        <a:xfrm>
          <a:off x="2590800" y="5667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39</xdr:row>
      <xdr:rowOff>142875</xdr:rowOff>
    </xdr:from>
    <xdr:ext cx="95250" cy="209550"/>
    <xdr:sp>
      <xdr:nvSpPr>
        <xdr:cNvPr id="542" name="TextBox 542"/>
        <xdr:cNvSpPr txBox="1">
          <a:spLocks noChangeArrowheads="1"/>
        </xdr:cNvSpPr>
      </xdr:nvSpPr>
      <xdr:spPr>
        <a:xfrm>
          <a:off x="2590800" y="5810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39</xdr:row>
      <xdr:rowOff>142875</xdr:rowOff>
    </xdr:from>
    <xdr:ext cx="95250" cy="209550"/>
    <xdr:sp>
      <xdr:nvSpPr>
        <xdr:cNvPr id="543" name="TextBox 543"/>
        <xdr:cNvSpPr txBox="1">
          <a:spLocks noChangeArrowheads="1"/>
        </xdr:cNvSpPr>
      </xdr:nvSpPr>
      <xdr:spPr>
        <a:xfrm>
          <a:off x="2590800" y="5810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39</xdr:row>
      <xdr:rowOff>142875</xdr:rowOff>
    </xdr:from>
    <xdr:ext cx="95250" cy="209550"/>
    <xdr:sp>
      <xdr:nvSpPr>
        <xdr:cNvPr id="544" name="TextBox 544"/>
        <xdr:cNvSpPr txBox="1">
          <a:spLocks noChangeArrowheads="1"/>
        </xdr:cNvSpPr>
      </xdr:nvSpPr>
      <xdr:spPr>
        <a:xfrm>
          <a:off x="2590800" y="5810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40</xdr:row>
      <xdr:rowOff>142875</xdr:rowOff>
    </xdr:from>
    <xdr:ext cx="95250" cy="209550"/>
    <xdr:sp>
      <xdr:nvSpPr>
        <xdr:cNvPr id="545" name="TextBox 545"/>
        <xdr:cNvSpPr txBox="1">
          <a:spLocks noChangeArrowheads="1"/>
        </xdr:cNvSpPr>
      </xdr:nvSpPr>
      <xdr:spPr>
        <a:xfrm>
          <a:off x="2590800" y="595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40</xdr:row>
      <xdr:rowOff>142875</xdr:rowOff>
    </xdr:from>
    <xdr:ext cx="95250" cy="209550"/>
    <xdr:sp>
      <xdr:nvSpPr>
        <xdr:cNvPr id="546" name="TextBox 546"/>
        <xdr:cNvSpPr txBox="1">
          <a:spLocks noChangeArrowheads="1"/>
        </xdr:cNvSpPr>
      </xdr:nvSpPr>
      <xdr:spPr>
        <a:xfrm>
          <a:off x="2590800" y="595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40</xdr:row>
      <xdr:rowOff>142875</xdr:rowOff>
    </xdr:from>
    <xdr:ext cx="95250" cy="209550"/>
    <xdr:sp>
      <xdr:nvSpPr>
        <xdr:cNvPr id="547" name="TextBox 547"/>
        <xdr:cNvSpPr txBox="1">
          <a:spLocks noChangeArrowheads="1"/>
        </xdr:cNvSpPr>
      </xdr:nvSpPr>
      <xdr:spPr>
        <a:xfrm>
          <a:off x="2590800" y="595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142875</xdr:rowOff>
    </xdr:from>
    <xdr:ext cx="95250" cy="209550"/>
    <xdr:sp>
      <xdr:nvSpPr>
        <xdr:cNvPr id="548" name="TextBox 548"/>
        <xdr:cNvSpPr txBox="1">
          <a:spLocks noChangeArrowheads="1"/>
        </xdr:cNvSpPr>
      </xdr:nvSpPr>
      <xdr:spPr>
        <a:xfrm>
          <a:off x="2590800" y="6096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142875</xdr:rowOff>
    </xdr:from>
    <xdr:ext cx="95250" cy="209550"/>
    <xdr:sp>
      <xdr:nvSpPr>
        <xdr:cNvPr id="549" name="TextBox 549"/>
        <xdr:cNvSpPr txBox="1">
          <a:spLocks noChangeArrowheads="1"/>
        </xdr:cNvSpPr>
      </xdr:nvSpPr>
      <xdr:spPr>
        <a:xfrm>
          <a:off x="2590800" y="6096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142875</xdr:rowOff>
    </xdr:from>
    <xdr:ext cx="95250" cy="209550"/>
    <xdr:sp>
      <xdr:nvSpPr>
        <xdr:cNvPr id="550" name="TextBox 550"/>
        <xdr:cNvSpPr txBox="1">
          <a:spLocks noChangeArrowheads="1"/>
        </xdr:cNvSpPr>
      </xdr:nvSpPr>
      <xdr:spPr>
        <a:xfrm>
          <a:off x="2590800" y="6096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142875</xdr:rowOff>
    </xdr:from>
    <xdr:ext cx="95250" cy="209550"/>
    <xdr:sp>
      <xdr:nvSpPr>
        <xdr:cNvPr id="551" name="TextBox 551"/>
        <xdr:cNvSpPr txBox="1">
          <a:spLocks noChangeArrowheads="1"/>
        </xdr:cNvSpPr>
      </xdr:nvSpPr>
      <xdr:spPr>
        <a:xfrm>
          <a:off x="2590800" y="6238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142875</xdr:rowOff>
    </xdr:from>
    <xdr:ext cx="95250" cy="209550"/>
    <xdr:sp>
      <xdr:nvSpPr>
        <xdr:cNvPr id="552" name="TextBox 552"/>
        <xdr:cNvSpPr txBox="1">
          <a:spLocks noChangeArrowheads="1"/>
        </xdr:cNvSpPr>
      </xdr:nvSpPr>
      <xdr:spPr>
        <a:xfrm>
          <a:off x="2590800" y="6238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142875</xdr:rowOff>
    </xdr:from>
    <xdr:ext cx="95250" cy="209550"/>
    <xdr:sp>
      <xdr:nvSpPr>
        <xdr:cNvPr id="553" name="TextBox 553"/>
        <xdr:cNvSpPr txBox="1">
          <a:spLocks noChangeArrowheads="1"/>
        </xdr:cNvSpPr>
      </xdr:nvSpPr>
      <xdr:spPr>
        <a:xfrm>
          <a:off x="2590800" y="6238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2006&#53685;&#44228;&#50672;&#48372;(20061127).zip&#50640;%20&#45824;&#54620;%20&#51076;&#49884;%20&#46356;&#47113;&#53552;&#47532;%204\12-&#48372;&#44148;&#49324;&#549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★1.의료기관"/>
      <sheetName val="★2.의료기관종사의료인력★"/>
      <sheetName val="★3.보건소인력"/>
      <sheetName val="★4.보건지소및진료소인력"/>
      <sheetName val="★5.부정의료업자단속실적"/>
      <sheetName val="★6.의약품등제조업소및판매업소"/>
      <sheetName val="★7.식품위생관계업소"/>
      <sheetName val="★8.공중위생관계업소"/>
      <sheetName val="★9.예방접종"/>
      <sheetName val="★10.법정전염병발생및사망(1)"/>
      <sheetName val="★10.법정전염병발생및사망(2)"/>
      <sheetName val="★11.한센병보건소등록"/>
      <sheetName val="★12.결핵환자보건소등록"/>
      <sheetName val="★13.보건소 구강보건사업실적"/>
      <sheetName val="★14.모자보건사업실적"/>
      <sheetName val="15.건강보험적용인구★(수치작년과틀림서식이해)"/>
      <sheetName val="★16.건강보험급여"/>
      <sheetName val="★17.건강보험대상자진료실적"/>
      <sheetName val="★18.국민연금가입자"/>
      <sheetName val="★19.국민연금급여지급현황"/>
      <sheetName val="★20.국가보훈대상자"/>
      <sheetName val="★21.국가보훈대상자취업"/>
      <sheetName val="★22.국가보훈대상자녀취학"/>
      <sheetName val="★23.사회복지시설"/>
      <sheetName val="★24.노인여가복지시설"/>
      <sheetName val="★25.노인주거·의료복지시설(1)"/>
      <sheetName val="★25.노인주거·의료복지시설(2)"/>
      <sheetName val="★26.재가노인복지시설"/>
      <sheetName val="★27.국민기초생활보장수급자"/>
      <sheetName val="★28.여성복지시설"/>
      <sheetName val="★29.여성폭력상담"/>
      <sheetName val="★30.소년·소녀가장현황"/>
      <sheetName val="★31.아동복지시설"/>
      <sheetName val="32.장애인복지시설★(입소자퇴소자없음)"/>
      <sheetName val="★33.장애인등록현황"/>
      <sheetName val="34.부랑인시설★(연말인원이안맞음)"/>
      <sheetName val="★35.저소득모부자가정"/>
      <sheetName val="★36.묘지및납골시설"/>
      <sheetName val="★37.헌혈사업실적"/>
      <sheetName val="★38.방문간호사업실적"/>
      <sheetName val="★39.보건교육실적"/>
      <sheetName val="★40.보육시설"/>
      <sheetName val="XXXXXXXX"/>
      <sheetName val="VXXXXXXX"/>
    </sheetNames>
    <sheetDataSet>
      <sheetData sheetId="26">
        <row r="11">
          <cell r="B11">
            <v>1</v>
          </cell>
          <cell r="D11">
            <v>23</v>
          </cell>
        </row>
        <row r="12">
          <cell r="B12">
            <v>1</v>
          </cell>
          <cell r="D12">
            <v>23</v>
          </cell>
        </row>
        <row r="13">
          <cell r="B13">
            <v>1</v>
          </cell>
          <cell r="D13">
            <v>23</v>
          </cell>
        </row>
        <row r="14">
          <cell r="B14">
            <v>1</v>
          </cell>
          <cell r="D14">
            <v>23</v>
          </cell>
        </row>
        <row r="15">
          <cell r="B15">
            <v>1</v>
          </cell>
          <cell r="D15">
            <v>23</v>
          </cell>
        </row>
        <row r="17">
          <cell r="B17">
            <v>1</v>
          </cell>
          <cell r="C17">
            <v>23</v>
          </cell>
          <cell r="D17">
            <v>23</v>
          </cell>
          <cell r="E17">
            <v>10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4">
      <selection activeCell="L16" sqref="L16"/>
    </sheetView>
  </sheetViews>
  <sheetFormatPr defaultColWidth="8.88671875" defaultRowHeight="13.5"/>
  <cols>
    <col min="1" max="1" width="10.77734375" style="26" customWidth="1"/>
    <col min="2" max="10" width="8.3359375" style="26" customWidth="1"/>
    <col min="11" max="11" width="7.77734375" style="26" customWidth="1"/>
    <col min="12" max="12" width="8.3359375" style="26" customWidth="1"/>
    <col min="13" max="13" width="11.10546875" style="26" customWidth="1"/>
    <col min="14" max="16384" width="8.77734375" style="26" customWidth="1"/>
  </cols>
  <sheetData>
    <row r="1" spans="1:13" s="488" customFormat="1" ht="27" customHeight="1">
      <c r="A1" s="828" t="s">
        <v>193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</row>
    <row r="2" spans="1:13" s="23" customFormat="1" ht="18" customHeight="1" thickBot="1">
      <c r="A2" s="23" t="s">
        <v>290</v>
      </c>
      <c r="M2" s="367" t="s">
        <v>294</v>
      </c>
    </row>
    <row r="3" spans="1:13" s="23" customFormat="1" ht="33" customHeight="1">
      <c r="A3" s="829" t="s">
        <v>115</v>
      </c>
      <c r="B3" s="522" t="s">
        <v>785</v>
      </c>
      <c r="C3" s="523" t="s">
        <v>786</v>
      </c>
      <c r="D3" s="523" t="s">
        <v>787</v>
      </c>
      <c r="E3" s="524" t="s">
        <v>788</v>
      </c>
      <c r="F3" s="523" t="s">
        <v>789</v>
      </c>
      <c r="G3" s="523" t="s">
        <v>790</v>
      </c>
      <c r="H3" s="523" t="s">
        <v>791</v>
      </c>
      <c r="I3" s="523" t="s">
        <v>792</v>
      </c>
      <c r="J3" s="523" t="s">
        <v>793</v>
      </c>
      <c r="K3" s="523" t="s">
        <v>794</v>
      </c>
      <c r="L3" s="523" t="s">
        <v>198</v>
      </c>
      <c r="M3" s="861" t="s">
        <v>116</v>
      </c>
    </row>
    <row r="4" spans="1:13" s="23" customFormat="1" ht="33" customHeight="1">
      <c r="A4" s="830"/>
      <c r="B4" s="525" t="s">
        <v>795</v>
      </c>
      <c r="C4" s="525" t="s">
        <v>796</v>
      </c>
      <c r="D4" s="525"/>
      <c r="E4" s="525" t="s">
        <v>797</v>
      </c>
      <c r="F4" s="525" t="s">
        <v>798</v>
      </c>
      <c r="G4" s="525" t="s">
        <v>799</v>
      </c>
      <c r="H4" s="525"/>
      <c r="I4" s="525"/>
      <c r="J4" s="525"/>
      <c r="K4" s="525" t="s">
        <v>800</v>
      </c>
      <c r="L4" s="525"/>
      <c r="M4" s="862"/>
    </row>
    <row r="5" spans="1:13" s="23" customFormat="1" ht="33" customHeight="1">
      <c r="A5" s="831"/>
      <c r="B5" s="526" t="s">
        <v>801</v>
      </c>
      <c r="C5" s="526" t="s">
        <v>802</v>
      </c>
      <c r="D5" s="527" t="s">
        <v>803</v>
      </c>
      <c r="E5" s="527" t="s">
        <v>804</v>
      </c>
      <c r="F5" s="527" t="s">
        <v>805</v>
      </c>
      <c r="G5" s="527" t="s">
        <v>806</v>
      </c>
      <c r="H5" s="527" t="s">
        <v>807</v>
      </c>
      <c r="I5" s="527" t="s">
        <v>808</v>
      </c>
      <c r="J5" s="527"/>
      <c r="K5" s="527"/>
      <c r="L5" s="526" t="s">
        <v>809</v>
      </c>
      <c r="M5" s="837"/>
    </row>
    <row r="6" spans="1:13" s="126" customFormat="1" ht="22.5" customHeight="1">
      <c r="A6" s="413" t="s">
        <v>460</v>
      </c>
      <c r="B6" s="153">
        <v>18393</v>
      </c>
      <c r="C6" s="148" t="s">
        <v>113</v>
      </c>
      <c r="D6" s="150">
        <v>15281</v>
      </c>
      <c r="E6" s="150">
        <v>10967</v>
      </c>
      <c r="F6" s="149">
        <v>27072</v>
      </c>
      <c r="G6" s="149">
        <v>1920</v>
      </c>
      <c r="H6" s="149">
        <v>20448</v>
      </c>
      <c r="I6" s="149">
        <v>4110</v>
      </c>
      <c r="J6" s="148" t="s">
        <v>113</v>
      </c>
      <c r="K6" s="148" t="s">
        <v>113</v>
      </c>
      <c r="L6" s="148">
        <v>39438</v>
      </c>
      <c r="M6" s="415" t="s">
        <v>460</v>
      </c>
    </row>
    <row r="7" spans="1:13" s="126" customFormat="1" ht="22.5" customHeight="1">
      <c r="A7" s="414" t="s">
        <v>461</v>
      </c>
      <c r="B7" s="148">
        <v>4760</v>
      </c>
      <c r="C7" s="148" t="s">
        <v>113</v>
      </c>
      <c r="D7" s="148">
        <v>3992</v>
      </c>
      <c r="E7" s="148">
        <v>2704</v>
      </c>
      <c r="F7" s="148">
        <v>824</v>
      </c>
      <c r="G7" s="148">
        <v>1080</v>
      </c>
      <c r="H7" s="148">
        <v>3712</v>
      </c>
      <c r="I7" s="148">
        <v>1101</v>
      </c>
      <c r="J7" s="148" t="s">
        <v>113</v>
      </c>
      <c r="K7" s="148" t="s">
        <v>113</v>
      </c>
      <c r="L7" s="148">
        <v>16663</v>
      </c>
      <c r="M7" s="416" t="s">
        <v>461</v>
      </c>
    </row>
    <row r="8" spans="1:13" s="126" customFormat="1" ht="22.5" customHeight="1">
      <c r="A8" s="413" t="s">
        <v>462</v>
      </c>
      <c r="B8" s="153">
        <v>21094</v>
      </c>
      <c r="C8" s="148" t="s">
        <v>113</v>
      </c>
      <c r="D8" s="150">
        <v>17808</v>
      </c>
      <c r="E8" s="150">
        <v>8662</v>
      </c>
      <c r="F8" s="149">
        <v>25187</v>
      </c>
      <c r="G8" s="149">
        <v>3000</v>
      </c>
      <c r="H8" s="149">
        <v>10903</v>
      </c>
      <c r="I8" s="149">
        <v>3627</v>
      </c>
      <c r="J8" s="148" t="s">
        <v>113</v>
      </c>
      <c r="K8" s="148" t="s">
        <v>113</v>
      </c>
      <c r="L8" s="148">
        <v>68659</v>
      </c>
      <c r="M8" s="417" t="s">
        <v>462</v>
      </c>
    </row>
    <row r="9" spans="1:13" s="126" customFormat="1" ht="22.5" customHeight="1">
      <c r="A9" s="413" t="s">
        <v>463</v>
      </c>
      <c r="B9" s="148">
        <v>4578</v>
      </c>
      <c r="C9" s="148" t="s">
        <v>113</v>
      </c>
      <c r="D9" s="148">
        <v>3790</v>
      </c>
      <c r="E9" s="148">
        <v>2380</v>
      </c>
      <c r="F9" s="148">
        <v>77</v>
      </c>
      <c r="G9" s="148">
        <v>1060</v>
      </c>
      <c r="H9" s="148">
        <v>3281</v>
      </c>
      <c r="I9" s="148">
        <v>1167</v>
      </c>
      <c r="J9" s="148" t="s">
        <v>113</v>
      </c>
      <c r="K9" s="148" t="s">
        <v>113</v>
      </c>
      <c r="L9" s="148">
        <v>18457</v>
      </c>
      <c r="M9" s="417" t="s">
        <v>463</v>
      </c>
    </row>
    <row r="10" spans="1:13" s="126" customFormat="1" ht="22.5" customHeight="1">
      <c r="A10" s="413" t="s">
        <v>464</v>
      </c>
      <c r="B10" s="153">
        <v>17123</v>
      </c>
      <c r="C10" s="148" t="s">
        <v>113</v>
      </c>
      <c r="D10" s="150">
        <v>13664</v>
      </c>
      <c r="E10" s="150">
        <v>7186</v>
      </c>
      <c r="F10" s="149">
        <v>20731</v>
      </c>
      <c r="G10" s="149">
        <v>450</v>
      </c>
      <c r="H10" s="149">
        <v>13838</v>
      </c>
      <c r="I10" s="149">
        <v>3459</v>
      </c>
      <c r="J10" s="149">
        <v>45672</v>
      </c>
      <c r="K10" s="148" t="s">
        <v>113</v>
      </c>
      <c r="L10" s="148">
        <v>108</v>
      </c>
      <c r="M10" s="417" t="s">
        <v>464</v>
      </c>
    </row>
    <row r="11" spans="1:13" s="126" customFormat="1" ht="22.5" customHeight="1">
      <c r="A11" s="414" t="s">
        <v>465</v>
      </c>
      <c r="B11" s="148">
        <v>3596</v>
      </c>
      <c r="C11" s="148" t="s">
        <v>113</v>
      </c>
      <c r="D11" s="148">
        <v>2797</v>
      </c>
      <c r="E11" s="148">
        <v>1862</v>
      </c>
      <c r="F11" s="148">
        <v>5339</v>
      </c>
      <c r="G11" s="148">
        <v>1060</v>
      </c>
      <c r="H11" s="148">
        <v>1244</v>
      </c>
      <c r="I11" s="148">
        <v>749</v>
      </c>
      <c r="J11" s="148">
        <v>20399</v>
      </c>
      <c r="K11" s="148" t="s">
        <v>113</v>
      </c>
      <c r="L11" s="148" t="s">
        <v>113</v>
      </c>
      <c r="M11" s="416" t="s">
        <v>465</v>
      </c>
    </row>
    <row r="12" spans="1:13" s="126" customFormat="1" ht="22.5" customHeight="1">
      <c r="A12" s="413" t="s">
        <v>466</v>
      </c>
      <c r="B12" s="153">
        <v>15594</v>
      </c>
      <c r="C12" s="148" t="s">
        <v>113</v>
      </c>
      <c r="D12" s="150">
        <v>12547</v>
      </c>
      <c r="E12" s="150">
        <v>7190</v>
      </c>
      <c r="F12" s="149">
        <v>18491</v>
      </c>
      <c r="G12" s="149">
        <v>1560</v>
      </c>
      <c r="H12" s="149">
        <v>11739</v>
      </c>
      <c r="I12" s="149">
        <v>3247</v>
      </c>
      <c r="J12" s="149">
        <v>59130</v>
      </c>
      <c r="K12" s="148" t="s">
        <v>113</v>
      </c>
      <c r="L12" s="148" t="s">
        <v>113</v>
      </c>
      <c r="M12" s="417" t="s">
        <v>466</v>
      </c>
    </row>
    <row r="13" spans="1:13" s="126" customFormat="1" ht="22.5" customHeight="1">
      <c r="A13" s="414" t="s">
        <v>467</v>
      </c>
      <c r="B13" s="148">
        <v>3527</v>
      </c>
      <c r="C13" s="148" t="s">
        <v>113</v>
      </c>
      <c r="D13" s="148">
        <v>2835</v>
      </c>
      <c r="E13" s="148">
        <v>1788</v>
      </c>
      <c r="F13" s="148">
        <v>4318</v>
      </c>
      <c r="G13" s="148">
        <v>902</v>
      </c>
      <c r="H13" s="148">
        <v>2358</v>
      </c>
      <c r="I13" s="148">
        <v>582</v>
      </c>
      <c r="J13" s="148">
        <v>23350</v>
      </c>
      <c r="K13" s="148" t="s">
        <v>113</v>
      </c>
      <c r="L13" s="148">
        <v>171</v>
      </c>
      <c r="M13" s="416" t="s">
        <v>467</v>
      </c>
    </row>
    <row r="14" spans="1:13" s="123" customFormat="1" ht="22.5" customHeight="1">
      <c r="A14" s="413" t="s">
        <v>468</v>
      </c>
      <c r="B14" s="154">
        <v>16596</v>
      </c>
      <c r="C14" s="148" t="s">
        <v>113</v>
      </c>
      <c r="D14" s="151">
        <v>13765</v>
      </c>
      <c r="E14" s="151">
        <v>8406</v>
      </c>
      <c r="F14" s="152">
        <v>19484</v>
      </c>
      <c r="G14" s="152">
        <v>1821</v>
      </c>
      <c r="H14" s="152">
        <v>12718</v>
      </c>
      <c r="I14" s="152">
        <v>3052</v>
      </c>
      <c r="J14" s="152">
        <v>60670</v>
      </c>
      <c r="K14" s="148" t="s">
        <v>113</v>
      </c>
      <c r="L14" s="148">
        <v>215</v>
      </c>
      <c r="M14" s="417" t="s">
        <v>468</v>
      </c>
    </row>
    <row r="15" spans="1:13" s="123" customFormat="1" ht="22.5" customHeight="1">
      <c r="A15" s="413" t="s">
        <v>474</v>
      </c>
      <c r="B15" s="151">
        <v>3385</v>
      </c>
      <c r="C15" s="148" t="s">
        <v>113</v>
      </c>
      <c r="D15" s="151">
        <v>2732</v>
      </c>
      <c r="E15" s="151">
        <v>1827</v>
      </c>
      <c r="F15" s="152">
        <v>4403</v>
      </c>
      <c r="G15" s="152">
        <v>670</v>
      </c>
      <c r="H15" s="152">
        <v>2379</v>
      </c>
      <c r="I15" s="152">
        <v>597</v>
      </c>
      <c r="J15" s="152">
        <v>22779</v>
      </c>
      <c r="K15" s="148" t="s">
        <v>113</v>
      </c>
      <c r="L15" s="148">
        <v>244</v>
      </c>
      <c r="M15" s="417" t="s">
        <v>474</v>
      </c>
    </row>
    <row r="16" spans="1:13" s="78" customFormat="1" ht="22.5" customHeight="1" thickBot="1">
      <c r="A16" s="20" t="s">
        <v>1489</v>
      </c>
      <c r="B16" s="760">
        <v>18084</v>
      </c>
      <c r="C16" s="761">
        <v>431</v>
      </c>
      <c r="D16" s="761">
        <v>14666</v>
      </c>
      <c r="E16" s="761">
        <v>9073</v>
      </c>
      <c r="F16" s="761">
        <v>21985</v>
      </c>
      <c r="G16" s="761">
        <v>2056</v>
      </c>
      <c r="H16" s="761">
        <v>13747</v>
      </c>
      <c r="I16" s="761">
        <v>3846</v>
      </c>
      <c r="J16" s="761">
        <v>76832</v>
      </c>
      <c r="K16" s="761">
        <v>0</v>
      </c>
      <c r="L16" s="761">
        <v>3135</v>
      </c>
      <c r="M16" s="19" t="s">
        <v>1489</v>
      </c>
    </row>
    <row r="17" spans="1:13" s="23" customFormat="1" ht="13.5" customHeight="1">
      <c r="A17" s="23" t="s">
        <v>1349</v>
      </c>
      <c r="M17" s="367" t="s">
        <v>181</v>
      </c>
    </row>
    <row r="18" spans="1:13" s="23" customFormat="1" ht="13.5" customHeight="1">
      <c r="A18" s="23" t="s">
        <v>810</v>
      </c>
      <c r="M18" s="367"/>
    </row>
    <row r="19" s="23" customFormat="1" ht="13.5" customHeight="1">
      <c r="A19" s="23" t="s">
        <v>811</v>
      </c>
    </row>
  </sheetData>
  <mergeCells count="3">
    <mergeCell ref="A1:M1"/>
    <mergeCell ref="A3:A5"/>
    <mergeCell ref="M3:M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6"/>
  <sheetViews>
    <sheetView workbookViewId="0" topLeftCell="D7">
      <selection activeCell="N18" sqref="N18"/>
    </sheetView>
  </sheetViews>
  <sheetFormatPr defaultColWidth="8.88671875" defaultRowHeight="13.5"/>
  <cols>
    <col min="1" max="1" width="9.77734375" style="26" customWidth="1"/>
    <col min="2" max="2" width="6.77734375" style="26" customWidth="1"/>
    <col min="3" max="3" width="5.77734375" style="26" customWidth="1"/>
    <col min="4" max="4" width="6.77734375" style="26" customWidth="1"/>
    <col min="5" max="5" width="5.77734375" style="26" customWidth="1"/>
    <col min="6" max="6" width="6.77734375" style="26" customWidth="1"/>
    <col min="7" max="7" width="5.77734375" style="26" customWidth="1"/>
    <col min="8" max="8" width="6.77734375" style="26" customWidth="1"/>
    <col min="9" max="9" width="5.77734375" style="26" customWidth="1"/>
    <col min="10" max="10" width="6.77734375" style="26" customWidth="1"/>
    <col min="11" max="11" width="5.77734375" style="26" customWidth="1"/>
    <col min="12" max="12" width="6.77734375" style="26" customWidth="1"/>
    <col min="13" max="13" width="5.77734375" style="26" customWidth="1"/>
    <col min="14" max="14" width="6.77734375" style="26" customWidth="1"/>
    <col min="15" max="15" width="5.77734375" style="26" customWidth="1"/>
    <col min="16" max="16" width="9.77734375" style="26" customWidth="1"/>
    <col min="17" max="18" width="6.77734375" style="26" customWidth="1"/>
    <col min="19" max="19" width="5.77734375" style="26" customWidth="1"/>
    <col min="20" max="20" width="9.77734375" style="26" customWidth="1"/>
    <col min="21" max="29" width="5.4453125" style="26" customWidth="1"/>
    <col min="30" max="30" width="5.5546875" style="26" customWidth="1"/>
    <col min="31" max="55" width="5.4453125" style="26" customWidth="1"/>
    <col min="56" max="133" width="5.77734375" style="26" customWidth="1"/>
    <col min="134" max="16384" width="8.88671875" style="26" customWidth="1"/>
  </cols>
  <sheetData>
    <row r="1" spans="1:20" s="23" customFormat="1" ht="24" customHeight="1">
      <c r="A1" s="828" t="s">
        <v>848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  <c r="P1" s="828"/>
      <c r="Q1" s="828"/>
      <c r="R1" s="828"/>
      <c r="S1" s="828"/>
      <c r="T1" s="828"/>
    </row>
    <row r="2" spans="1:16" s="23" customFormat="1" ht="13.5" customHeight="1" thickBot="1">
      <c r="A2" s="23" t="s">
        <v>849</v>
      </c>
      <c r="P2" s="490" t="s">
        <v>850</v>
      </c>
    </row>
    <row r="3" spans="1:16" s="23" customFormat="1" ht="15" customHeight="1">
      <c r="A3" s="859" t="s">
        <v>825</v>
      </c>
      <c r="B3" s="820" t="s">
        <v>851</v>
      </c>
      <c r="C3" s="964"/>
      <c r="D3" s="964"/>
      <c r="E3" s="964"/>
      <c r="F3" s="964"/>
      <c r="G3" s="964"/>
      <c r="H3" s="964"/>
      <c r="I3" s="964"/>
      <c r="J3" s="964"/>
      <c r="K3" s="964"/>
      <c r="L3" s="964"/>
      <c r="M3" s="964"/>
      <c r="N3" s="964"/>
      <c r="O3" s="964"/>
      <c r="P3" s="860" t="s">
        <v>827</v>
      </c>
    </row>
    <row r="4" spans="1:16" s="23" customFormat="1" ht="15" customHeight="1">
      <c r="A4" s="833"/>
      <c r="B4" s="885" t="s">
        <v>852</v>
      </c>
      <c r="C4" s="887"/>
      <c r="D4" s="885" t="s">
        <v>853</v>
      </c>
      <c r="E4" s="887"/>
      <c r="F4" s="885" t="s">
        <v>854</v>
      </c>
      <c r="G4" s="887"/>
      <c r="H4" s="885" t="s">
        <v>855</v>
      </c>
      <c r="I4" s="887"/>
      <c r="J4" s="885" t="s">
        <v>856</v>
      </c>
      <c r="K4" s="887"/>
      <c r="L4" s="834" t="s">
        <v>857</v>
      </c>
      <c r="M4" s="835"/>
      <c r="N4" s="836" t="s">
        <v>858</v>
      </c>
      <c r="O4" s="819"/>
      <c r="P4" s="832"/>
    </row>
    <row r="5" spans="1:16" s="23" customFormat="1" ht="15" customHeight="1">
      <c r="A5" s="833"/>
      <c r="B5" s="888" t="s">
        <v>859</v>
      </c>
      <c r="C5" s="879"/>
      <c r="D5" s="888" t="s">
        <v>860</v>
      </c>
      <c r="E5" s="879"/>
      <c r="F5" s="888" t="s">
        <v>861</v>
      </c>
      <c r="G5" s="879"/>
      <c r="H5" s="888" t="s">
        <v>862</v>
      </c>
      <c r="I5" s="879"/>
      <c r="J5" s="888" t="s">
        <v>863</v>
      </c>
      <c r="K5" s="879"/>
      <c r="L5" s="837" t="s">
        <v>864</v>
      </c>
      <c r="M5" s="966"/>
      <c r="N5" s="888" t="s">
        <v>865</v>
      </c>
      <c r="O5" s="879"/>
      <c r="P5" s="832"/>
    </row>
    <row r="6" spans="1:16" s="23" customFormat="1" ht="15" customHeight="1">
      <c r="A6" s="833"/>
      <c r="B6" s="497" t="s">
        <v>866</v>
      </c>
      <c r="C6" s="497" t="s">
        <v>867</v>
      </c>
      <c r="D6" s="497" t="s">
        <v>866</v>
      </c>
      <c r="E6" s="497" t="s">
        <v>867</v>
      </c>
      <c r="F6" s="497" t="s">
        <v>866</v>
      </c>
      <c r="G6" s="497" t="s">
        <v>867</v>
      </c>
      <c r="H6" s="497" t="s">
        <v>866</v>
      </c>
      <c r="I6" s="497" t="s">
        <v>867</v>
      </c>
      <c r="J6" s="497" t="s">
        <v>866</v>
      </c>
      <c r="K6" s="497" t="s">
        <v>867</v>
      </c>
      <c r="L6" s="528" t="s">
        <v>866</v>
      </c>
      <c r="M6" s="528" t="s">
        <v>867</v>
      </c>
      <c r="N6" s="528" t="s">
        <v>866</v>
      </c>
      <c r="O6" s="528" t="s">
        <v>867</v>
      </c>
      <c r="P6" s="832"/>
    </row>
    <row r="7" spans="1:16" s="23" customFormat="1" ht="15" customHeight="1">
      <c r="A7" s="879"/>
      <c r="B7" s="501" t="s">
        <v>812</v>
      </c>
      <c r="C7" s="501" t="s">
        <v>813</v>
      </c>
      <c r="D7" s="501" t="s">
        <v>812</v>
      </c>
      <c r="E7" s="501" t="s">
        <v>813</v>
      </c>
      <c r="F7" s="501" t="s">
        <v>812</v>
      </c>
      <c r="G7" s="501" t="s">
        <v>813</v>
      </c>
      <c r="H7" s="501" t="s">
        <v>812</v>
      </c>
      <c r="I7" s="501" t="s">
        <v>813</v>
      </c>
      <c r="J7" s="501" t="s">
        <v>812</v>
      </c>
      <c r="K7" s="501" t="s">
        <v>813</v>
      </c>
      <c r="L7" s="477" t="s">
        <v>812</v>
      </c>
      <c r="M7" s="477" t="s">
        <v>813</v>
      </c>
      <c r="N7" s="477" t="s">
        <v>812</v>
      </c>
      <c r="O7" s="477" t="s">
        <v>813</v>
      </c>
      <c r="P7" s="888"/>
    </row>
    <row r="8" spans="1:16" s="158" customFormat="1" ht="12.75" customHeight="1">
      <c r="A8" s="395" t="s">
        <v>814</v>
      </c>
      <c r="B8" s="155">
        <f aca="true" t="shared" si="0" ref="B8:C12">SUM(D8,F8,H8,J8,L8,N8)</f>
        <v>461</v>
      </c>
      <c r="C8" s="156">
        <f t="shared" si="0"/>
        <v>0</v>
      </c>
      <c r="D8" s="156">
        <v>0</v>
      </c>
      <c r="E8" s="156">
        <v>0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  <c r="K8" s="156">
        <v>0</v>
      </c>
      <c r="L8" s="157">
        <v>461</v>
      </c>
      <c r="M8" s="156">
        <v>0</v>
      </c>
      <c r="N8" s="156">
        <v>0</v>
      </c>
      <c r="O8" s="156">
        <v>0</v>
      </c>
      <c r="P8" s="418" t="s">
        <v>814</v>
      </c>
    </row>
    <row r="9" spans="1:16" s="158" customFormat="1" ht="12.75" customHeight="1">
      <c r="A9" s="399" t="s">
        <v>815</v>
      </c>
      <c r="B9" s="354">
        <v>276</v>
      </c>
      <c r="C9" s="164" t="s">
        <v>113</v>
      </c>
      <c r="D9" s="355" t="s">
        <v>113</v>
      </c>
      <c r="E9" s="355" t="s">
        <v>113</v>
      </c>
      <c r="F9" s="355" t="s">
        <v>113</v>
      </c>
      <c r="G9" s="355" t="s">
        <v>113</v>
      </c>
      <c r="H9" s="355" t="s">
        <v>113</v>
      </c>
      <c r="I9" s="355" t="s">
        <v>113</v>
      </c>
      <c r="J9" s="355" t="s">
        <v>1477</v>
      </c>
      <c r="K9" s="164" t="s">
        <v>113</v>
      </c>
      <c r="L9" s="355">
        <v>276</v>
      </c>
      <c r="M9" s="355" t="s">
        <v>113</v>
      </c>
      <c r="N9" s="355" t="s">
        <v>113</v>
      </c>
      <c r="O9" s="355" t="s">
        <v>113</v>
      </c>
      <c r="P9" s="402" t="s">
        <v>815</v>
      </c>
    </row>
    <row r="10" spans="1:16" s="158" customFormat="1" ht="12.75" customHeight="1">
      <c r="A10" s="395" t="s">
        <v>816</v>
      </c>
      <c r="B10" s="155">
        <f t="shared" si="0"/>
        <v>105</v>
      </c>
      <c r="C10" s="156">
        <f t="shared" si="0"/>
        <v>0</v>
      </c>
      <c r="D10" s="156">
        <v>0</v>
      </c>
      <c r="E10" s="156">
        <v>0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7">
        <v>105</v>
      </c>
      <c r="M10" s="156">
        <v>0</v>
      </c>
      <c r="N10" s="156">
        <v>0</v>
      </c>
      <c r="O10" s="156">
        <v>0</v>
      </c>
      <c r="P10" s="398" t="s">
        <v>816</v>
      </c>
    </row>
    <row r="11" spans="1:16" s="158" customFormat="1" ht="12.75" customHeight="1">
      <c r="A11" s="395" t="s">
        <v>817</v>
      </c>
      <c r="B11" s="354">
        <v>11</v>
      </c>
      <c r="C11" s="164" t="s">
        <v>113</v>
      </c>
      <c r="D11" s="355" t="s">
        <v>113</v>
      </c>
      <c r="E11" s="355" t="s">
        <v>113</v>
      </c>
      <c r="F11" s="355" t="s">
        <v>113</v>
      </c>
      <c r="G11" s="355" t="s">
        <v>113</v>
      </c>
      <c r="H11" s="355" t="s">
        <v>113</v>
      </c>
      <c r="I11" s="355" t="s">
        <v>113</v>
      </c>
      <c r="J11" s="355" t="s">
        <v>1477</v>
      </c>
      <c r="K11" s="164" t="s">
        <v>113</v>
      </c>
      <c r="L11" s="355">
        <v>11</v>
      </c>
      <c r="M11" s="355" t="s">
        <v>113</v>
      </c>
      <c r="N11" s="355" t="s">
        <v>113</v>
      </c>
      <c r="O11" s="355" t="s">
        <v>113</v>
      </c>
      <c r="P11" s="398" t="s">
        <v>817</v>
      </c>
    </row>
    <row r="12" spans="1:16" s="158" customFormat="1" ht="12.75" customHeight="1">
      <c r="A12" s="395" t="s">
        <v>818</v>
      </c>
      <c r="B12" s="159">
        <f t="shared" si="0"/>
        <v>0</v>
      </c>
      <c r="C12" s="156">
        <f t="shared" si="0"/>
        <v>0</v>
      </c>
      <c r="D12" s="156">
        <v>0</v>
      </c>
      <c r="E12" s="156">
        <v>0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 t="s">
        <v>1492</v>
      </c>
      <c r="M12" s="156">
        <v>0</v>
      </c>
      <c r="N12" s="156">
        <v>0</v>
      </c>
      <c r="O12" s="156">
        <v>0</v>
      </c>
      <c r="P12" s="398" t="s">
        <v>818</v>
      </c>
    </row>
    <row r="13" spans="1:16" s="158" customFormat="1" ht="12.75" customHeight="1">
      <c r="A13" s="399" t="s">
        <v>819</v>
      </c>
      <c r="B13" s="354" t="s">
        <v>113</v>
      </c>
      <c r="C13" s="164" t="s">
        <v>113</v>
      </c>
      <c r="D13" s="355" t="s">
        <v>113</v>
      </c>
      <c r="E13" s="355" t="s">
        <v>113</v>
      </c>
      <c r="F13" s="355" t="s">
        <v>113</v>
      </c>
      <c r="G13" s="355" t="s">
        <v>113</v>
      </c>
      <c r="H13" s="355" t="s">
        <v>113</v>
      </c>
      <c r="I13" s="355" t="s">
        <v>113</v>
      </c>
      <c r="J13" s="355" t="s">
        <v>1477</v>
      </c>
      <c r="K13" s="164" t="s">
        <v>113</v>
      </c>
      <c r="L13" s="355" t="s">
        <v>113</v>
      </c>
      <c r="M13" s="355" t="s">
        <v>113</v>
      </c>
      <c r="N13" s="355" t="s">
        <v>113</v>
      </c>
      <c r="O13" s="355" t="s">
        <v>113</v>
      </c>
      <c r="P13" s="402" t="s">
        <v>819</v>
      </c>
    </row>
    <row r="14" spans="1:16" s="158" customFormat="1" ht="12.75" customHeight="1">
      <c r="A14" s="395" t="s">
        <v>820</v>
      </c>
      <c r="B14" s="159">
        <v>15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15</v>
      </c>
      <c r="M14" s="156">
        <v>0</v>
      </c>
      <c r="N14" s="156">
        <v>0</v>
      </c>
      <c r="O14" s="156">
        <v>0</v>
      </c>
      <c r="P14" s="398" t="s">
        <v>820</v>
      </c>
    </row>
    <row r="15" spans="1:16" s="158" customFormat="1" ht="12.75" customHeight="1">
      <c r="A15" s="399" t="s">
        <v>821</v>
      </c>
      <c r="B15" s="354">
        <v>27</v>
      </c>
      <c r="C15" s="164" t="s">
        <v>113</v>
      </c>
      <c r="D15" s="355" t="s">
        <v>113</v>
      </c>
      <c r="E15" s="355" t="s">
        <v>113</v>
      </c>
      <c r="F15" s="355" t="s">
        <v>113</v>
      </c>
      <c r="G15" s="355" t="s">
        <v>113</v>
      </c>
      <c r="H15" s="355" t="s">
        <v>113</v>
      </c>
      <c r="I15" s="355" t="s">
        <v>113</v>
      </c>
      <c r="J15" s="355" t="s">
        <v>113</v>
      </c>
      <c r="K15" s="164" t="s">
        <v>113</v>
      </c>
      <c r="L15" s="355">
        <v>27</v>
      </c>
      <c r="M15" s="355" t="s">
        <v>113</v>
      </c>
      <c r="N15" s="355" t="s">
        <v>113</v>
      </c>
      <c r="O15" s="355" t="s">
        <v>113</v>
      </c>
      <c r="P15" s="402" t="s">
        <v>821</v>
      </c>
    </row>
    <row r="16" spans="1:16" s="161" customFormat="1" ht="12.75" customHeight="1">
      <c r="A16" s="395" t="s">
        <v>822</v>
      </c>
      <c r="B16" s="155">
        <v>3</v>
      </c>
      <c r="C16" s="157">
        <v>0</v>
      </c>
      <c r="D16" s="157">
        <v>0</v>
      </c>
      <c r="E16" s="157">
        <v>0</v>
      </c>
      <c r="F16" s="157">
        <v>0</v>
      </c>
      <c r="G16" s="157">
        <v>0</v>
      </c>
      <c r="H16" s="157">
        <v>1</v>
      </c>
      <c r="I16" s="157">
        <v>0</v>
      </c>
      <c r="J16" s="157">
        <v>0</v>
      </c>
      <c r="K16" s="157">
        <v>0</v>
      </c>
      <c r="L16" s="157">
        <v>1</v>
      </c>
      <c r="M16" s="157">
        <v>0</v>
      </c>
      <c r="N16" s="157">
        <v>1</v>
      </c>
      <c r="O16" s="160">
        <v>0</v>
      </c>
      <c r="P16" s="398" t="s">
        <v>822</v>
      </c>
    </row>
    <row r="17" spans="1:16" s="161" customFormat="1" ht="12.75" customHeight="1">
      <c r="A17" s="395" t="s">
        <v>823</v>
      </c>
      <c r="B17" s="157">
        <v>0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157">
        <v>0</v>
      </c>
      <c r="P17" s="398" t="s">
        <v>823</v>
      </c>
    </row>
    <row r="18" spans="1:16" s="78" customFormat="1" ht="12.75" customHeight="1" thickBot="1">
      <c r="A18" s="353" t="s">
        <v>824</v>
      </c>
      <c r="B18" s="244">
        <v>9</v>
      </c>
      <c r="C18" s="244">
        <v>0</v>
      </c>
      <c r="D18" s="244">
        <v>0</v>
      </c>
      <c r="E18" s="244">
        <v>0</v>
      </c>
      <c r="F18" s="244">
        <v>0</v>
      </c>
      <c r="G18" s="244">
        <v>0</v>
      </c>
      <c r="H18" s="244">
        <v>0</v>
      </c>
      <c r="I18" s="244">
        <v>0</v>
      </c>
      <c r="J18" s="244">
        <v>1</v>
      </c>
      <c r="K18" s="244">
        <v>0</v>
      </c>
      <c r="L18" s="244">
        <v>7</v>
      </c>
      <c r="M18" s="244">
        <v>0</v>
      </c>
      <c r="N18" s="244">
        <v>1</v>
      </c>
      <c r="O18" s="244">
        <v>0</v>
      </c>
      <c r="P18" s="79" t="s">
        <v>824</v>
      </c>
    </row>
    <row r="19" s="23" customFormat="1" ht="12.75" thickBot="1"/>
    <row r="20" spans="1:20" s="23" customFormat="1" ht="15" customHeight="1">
      <c r="A20" s="859" t="s">
        <v>825</v>
      </c>
      <c r="B20" s="820" t="s">
        <v>826</v>
      </c>
      <c r="C20" s="964"/>
      <c r="D20" s="964"/>
      <c r="E20" s="964"/>
      <c r="F20" s="964"/>
      <c r="G20" s="964"/>
      <c r="H20" s="964"/>
      <c r="I20" s="964"/>
      <c r="J20" s="964"/>
      <c r="K20" s="964"/>
      <c r="L20" s="964"/>
      <c r="M20" s="964"/>
      <c r="N20" s="964"/>
      <c r="O20" s="964"/>
      <c r="P20" s="964"/>
      <c r="Q20" s="964"/>
      <c r="R20" s="964"/>
      <c r="S20" s="965"/>
      <c r="T20" s="860" t="s">
        <v>827</v>
      </c>
    </row>
    <row r="21" spans="1:20" s="23" customFormat="1" ht="15" customHeight="1">
      <c r="A21" s="833"/>
      <c r="B21" s="885" t="s">
        <v>828</v>
      </c>
      <c r="C21" s="887"/>
      <c r="D21" s="885" t="s">
        <v>829</v>
      </c>
      <c r="E21" s="887"/>
      <c r="F21" s="885" t="s">
        <v>830</v>
      </c>
      <c r="G21" s="887"/>
      <c r="H21" s="885" t="s">
        <v>831</v>
      </c>
      <c r="I21" s="887"/>
      <c r="J21" s="885" t="s">
        <v>832</v>
      </c>
      <c r="K21" s="887"/>
      <c r="L21" s="832" t="s">
        <v>288</v>
      </c>
      <c r="M21" s="833"/>
      <c r="N21" s="885" t="s">
        <v>833</v>
      </c>
      <c r="O21" s="887"/>
      <c r="P21" s="886" t="s">
        <v>834</v>
      </c>
      <c r="Q21" s="887"/>
      <c r="R21" s="885" t="s">
        <v>835</v>
      </c>
      <c r="S21" s="887"/>
      <c r="T21" s="832"/>
    </row>
    <row r="22" spans="1:20" s="23" customFormat="1" ht="15" customHeight="1">
      <c r="A22" s="833"/>
      <c r="B22" s="888" t="s">
        <v>768</v>
      </c>
      <c r="C22" s="879"/>
      <c r="D22" s="888" t="s">
        <v>836</v>
      </c>
      <c r="E22" s="879"/>
      <c r="F22" s="888" t="s">
        <v>837</v>
      </c>
      <c r="G22" s="879"/>
      <c r="H22" s="888" t="s">
        <v>838</v>
      </c>
      <c r="I22" s="879"/>
      <c r="J22" s="888" t="s">
        <v>839</v>
      </c>
      <c r="K22" s="879"/>
      <c r="L22" s="888" t="s">
        <v>840</v>
      </c>
      <c r="M22" s="879"/>
      <c r="N22" s="888" t="s">
        <v>841</v>
      </c>
      <c r="O22" s="879"/>
      <c r="P22" s="889" t="s">
        <v>842</v>
      </c>
      <c r="Q22" s="879"/>
      <c r="R22" s="888" t="s">
        <v>843</v>
      </c>
      <c r="S22" s="879"/>
      <c r="T22" s="832"/>
    </row>
    <row r="23" spans="1:20" s="23" customFormat="1" ht="15" customHeight="1">
      <c r="A23" s="833"/>
      <c r="B23" s="497" t="s">
        <v>844</v>
      </c>
      <c r="C23" s="497" t="s">
        <v>845</v>
      </c>
      <c r="D23" s="497" t="s">
        <v>844</v>
      </c>
      <c r="E23" s="497" t="s">
        <v>845</v>
      </c>
      <c r="F23" s="497" t="s">
        <v>844</v>
      </c>
      <c r="G23" s="497" t="s">
        <v>845</v>
      </c>
      <c r="H23" s="497" t="s">
        <v>844</v>
      </c>
      <c r="I23" s="497" t="s">
        <v>845</v>
      </c>
      <c r="J23" s="497" t="s">
        <v>844</v>
      </c>
      <c r="K23" s="497" t="s">
        <v>845</v>
      </c>
      <c r="L23" s="497" t="s">
        <v>844</v>
      </c>
      <c r="M23" s="497" t="s">
        <v>845</v>
      </c>
      <c r="N23" s="497" t="s">
        <v>844</v>
      </c>
      <c r="O23" s="497" t="s">
        <v>845</v>
      </c>
      <c r="P23" s="497" t="s">
        <v>844</v>
      </c>
      <c r="Q23" s="497" t="s">
        <v>845</v>
      </c>
      <c r="R23" s="497" t="s">
        <v>844</v>
      </c>
      <c r="S23" s="497" t="s">
        <v>845</v>
      </c>
      <c r="T23" s="832"/>
    </row>
    <row r="24" spans="1:20" s="23" customFormat="1" ht="15" customHeight="1">
      <c r="A24" s="879"/>
      <c r="B24" s="501" t="s">
        <v>846</v>
      </c>
      <c r="C24" s="501" t="s">
        <v>847</v>
      </c>
      <c r="D24" s="501" t="s">
        <v>846</v>
      </c>
      <c r="E24" s="501" t="s">
        <v>847</v>
      </c>
      <c r="F24" s="501" t="s">
        <v>846</v>
      </c>
      <c r="G24" s="501" t="s">
        <v>847</v>
      </c>
      <c r="H24" s="501" t="s">
        <v>846</v>
      </c>
      <c r="I24" s="501" t="s">
        <v>847</v>
      </c>
      <c r="J24" s="501" t="s">
        <v>846</v>
      </c>
      <c r="K24" s="501" t="s">
        <v>847</v>
      </c>
      <c r="L24" s="501" t="s">
        <v>846</v>
      </c>
      <c r="M24" s="501" t="s">
        <v>847</v>
      </c>
      <c r="N24" s="501" t="s">
        <v>846</v>
      </c>
      <c r="O24" s="501" t="s">
        <v>847</v>
      </c>
      <c r="P24" s="501" t="s">
        <v>846</v>
      </c>
      <c r="Q24" s="501" t="s">
        <v>847</v>
      </c>
      <c r="R24" s="501" t="s">
        <v>846</v>
      </c>
      <c r="S24" s="501" t="s">
        <v>847</v>
      </c>
      <c r="T24" s="888"/>
    </row>
    <row r="25" spans="1:24" s="158" customFormat="1" ht="12.75" customHeight="1">
      <c r="A25" s="395" t="s">
        <v>775</v>
      </c>
      <c r="B25" s="162">
        <f>SUM(D25,F25,H25,J25,L25,N25,P25,R25)</f>
        <v>1113</v>
      </c>
      <c r="C25" s="163">
        <v>0</v>
      </c>
      <c r="D25" s="163">
        <v>0</v>
      </c>
      <c r="E25" s="163">
        <v>0</v>
      </c>
      <c r="F25" s="163">
        <v>0</v>
      </c>
      <c r="G25" s="163">
        <v>0</v>
      </c>
      <c r="H25" s="163">
        <v>0</v>
      </c>
      <c r="I25" s="163">
        <v>0</v>
      </c>
      <c r="J25" s="163">
        <v>1106</v>
      </c>
      <c r="K25" s="163">
        <v>0</v>
      </c>
      <c r="L25" s="163">
        <v>7</v>
      </c>
      <c r="M25" s="163">
        <v>0</v>
      </c>
      <c r="N25" s="163">
        <v>0</v>
      </c>
      <c r="O25" s="163">
        <v>0</v>
      </c>
      <c r="P25" s="163">
        <v>0</v>
      </c>
      <c r="Q25" s="163">
        <v>0</v>
      </c>
      <c r="R25" s="163">
        <v>0</v>
      </c>
      <c r="S25" s="163">
        <v>0</v>
      </c>
      <c r="T25" s="418" t="s">
        <v>775</v>
      </c>
      <c r="U25" s="164"/>
      <c r="V25" s="164"/>
      <c r="W25" s="164"/>
      <c r="X25" s="164"/>
    </row>
    <row r="26" spans="1:24" s="158" customFormat="1" ht="12.75" customHeight="1">
      <c r="A26" s="399" t="s">
        <v>776</v>
      </c>
      <c r="B26" s="356">
        <f>SUM(D26,F26,H26,J26,L26,N26,P26,R26)</f>
        <v>156</v>
      </c>
      <c r="C26" s="355" t="s">
        <v>113</v>
      </c>
      <c r="D26" s="355" t="s">
        <v>113</v>
      </c>
      <c r="E26" s="355" t="s">
        <v>113</v>
      </c>
      <c r="F26" s="355" t="s">
        <v>113</v>
      </c>
      <c r="G26" s="355" t="s">
        <v>113</v>
      </c>
      <c r="H26" s="355" t="s">
        <v>113</v>
      </c>
      <c r="I26" s="355" t="s">
        <v>113</v>
      </c>
      <c r="J26" s="355">
        <v>149</v>
      </c>
      <c r="K26" s="355" t="s">
        <v>113</v>
      </c>
      <c r="L26" s="355">
        <v>7</v>
      </c>
      <c r="M26" s="355" t="s">
        <v>113</v>
      </c>
      <c r="N26" s="164" t="s">
        <v>113</v>
      </c>
      <c r="O26" s="355" t="s">
        <v>113</v>
      </c>
      <c r="P26" s="355" t="s">
        <v>113</v>
      </c>
      <c r="Q26" s="355" t="s">
        <v>113</v>
      </c>
      <c r="R26" s="355" t="s">
        <v>113</v>
      </c>
      <c r="S26" s="355" t="s">
        <v>113</v>
      </c>
      <c r="T26" s="402" t="s">
        <v>776</v>
      </c>
      <c r="U26" s="164"/>
      <c r="V26" s="164"/>
      <c r="W26" s="164"/>
      <c r="X26" s="164"/>
    </row>
    <row r="27" spans="1:24" s="158" customFormat="1" ht="12.75" customHeight="1">
      <c r="A27" s="395" t="s">
        <v>777</v>
      </c>
      <c r="B27" s="165">
        <f>SUM(D27,F27,H27,J27,L27,N27,P27,R27)</f>
        <v>249</v>
      </c>
      <c r="C27" s="163">
        <v>0</v>
      </c>
      <c r="D27" s="163">
        <v>0</v>
      </c>
      <c r="E27" s="163">
        <v>0</v>
      </c>
      <c r="F27" s="163">
        <v>0</v>
      </c>
      <c r="G27" s="163">
        <v>0</v>
      </c>
      <c r="H27" s="163">
        <v>0</v>
      </c>
      <c r="I27" s="163">
        <v>0</v>
      </c>
      <c r="J27" s="166">
        <v>231</v>
      </c>
      <c r="K27" s="163">
        <v>0</v>
      </c>
      <c r="L27" s="166">
        <v>8</v>
      </c>
      <c r="M27" s="163">
        <v>0</v>
      </c>
      <c r="N27" s="163">
        <v>10</v>
      </c>
      <c r="O27" s="163">
        <v>0</v>
      </c>
      <c r="P27" s="163">
        <v>0</v>
      </c>
      <c r="Q27" s="163">
        <v>0</v>
      </c>
      <c r="R27" s="163">
        <v>0</v>
      </c>
      <c r="S27" s="163">
        <v>0</v>
      </c>
      <c r="T27" s="398" t="s">
        <v>777</v>
      </c>
      <c r="U27" s="164"/>
      <c r="V27" s="164"/>
      <c r="W27" s="164"/>
      <c r="X27" s="164"/>
    </row>
    <row r="28" spans="1:24" s="158" customFormat="1" ht="12.75" customHeight="1">
      <c r="A28" s="395" t="s">
        <v>778</v>
      </c>
      <c r="B28" s="356">
        <v>102</v>
      </c>
      <c r="C28" s="355" t="s">
        <v>113</v>
      </c>
      <c r="D28" s="355" t="s">
        <v>113</v>
      </c>
      <c r="E28" s="355" t="s">
        <v>113</v>
      </c>
      <c r="F28" s="355" t="s">
        <v>113</v>
      </c>
      <c r="G28" s="355" t="s">
        <v>113</v>
      </c>
      <c r="H28" s="355" t="s">
        <v>113</v>
      </c>
      <c r="I28" s="355" t="s">
        <v>113</v>
      </c>
      <c r="J28" s="355">
        <v>92</v>
      </c>
      <c r="K28" s="355" t="s">
        <v>113</v>
      </c>
      <c r="L28" s="355">
        <v>9</v>
      </c>
      <c r="M28" s="355" t="s">
        <v>113</v>
      </c>
      <c r="N28" s="164">
        <v>1</v>
      </c>
      <c r="O28" s="355" t="s">
        <v>113</v>
      </c>
      <c r="P28" s="355" t="s">
        <v>113</v>
      </c>
      <c r="Q28" s="355" t="s">
        <v>113</v>
      </c>
      <c r="R28" s="355" t="s">
        <v>113</v>
      </c>
      <c r="S28" s="355" t="s">
        <v>113</v>
      </c>
      <c r="T28" s="398" t="s">
        <v>778</v>
      </c>
      <c r="U28" s="164"/>
      <c r="V28" s="164"/>
      <c r="W28" s="164"/>
      <c r="X28" s="164"/>
    </row>
    <row r="29" spans="1:20" s="158" customFormat="1" ht="12.75" customHeight="1">
      <c r="A29" s="395" t="s">
        <v>779</v>
      </c>
      <c r="B29" s="165">
        <f>SUM(D29,F29,H29,J29,L29,N29,P29,R29)</f>
        <v>25</v>
      </c>
      <c r="C29" s="163">
        <v>0</v>
      </c>
      <c r="D29" s="163">
        <v>0</v>
      </c>
      <c r="E29" s="163">
        <v>0</v>
      </c>
      <c r="F29" s="163">
        <v>0</v>
      </c>
      <c r="G29" s="163">
        <v>0</v>
      </c>
      <c r="H29" s="163">
        <v>0</v>
      </c>
      <c r="I29" s="163">
        <v>0</v>
      </c>
      <c r="J29" s="163">
        <v>0</v>
      </c>
      <c r="K29" s="163">
        <v>0</v>
      </c>
      <c r="L29" s="166">
        <v>25</v>
      </c>
      <c r="M29" s="163">
        <v>0</v>
      </c>
      <c r="N29" s="163">
        <v>0</v>
      </c>
      <c r="O29" s="163">
        <v>0</v>
      </c>
      <c r="P29" s="163">
        <v>0</v>
      </c>
      <c r="Q29" s="163">
        <v>0</v>
      </c>
      <c r="R29" s="163">
        <v>0</v>
      </c>
      <c r="S29" s="163">
        <v>0</v>
      </c>
      <c r="T29" s="398" t="s">
        <v>779</v>
      </c>
    </row>
    <row r="30" spans="1:20" s="158" customFormat="1" ht="12.75" customHeight="1">
      <c r="A30" s="399" t="s">
        <v>780</v>
      </c>
      <c r="B30" s="356">
        <v>13</v>
      </c>
      <c r="C30" s="355" t="s">
        <v>113</v>
      </c>
      <c r="D30" s="355" t="s">
        <v>113</v>
      </c>
      <c r="E30" s="355" t="s">
        <v>113</v>
      </c>
      <c r="F30" s="355" t="s">
        <v>113</v>
      </c>
      <c r="G30" s="355" t="s">
        <v>113</v>
      </c>
      <c r="H30" s="355" t="s">
        <v>113</v>
      </c>
      <c r="I30" s="355" t="s">
        <v>113</v>
      </c>
      <c r="J30" s="355" t="s">
        <v>113</v>
      </c>
      <c r="K30" s="355" t="s">
        <v>113</v>
      </c>
      <c r="L30" s="355">
        <v>13</v>
      </c>
      <c r="M30" s="355" t="s">
        <v>113</v>
      </c>
      <c r="N30" s="164" t="s">
        <v>113</v>
      </c>
      <c r="O30" s="355" t="s">
        <v>113</v>
      </c>
      <c r="P30" s="355" t="s">
        <v>113</v>
      </c>
      <c r="Q30" s="355" t="s">
        <v>113</v>
      </c>
      <c r="R30" s="355" t="s">
        <v>113</v>
      </c>
      <c r="S30" s="355" t="s">
        <v>113</v>
      </c>
      <c r="T30" s="402" t="s">
        <v>780</v>
      </c>
    </row>
    <row r="31" spans="1:20" s="158" customFormat="1" ht="12.75" customHeight="1">
      <c r="A31" s="395" t="s">
        <v>781</v>
      </c>
      <c r="B31" s="165">
        <v>69</v>
      </c>
      <c r="C31" s="163">
        <v>0</v>
      </c>
      <c r="D31" s="163">
        <v>0</v>
      </c>
      <c r="E31" s="163">
        <v>0</v>
      </c>
      <c r="F31" s="163">
        <v>0</v>
      </c>
      <c r="G31" s="163">
        <v>0</v>
      </c>
      <c r="H31" s="163">
        <v>0</v>
      </c>
      <c r="I31" s="163">
        <v>0</v>
      </c>
      <c r="J31" s="163">
        <v>0</v>
      </c>
      <c r="K31" s="163">
        <v>0</v>
      </c>
      <c r="L31" s="166">
        <v>69</v>
      </c>
      <c r="M31" s="163">
        <v>0</v>
      </c>
      <c r="N31" s="163">
        <v>0</v>
      </c>
      <c r="O31" s="163">
        <v>0</v>
      </c>
      <c r="P31" s="163">
        <v>0</v>
      </c>
      <c r="Q31" s="163">
        <v>0</v>
      </c>
      <c r="R31" s="163">
        <v>0</v>
      </c>
      <c r="S31" s="163">
        <v>0</v>
      </c>
      <c r="T31" s="398" t="s">
        <v>781</v>
      </c>
    </row>
    <row r="32" spans="1:20" s="158" customFormat="1" ht="12.75" customHeight="1">
      <c r="A32" s="399" t="s">
        <v>782</v>
      </c>
      <c r="B32" s="356">
        <v>4</v>
      </c>
      <c r="C32" s="355" t="s">
        <v>113</v>
      </c>
      <c r="D32" s="355" t="s">
        <v>113</v>
      </c>
      <c r="E32" s="355" t="s">
        <v>113</v>
      </c>
      <c r="F32" s="355" t="s">
        <v>113</v>
      </c>
      <c r="G32" s="355" t="s">
        <v>113</v>
      </c>
      <c r="H32" s="355" t="s">
        <v>113</v>
      </c>
      <c r="I32" s="355" t="s">
        <v>113</v>
      </c>
      <c r="J32" s="355" t="s">
        <v>113</v>
      </c>
      <c r="K32" s="355" t="s">
        <v>113</v>
      </c>
      <c r="L32" s="355">
        <v>4</v>
      </c>
      <c r="M32" s="355" t="s">
        <v>113</v>
      </c>
      <c r="N32" s="164" t="s">
        <v>113</v>
      </c>
      <c r="O32" s="355" t="s">
        <v>113</v>
      </c>
      <c r="P32" s="355" t="s">
        <v>113</v>
      </c>
      <c r="Q32" s="355" t="s">
        <v>113</v>
      </c>
      <c r="R32" s="355" t="s">
        <v>113</v>
      </c>
      <c r="S32" s="355" t="s">
        <v>113</v>
      </c>
      <c r="T32" s="402" t="s">
        <v>782</v>
      </c>
    </row>
    <row r="33" spans="1:20" s="161" customFormat="1" ht="12.75" customHeight="1">
      <c r="A33" s="395" t="s">
        <v>783</v>
      </c>
      <c r="B33" s="167">
        <v>24</v>
      </c>
      <c r="C33" s="163">
        <f>SUM(E33,G33,I33,K33,M33,O33,Q33,S33)</f>
        <v>0</v>
      </c>
      <c r="D33" s="163">
        <v>0</v>
      </c>
      <c r="E33" s="163">
        <v>0</v>
      </c>
      <c r="F33" s="163">
        <v>0</v>
      </c>
      <c r="G33" s="163">
        <v>0</v>
      </c>
      <c r="H33" s="163">
        <v>0</v>
      </c>
      <c r="I33" s="163">
        <v>0</v>
      </c>
      <c r="J33" s="163">
        <v>1</v>
      </c>
      <c r="K33" s="163">
        <v>0</v>
      </c>
      <c r="L33" s="168">
        <v>23</v>
      </c>
      <c r="M33" s="163">
        <v>0</v>
      </c>
      <c r="N33" s="163">
        <v>0</v>
      </c>
      <c r="O33" s="163">
        <v>0</v>
      </c>
      <c r="P33" s="163">
        <v>0</v>
      </c>
      <c r="Q33" s="163">
        <v>0</v>
      </c>
      <c r="R33" s="163">
        <v>0</v>
      </c>
      <c r="S33" s="163">
        <v>0</v>
      </c>
      <c r="T33" s="398" t="s">
        <v>783</v>
      </c>
    </row>
    <row r="34" spans="1:20" s="161" customFormat="1" ht="12.75" customHeight="1">
      <c r="A34" s="395" t="s">
        <v>784</v>
      </c>
      <c r="B34" s="168">
        <v>0</v>
      </c>
      <c r="C34" s="168">
        <v>0</v>
      </c>
      <c r="D34" s="168">
        <v>0</v>
      </c>
      <c r="E34" s="168">
        <v>0</v>
      </c>
      <c r="F34" s="168">
        <v>0</v>
      </c>
      <c r="G34" s="168">
        <v>0</v>
      </c>
      <c r="H34" s="168">
        <v>0</v>
      </c>
      <c r="I34" s="168">
        <v>0</v>
      </c>
      <c r="J34" s="168">
        <v>0</v>
      </c>
      <c r="K34" s="168">
        <v>0</v>
      </c>
      <c r="L34" s="168">
        <v>0</v>
      </c>
      <c r="M34" s="168">
        <v>0</v>
      </c>
      <c r="N34" s="168">
        <v>0</v>
      </c>
      <c r="O34" s="168">
        <v>0</v>
      </c>
      <c r="P34" s="168">
        <v>0</v>
      </c>
      <c r="Q34" s="168">
        <v>0</v>
      </c>
      <c r="R34" s="168">
        <v>0</v>
      </c>
      <c r="S34" s="168">
        <v>0</v>
      </c>
      <c r="T34" s="398" t="s">
        <v>784</v>
      </c>
    </row>
    <row r="35" spans="1:20" s="78" customFormat="1" ht="12.75" customHeight="1" thickBot="1">
      <c r="A35" s="353" t="s">
        <v>1479</v>
      </c>
      <c r="B35" s="90">
        <v>27</v>
      </c>
      <c r="C35" s="81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90">
        <v>27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S35" s="81">
        <v>0</v>
      </c>
      <c r="T35" s="79" t="s">
        <v>1479</v>
      </c>
    </row>
    <row r="36" spans="1:20" s="23" customFormat="1" ht="13.5">
      <c r="A36" s="23" t="s">
        <v>1349</v>
      </c>
      <c r="N36" s="790"/>
      <c r="O36" s="790"/>
      <c r="P36" s="899" t="s">
        <v>716</v>
      </c>
      <c r="Q36" s="899"/>
      <c r="R36" s="899"/>
      <c r="S36" s="899"/>
      <c r="T36" s="899"/>
    </row>
  </sheetData>
  <mergeCells count="40">
    <mergeCell ref="P36:T36"/>
    <mergeCell ref="A20:A24"/>
    <mergeCell ref="P3:P7"/>
    <mergeCell ref="T20:T24"/>
    <mergeCell ref="B3:O3"/>
    <mergeCell ref="B20:S20"/>
    <mergeCell ref="J5:K5"/>
    <mergeCell ref="L5:M5"/>
    <mergeCell ref="B5:C5"/>
    <mergeCell ref="D5:E5"/>
    <mergeCell ref="A1:T1"/>
    <mergeCell ref="B4:C4"/>
    <mergeCell ref="D4:E4"/>
    <mergeCell ref="F4:G4"/>
    <mergeCell ref="H4:I4"/>
    <mergeCell ref="J4:K4"/>
    <mergeCell ref="L4:M4"/>
    <mergeCell ref="N4:O4"/>
    <mergeCell ref="A3:A7"/>
    <mergeCell ref="N5:O5"/>
    <mergeCell ref="F5:G5"/>
    <mergeCell ref="H5:I5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</mergeCells>
  <printOptions/>
  <pageMargins left="0.31" right="0.31" top="1" bottom="1" header="0.5" footer="0.5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9"/>
  <sheetViews>
    <sheetView workbookViewId="0" topLeftCell="E16">
      <selection activeCell="N35" sqref="N35"/>
    </sheetView>
  </sheetViews>
  <sheetFormatPr defaultColWidth="8.88671875" defaultRowHeight="13.5"/>
  <cols>
    <col min="1" max="1" width="9.88671875" style="26" customWidth="1"/>
    <col min="2" max="9" width="10.10546875" style="26" customWidth="1"/>
    <col min="10" max="10" width="9.99609375" style="26" customWidth="1"/>
    <col min="11" max="14" width="10.10546875" style="26" customWidth="1"/>
    <col min="15" max="29" width="5.4453125" style="26" customWidth="1"/>
    <col min="30" max="30" width="5.5546875" style="26" customWidth="1"/>
    <col min="31" max="55" width="5.4453125" style="26" customWidth="1"/>
    <col min="56" max="133" width="5.77734375" style="26" customWidth="1"/>
    <col min="134" max="16384" width="8.88671875" style="26" customWidth="1"/>
  </cols>
  <sheetData>
    <row r="1" spans="1:14" s="23" customFormat="1" ht="21.75" customHeight="1">
      <c r="A1" s="891" t="s">
        <v>868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</row>
    <row r="2" spans="1:14" s="23" customFormat="1" ht="13.5" customHeight="1" thickBot="1">
      <c r="A2" s="23" t="s">
        <v>849</v>
      </c>
      <c r="N2" s="367" t="s">
        <v>850</v>
      </c>
    </row>
    <row r="3" spans="1:14" s="23" customFormat="1" ht="15" customHeight="1">
      <c r="A3" s="859" t="s">
        <v>825</v>
      </c>
      <c r="B3" s="820" t="s">
        <v>869</v>
      </c>
      <c r="C3" s="964"/>
      <c r="D3" s="964"/>
      <c r="E3" s="964"/>
      <c r="F3" s="964"/>
      <c r="G3" s="964"/>
      <c r="H3" s="964"/>
      <c r="I3" s="964"/>
      <c r="J3" s="964"/>
      <c r="K3" s="964"/>
      <c r="L3" s="964"/>
      <c r="M3" s="965"/>
      <c r="N3" s="860" t="s">
        <v>827</v>
      </c>
    </row>
    <row r="4" spans="1:14" s="23" customFormat="1" ht="15" customHeight="1">
      <c r="A4" s="833"/>
      <c r="B4" s="885" t="s">
        <v>852</v>
      </c>
      <c r="C4" s="887"/>
      <c r="D4" s="885" t="s">
        <v>870</v>
      </c>
      <c r="E4" s="887"/>
      <c r="F4" s="885" t="s">
        <v>871</v>
      </c>
      <c r="G4" s="887"/>
      <c r="H4" s="885" t="s">
        <v>872</v>
      </c>
      <c r="I4" s="887"/>
      <c r="J4" s="885" t="s">
        <v>873</v>
      </c>
      <c r="K4" s="887"/>
      <c r="L4" s="885" t="s">
        <v>874</v>
      </c>
      <c r="M4" s="887"/>
      <c r="N4" s="832"/>
    </row>
    <row r="5" spans="1:14" s="23" customFormat="1" ht="15" customHeight="1">
      <c r="A5" s="833"/>
      <c r="B5" s="888" t="s">
        <v>859</v>
      </c>
      <c r="C5" s="879"/>
      <c r="D5" s="888" t="s">
        <v>875</v>
      </c>
      <c r="E5" s="879"/>
      <c r="F5" s="888" t="s">
        <v>876</v>
      </c>
      <c r="G5" s="879"/>
      <c r="H5" s="888" t="s">
        <v>877</v>
      </c>
      <c r="I5" s="879"/>
      <c r="J5" s="888" t="s">
        <v>878</v>
      </c>
      <c r="K5" s="879"/>
      <c r="L5" s="888" t="s">
        <v>879</v>
      </c>
      <c r="M5" s="879"/>
      <c r="N5" s="832"/>
    </row>
    <row r="6" spans="1:14" s="23" customFormat="1" ht="15" customHeight="1">
      <c r="A6" s="833"/>
      <c r="B6" s="497" t="s">
        <v>866</v>
      </c>
      <c r="C6" s="497" t="s">
        <v>867</v>
      </c>
      <c r="D6" s="497" t="s">
        <v>866</v>
      </c>
      <c r="E6" s="497" t="s">
        <v>867</v>
      </c>
      <c r="F6" s="497" t="s">
        <v>866</v>
      </c>
      <c r="G6" s="497" t="s">
        <v>867</v>
      </c>
      <c r="H6" s="497" t="s">
        <v>866</v>
      </c>
      <c r="I6" s="497" t="s">
        <v>867</v>
      </c>
      <c r="J6" s="497" t="s">
        <v>866</v>
      </c>
      <c r="K6" s="497" t="s">
        <v>867</v>
      </c>
      <c r="L6" s="497" t="s">
        <v>866</v>
      </c>
      <c r="M6" s="497" t="s">
        <v>867</v>
      </c>
      <c r="N6" s="832"/>
    </row>
    <row r="7" spans="1:14" s="23" customFormat="1" ht="15" customHeight="1">
      <c r="A7" s="879"/>
      <c r="B7" s="501" t="s">
        <v>812</v>
      </c>
      <c r="C7" s="501" t="s">
        <v>813</v>
      </c>
      <c r="D7" s="501" t="s">
        <v>812</v>
      </c>
      <c r="E7" s="501" t="s">
        <v>813</v>
      </c>
      <c r="F7" s="501" t="s">
        <v>812</v>
      </c>
      <c r="G7" s="501" t="s">
        <v>813</v>
      </c>
      <c r="H7" s="501" t="s">
        <v>812</v>
      </c>
      <c r="I7" s="501" t="s">
        <v>813</v>
      </c>
      <c r="J7" s="501" t="s">
        <v>812</v>
      </c>
      <c r="K7" s="501" t="s">
        <v>813</v>
      </c>
      <c r="L7" s="501" t="s">
        <v>812</v>
      </c>
      <c r="M7" s="501" t="s">
        <v>813</v>
      </c>
      <c r="N7" s="888"/>
    </row>
    <row r="8" spans="1:25" s="514" customFormat="1" ht="13.5">
      <c r="A8" s="395" t="s">
        <v>814</v>
      </c>
      <c r="B8" s="529">
        <f>SUM(D8,F8,H8,J8,L8,B25,D25,F25,H25,J25)</f>
        <v>0</v>
      </c>
      <c r="C8" s="530">
        <f>SUM(E8,G8,I8,K8,M8,C25,E25,G25,I25,L25)</f>
        <v>0</v>
      </c>
      <c r="D8" s="530">
        <v>0</v>
      </c>
      <c r="E8" s="530">
        <v>0</v>
      </c>
      <c r="F8" s="530">
        <v>0</v>
      </c>
      <c r="G8" s="530">
        <v>0</v>
      </c>
      <c r="H8" s="530">
        <v>0</v>
      </c>
      <c r="I8" s="530">
        <v>0</v>
      </c>
      <c r="J8" s="530">
        <v>0</v>
      </c>
      <c r="K8" s="530">
        <v>0</v>
      </c>
      <c r="L8" s="530">
        <v>0</v>
      </c>
      <c r="M8" s="530">
        <v>0</v>
      </c>
      <c r="N8" s="418" t="s">
        <v>814</v>
      </c>
      <c r="X8" s="513"/>
      <c r="Y8" s="513"/>
    </row>
    <row r="9" spans="1:25" s="514" customFormat="1" ht="13.5">
      <c r="A9" s="399" t="s">
        <v>815</v>
      </c>
      <c r="B9" s="360" t="s">
        <v>113</v>
      </c>
      <c r="C9" s="360" t="s">
        <v>113</v>
      </c>
      <c r="D9" s="360" t="s">
        <v>113</v>
      </c>
      <c r="E9" s="360" t="s">
        <v>113</v>
      </c>
      <c r="F9" s="360" t="s">
        <v>113</v>
      </c>
      <c r="G9" s="360" t="s">
        <v>113</v>
      </c>
      <c r="H9" s="360" t="s">
        <v>113</v>
      </c>
      <c r="I9" s="360" t="s">
        <v>113</v>
      </c>
      <c r="J9" s="360" t="s">
        <v>113</v>
      </c>
      <c r="K9" s="360" t="s">
        <v>113</v>
      </c>
      <c r="L9" s="360" t="s">
        <v>113</v>
      </c>
      <c r="M9" s="360" t="s">
        <v>113</v>
      </c>
      <c r="N9" s="402" t="s">
        <v>815</v>
      </c>
      <c r="X9" s="513"/>
      <c r="Y9" s="513"/>
    </row>
    <row r="10" spans="1:25" s="514" customFormat="1" ht="13.5">
      <c r="A10" s="395" t="s">
        <v>816</v>
      </c>
      <c r="B10" s="529">
        <f>SUM(D10,F10,H10,J10,L10,B27,D27,F27,H27,J27)</f>
        <v>92</v>
      </c>
      <c r="C10" s="530">
        <f>SUM(E10,G10,I10,K10,M10,C27,E27,G27,I27,L27)</f>
        <v>0</v>
      </c>
      <c r="D10" s="530">
        <v>1</v>
      </c>
      <c r="E10" s="530">
        <v>0</v>
      </c>
      <c r="F10" s="530">
        <v>90</v>
      </c>
      <c r="G10" s="530">
        <v>0</v>
      </c>
      <c r="H10" s="530">
        <v>0</v>
      </c>
      <c r="I10" s="530">
        <v>0</v>
      </c>
      <c r="J10" s="530">
        <v>0</v>
      </c>
      <c r="K10" s="530">
        <v>0</v>
      </c>
      <c r="L10" s="530">
        <v>0</v>
      </c>
      <c r="M10" s="530">
        <v>0</v>
      </c>
      <c r="N10" s="398" t="s">
        <v>816</v>
      </c>
      <c r="X10" s="513"/>
      <c r="Y10" s="513"/>
    </row>
    <row r="11" spans="1:25" s="514" customFormat="1" ht="13.5">
      <c r="A11" s="395" t="s">
        <v>817</v>
      </c>
      <c r="B11" s="360">
        <v>33</v>
      </c>
      <c r="C11" s="360" t="s">
        <v>113</v>
      </c>
      <c r="D11" s="360">
        <v>3</v>
      </c>
      <c r="E11" s="360" t="s">
        <v>113</v>
      </c>
      <c r="F11" s="360">
        <v>13</v>
      </c>
      <c r="G11" s="360" t="s">
        <v>113</v>
      </c>
      <c r="H11" s="360">
        <v>16</v>
      </c>
      <c r="I11" s="360" t="s">
        <v>113</v>
      </c>
      <c r="J11" s="360" t="s">
        <v>113</v>
      </c>
      <c r="K11" s="360" t="s">
        <v>113</v>
      </c>
      <c r="L11" s="360" t="s">
        <v>113</v>
      </c>
      <c r="M11" s="360" t="s">
        <v>113</v>
      </c>
      <c r="N11" s="398" t="s">
        <v>817</v>
      </c>
      <c r="X11" s="513"/>
      <c r="Y11" s="513"/>
    </row>
    <row r="12" spans="1:25" s="531" customFormat="1" ht="13.5">
      <c r="A12" s="395" t="s">
        <v>818</v>
      </c>
      <c r="B12" s="529">
        <f>SUM(D12,F12,H12,J12,L12,B29,D29,F29,H29,J29)</f>
        <v>132</v>
      </c>
      <c r="C12" s="530">
        <f>SUM(E12,G12,I12,K12,M12,C27,E27,G27,I27,L27)</f>
        <v>0</v>
      </c>
      <c r="D12" s="530">
        <v>2</v>
      </c>
      <c r="E12" s="530">
        <v>0</v>
      </c>
      <c r="F12" s="530">
        <v>127</v>
      </c>
      <c r="G12" s="530">
        <v>0</v>
      </c>
      <c r="H12" s="530">
        <v>0</v>
      </c>
      <c r="I12" s="530">
        <v>0</v>
      </c>
      <c r="J12" s="530">
        <v>0</v>
      </c>
      <c r="K12" s="530">
        <v>0</v>
      </c>
      <c r="L12" s="530">
        <v>0</v>
      </c>
      <c r="M12" s="530">
        <v>0</v>
      </c>
      <c r="N12" s="398" t="s">
        <v>818</v>
      </c>
      <c r="X12" s="532"/>
      <c r="Y12" s="532"/>
    </row>
    <row r="13" spans="1:25" s="531" customFormat="1" ht="13.5">
      <c r="A13" s="399" t="s">
        <v>819</v>
      </c>
      <c r="B13" s="360">
        <v>69</v>
      </c>
      <c r="C13" s="360">
        <v>1</v>
      </c>
      <c r="D13" s="360" t="s">
        <v>113</v>
      </c>
      <c r="E13" s="360" t="s">
        <v>113</v>
      </c>
      <c r="F13" s="360">
        <v>50</v>
      </c>
      <c r="G13" s="360" t="s">
        <v>113</v>
      </c>
      <c r="H13" s="360">
        <v>15</v>
      </c>
      <c r="I13" s="360">
        <v>1</v>
      </c>
      <c r="J13" s="360" t="s">
        <v>113</v>
      </c>
      <c r="K13" s="360" t="s">
        <v>113</v>
      </c>
      <c r="L13" s="360" t="s">
        <v>113</v>
      </c>
      <c r="M13" s="360" t="s">
        <v>113</v>
      </c>
      <c r="N13" s="402" t="s">
        <v>819</v>
      </c>
      <c r="X13" s="532"/>
      <c r="Y13" s="532"/>
    </row>
    <row r="14" spans="1:25" s="531" customFormat="1" ht="13.5">
      <c r="A14" s="395" t="s">
        <v>820</v>
      </c>
      <c r="B14" s="529">
        <v>139</v>
      </c>
      <c r="C14" s="530">
        <v>0</v>
      </c>
      <c r="D14" s="530">
        <v>2</v>
      </c>
      <c r="E14" s="530">
        <v>0</v>
      </c>
      <c r="F14" s="530">
        <v>137</v>
      </c>
      <c r="G14" s="530">
        <v>0</v>
      </c>
      <c r="H14" s="530">
        <v>0</v>
      </c>
      <c r="I14" s="530">
        <v>0</v>
      </c>
      <c r="J14" s="530">
        <v>0</v>
      </c>
      <c r="K14" s="530">
        <v>0</v>
      </c>
      <c r="L14" s="530">
        <v>0</v>
      </c>
      <c r="M14" s="530">
        <v>0</v>
      </c>
      <c r="N14" s="398" t="s">
        <v>820</v>
      </c>
      <c r="X14" s="532"/>
      <c r="Y14" s="532"/>
    </row>
    <row r="15" spans="1:25" s="531" customFormat="1" ht="13.5">
      <c r="A15" s="399" t="s">
        <v>821</v>
      </c>
      <c r="B15" s="360">
        <v>31</v>
      </c>
      <c r="C15" s="360" t="s">
        <v>113</v>
      </c>
      <c r="D15" s="360" t="s">
        <v>113</v>
      </c>
      <c r="E15" s="360" t="s">
        <v>113</v>
      </c>
      <c r="F15" s="360">
        <v>31</v>
      </c>
      <c r="G15" s="360" t="s">
        <v>113</v>
      </c>
      <c r="H15" s="360" t="s">
        <v>113</v>
      </c>
      <c r="I15" s="360" t="s">
        <v>113</v>
      </c>
      <c r="J15" s="360" t="s">
        <v>113</v>
      </c>
      <c r="K15" s="360" t="s">
        <v>113</v>
      </c>
      <c r="L15" s="360" t="s">
        <v>113</v>
      </c>
      <c r="M15" s="360" t="s">
        <v>113</v>
      </c>
      <c r="N15" s="402" t="s">
        <v>821</v>
      </c>
      <c r="X15" s="532"/>
      <c r="Y15" s="532"/>
    </row>
    <row r="16" spans="1:25" s="213" customFormat="1" ht="13.5">
      <c r="A16" s="395" t="s">
        <v>822</v>
      </c>
      <c r="B16" s="175">
        <v>118</v>
      </c>
      <c r="C16" s="171">
        <f>SUM(E16,G16,I16,K16,M16,C29,E29,G29,I29,K29)</f>
        <v>0</v>
      </c>
      <c r="D16" s="171">
        <v>1</v>
      </c>
      <c r="E16" s="360" t="s">
        <v>113</v>
      </c>
      <c r="F16" s="171">
        <v>115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1">
        <v>0</v>
      </c>
      <c r="N16" s="398" t="s">
        <v>822</v>
      </c>
      <c r="X16" s="123"/>
      <c r="Y16" s="123"/>
    </row>
    <row r="17" spans="1:25" s="213" customFormat="1" ht="13.5">
      <c r="A17" s="395" t="s">
        <v>823</v>
      </c>
      <c r="B17" s="348" t="s">
        <v>1477</v>
      </c>
      <c r="C17" s="348" t="s">
        <v>1477</v>
      </c>
      <c r="D17" s="348" t="s">
        <v>1477</v>
      </c>
      <c r="E17" s="120" t="s">
        <v>113</v>
      </c>
      <c r="F17" s="12" t="s">
        <v>113</v>
      </c>
      <c r="G17" s="348" t="s">
        <v>113</v>
      </c>
      <c r="H17" s="348" t="s">
        <v>1477</v>
      </c>
      <c r="I17" s="348" t="s">
        <v>1477</v>
      </c>
      <c r="J17" s="348" t="s">
        <v>1477</v>
      </c>
      <c r="K17" s="348" t="s">
        <v>113</v>
      </c>
      <c r="L17" s="348" t="s">
        <v>113</v>
      </c>
      <c r="M17" s="348" t="s">
        <v>113</v>
      </c>
      <c r="N17" s="398" t="s">
        <v>823</v>
      </c>
      <c r="X17" s="123"/>
      <c r="Y17" s="123"/>
    </row>
    <row r="18" spans="1:25" s="362" customFormat="1" ht="14.25" thickBot="1">
      <c r="A18" s="361">
        <v>2005</v>
      </c>
      <c r="B18" s="19">
        <v>371</v>
      </c>
      <c r="C18" s="18">
        <v>1</v>
      </c>
      <c r="D18" s="846">
        <v>2</v>
      </c>
      <c r="E18" s="232" t="s">
        <v>113</v>
      </c>
      <c r="F18" s="18">
        <v>110</v>
      </c>
      <c r="G18" s="232" t="s">
        <v>113</v>
      </c>
      <c r="H18" s="232" t="s">
        <v>1477</v>
      </c>
      <c r="I18" s="18">
        <v>1</v>
      </c>
      <c r="J18" s="18">
        <v>241</v>
      </c>
      <c r="K18" s="232" t="s">
        <v>113</v>
      </c>
      <c r="L18" s="232" t="s">
        <v>113</v>
      </c>
      <c r="M18" s="232" t="s">
        <v>113</v>
      </c>
      <c r="N18" s="19">
        <v>2005</v>
      </c>
      <c r="X18" s="363"/>
      <c r="Y18" s="363"/>
    </row>
    <row r="19" spans="2:25" ht="12.75" thickBot="1">
      <c r="B19" s="73"/>
      <c r="C19" s="73"/>
      <c r="D19" s="73"/>
      <c r="E19" s="73"/>
      <c r="F19" s="73"/>
      <c r="G19" s="73"/>
      <c r="H19" s="73"/>
      <c r="I19" s="73"/>
      <c r="J19" s="73"/>
      <c r="N19" s="73"/>
      <c r="X19" s="23"/>
      <c r="Y19" s="23"/>
    </row>
    <row r="20" spans="1:25" ht="22.5" customHeight="1">
      <c r="A20" s="829" t="s">
        <v>825</v>
      </c>
      <c r="B20" s="820" t="s">
        <v>869</v>
      </c>
      <c r="C20" s="964"/>
      <c r="D20" s="964"/>
      <c r="E20" s="964"/>
      <c r="F20" s="964"/>
      <c r="G20" s="964"/>
      <c r="H20" s="964"/>
      <c r="I20" s="965"/>
      <c r="J20" s="979" t="s">
        <v>880</v>
      </c>
      <c r="K20" s="980"/>
      <c r="L20" s="980"/>
      <c r="M20" s="981"/>
      <c r="N20" s="481" t="s">
        <v>881</v>
      </c>
      <c r="X20" s="24"/>
      <c r="Y20" s="24"/>
    </row>
    <row r="21" spans="1:25" ht="21" customHeight="1">
      <c r="A21" s="830"/>
      <c r="B21" s="885" t="s">
        <v>882</v>
      </c>
      <c r="C21" s="887"/>
      <c r="D21" s="885" t="s">
        <v>883</v>
      </c>
      <c r="E21" s="887"/>
      <c r="F21" s="885" t="s">
        <v>884</v>
      </c>
      <c r="G21" s="887"/>
      <c r="H21" s="885" t="s">
        <v>885</v>
      </c>
      <c r="I21" s="887"/>
      <c r="J21" s="982"/>
      <c r="K21" s="983"/>
      <c r="L21" s="983"/>
      <c r="M21" s="984"/>
      <c r="N21" s="343"/>
      <c r="X21" s="24"/>
      <c r="Y21" s="24"/>
    </row>
    <row r="22" spans="1:25" ht="20.25" customHeight="1">
      <c r="A22" s="830"/>
      <c r="B22" s="888" t="s">
        <v>886</v>
      </c>
      <c r="C22" s="879"/>
      <c r="D22" s="888" t="s">
        <v>887</v>
      </c>
      <c r="E22" s="879"/>
      <c r="F22" s="888" t="s">
        <v>888</v>
      </c>
      <c r="G22" s="879"/>
      <c r="H22" s="888" t="s">
        <v>889</v>
      </c>
      <c r="I22" s="879"/>
      <c r="J22" s="985"/>
      <c r="K22" s="986"/>
      <c r="L22" s="986"/>
      <c r="M22" s="987"/>
      <c r="N22" s="343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14" ht="12">
      <c r="A23" s="830"/>
      <c r="B23" s="497" t="s">
        <v>866</v>
      </c>
      <c r="C23" s="497" t="s">
        <v>867</v>
      </c>
      <c r="D23" s="497" t="s">
        <v>866</v>
      </c>
      <c r="E23" s="497" t="s">
        <v>867</v>
      </c>
      <c r="F23" s="497" t="s">
        <v>866</v>
      </c>
      <c r="G23" s="497" t="s">
        <v>867</v>
      </c>
      <c r="H23" s="497" t="s">
        <v>866</v>
      </c>
      <c r="I23" s="497" t="s">
        <v>867</v>
      </c>
      <c r="J23" s="885" t="s">
        <v>866</v>
      </c>
      <c r="K23" s="887"/>
      <c r="L23" s="885" t="s">
        <v>867</v>
      </c>
      <c r="M23" s="887"/>
      <c r="N23" s="343"/>
    </row>
    <row r="24" spans="1:14" s="23" customFormat="1" ht="12.75" customHeight="1">
      <c r="A24" s="831"/>
      <c r="B24" s="501" t="s">
        <v>812</v>
      </c>
      <c r="C24" s="501" t="s">
        <v>813</v>
      </c>
      <c r="D24" s="501" t="s">
        <v>812</v>
      </c>
      <c r="E24" s="501" t="s">
        <v>813</v>
      </c>
      <c r="F24" s="501" t="s">
        <v>812</v>
      </c>
      <c r="G24" s="501" t="s">
        <v>813</v>
      </c>
      <c r="H24" s="501" t="s">
        <v>812</v>
      </c>
      <c r="I24" s="501" t="s">
        <v>813</v>
      </c>
      <c r="J24" s="888" t="s">
        <v>812</v>
      </c>
      <c r="K24" s="879"/>
      <c r="L24" s="888" t="s">
        <v>813</v>
      </c>
      <c r="M24" s="879"/>
      <c r="N24" s="480" t="s">
        <v>827</v>
      </c>
    </row>
    <row r="25" spans="1:14" s="514" customFormat="1" ht="13.5">
      <c r="A25" s="395" t="s">
        <v>814</v>
      </c>
      <c r="B25" s="533">
        <v>0</v>
      </c>
      <c r="C25" s="498">
        <v>0</v>
      </c>
      <c r="D25" s="498">
        <v>0</v>
      </c>
      <c r="E25" s="498">
        <v>0</v>
      </c>
      <c r="F25" s="498">
        <v>0</v>
      </c>
      <c r="G25" s="498">
        <v>0</v>
      </c>
      <c r="H25" s="498">
        <v>0</v>
      </c>
      <c r="I25" s="498">
        <v>0</v>
      </c>
      <c r="J25" s="976">
        <v>0</v>
      </c>
      <c r="K25" s="976"/>
      <c r="L25" s="976">
        <v>0</v>
      </c>
      <c r="M25" s="978"/>
      <c r="N25" s="418" t="s">
        <v>814</v>
      </c>
    </row>
    <row r="26" spans="1:14" s="514" customFormat="1" ht="13.5">
      <c r="A26" s="399" t="s">
        <v>815</v>
      </c>
      <c r="B26" s="360" t="s">
        <v>113</v>
      </c>
      <c r="C26" s="360" t="s">
        <v>113</v>
      </c>
      <c r="D26" s="360" t="s">
        <v>113</v>
      </c>
      <c r="E26" s="360" t="s">
        <v>113</v>
      </c>
      <c r="F26" s="360" t="s">
        <v>113</v>
      </c>
      <c r="G26" s="360" t="s">
        <v>113</v>
      </c>
      <c r="H26" s="360" t="s">
        <v>113</v>
      </c>
      <c r="I26" s="360" t="s">
        <v>113</v>
      </c>
      <c r="J26" s="968" t="s">
        <v>113</v>
      </c>
      <c r="K26" s="968"/>
      <c r="L26" s="968" t="s">
        <v>113</v>
      </c>
      <c r="M26" s="969"/>
      <c r="N26" s="402" t="s">
        <v>815</v>
      </c>
    </row>
    <row r="27" spans="1:14" s="514" customFormat="1" ht="13.5">
      <c r="A27" s="395" t="s">
        <v>816</v>
      </c>
      <c r="B27" s="533">
        <v>0</v>
      </c>
      <c r="C27" s="498">
        <v>0</v>
      </c>
      <c r="D27" s="498">
        <v>0</v>
      </c>
      <c r="E27" s="498">
        <v>0</v>
      </c>
      <c r="F27" s="498">
        <v>1</v>
      </c>
      <c r="G27" s="498">
        <v>0</v>
      </c>
      <c r="H27" s="498">
        <v>0</v>
      </c>
      <c r="I27" s="498">
        <v>0</v>
      </c>
      <c r="J27" s="976">
        <v>0</v>
      </c>
      <c r="K27" s="976"/>
      <c r="L27" s="976">
        <v>0</v>
      </c>
      <c r="M27" s="978"/>
      <c r="N27" s="398" t="s">
        <v>816</v>
      </c>
    </row>
    <row r="28" spans="1:14" s="514" customFormat="1" ht="13.5">
      <c r="A28" s="395" t="s">
        <v>817</v>
      </c>
      <c r="B28" s="360" t="s">
        <v>113</v>
      </c>
      <c r="C28" s="360" t="s">
        <v>113</v>
      </c>
      <c r="D28" s="360" t="s">
        <v>113</v>
      </c>
      <c r="E28" s="360" t="s">
        <v>113</v>
      </c>
      <c r="F28" s="360">
        <v>1</v>
      </c>
      <c r="G28" s="360" t="s">
        <v>113</v>
      </c>
      <c r="H28" s="360" t="s">
        <v>113</v>
      </c>
      <c r="I28" s="360" t="s">
        <v>113</v>
      </c>
      <c r="J28" s="968" t="s">
        <v>113</v>
      </c>
      <c r="K28" s="968"/>
      <c r="L28" s="968" t="s">
        <v>113</v>
      </c>
      <c r="M28" s="969"/>
      <c r="N28" s="398" t="s">
        <v>817</v>
      </c>
    </row>
    <row r="29" spans="1:14" s="531" customFormat="1" ht="14.25" customHeight="1">
      <c r="A29" s="395" t="s">
        <v>818</v>
      </c>
      <c r="B29" s="533">
        <v>0</v>
      </c>
      <c r="C29" s="498">
        <v>0</v>
      </c>
      <c r="D29" s="498">
        <v>0</v>
      </c>
      <c r="E29" s="498">
        <v>0</v>
      </c>
      <c r="F29" s="498">
        <v>0</v>
      </c>
      <c r="G29" s="498">
        <v>0</v>
      </c>
      <c r="H29" s="498">
        <v>3</v>
      </c>
      <c r="I29" s="498">
        <v>0</v>
      </c>
      <c r="J29" s="976">
        <v>0</v>
      </c>
      <c r="K29" s="976"/>
      <c r="L29" s="976">
        <v>0</v>
      </c>
      <c r="M29" s="978"/>
      <c r="N29" s="398" t="s">
        <v>818</v>
      </c>
    </row>
    <row r="30" spans="1:14" s="531" customFormat="1" ht="14.25" customHeight="1">
      <c r="A30" s="399" t="s">
        <v>819</v>
      </c>
      <c r="B30" s="360" t="s">
        <v>113</v>
      </c>
      <c r="C30" s="360" t="s">
        <v>113</v>
      </c>
      <c r="D30" s="360" t="s">
        <v>113</v>
      </c>
      <c r="E30" s="360" t="s">
        <v>113</v>
      </c>
      <c r="F30" s="360" t="s">
        <v>113</v>
      </c>
      <c r="G30" s="360" t="s">
        <v>113</v>
      </c>
      <c r="H30" s="360">
        <v>4</v>
      </c>
      <c r="I30" s="360" t="s">
        <v>113</v>
      </c>
      <c r="J30" s="968" t="s">
        <v>113</v>
      </c>
      <c r="K30" s="968"/>
      <c r="L30" s="968" t="s">
        <v>113</v>
      </c>
      <c r="M30" s="969"/>
      <c r="N30" s="402" t="s">
        <v>819</v>
      </c>
    </row>
    <row r="31" spans="1:14" s="531" customFormat="1" ht="14.25" customHeight="1">
      <c r="A31" s="395" t="s">
        <v>820</v>
      </c>
      <c r="B31" s="533">
        <v>0</v>
      </c>
      <c r="C31" s="498">
        <v>0</v>
      </c>
      <c r="D31" s="498">
        <v>0</v>
      </c>
      <c r="E31" s="498">
        <v>0</v>
      </c>
      <c r="F31" s="498">
        <v>0</v>
      </c>
      <c r="G31" s="498">
        <v>0</v>
      </c>
      <c r="H31" s="498">
        <v>0</v>
      </c>
      <c r="I31" s="498">
        <v>0</v>
      </c>
      <c r="J31" s="976">
        <v>0</v>
      </c>
      <c r="K31" s="976"/>
      <c r="L31" s="976">
        <v>0</v>
      </c>
      <c r="M31" s="977"/>
      <c r="N31" s="398" t="s">
        <v>820</v>
      </c>
    </row>
    <row r="32" spans="1:14" s="531" customFormat="1" ht="14.25" customHeight="1">
      <c r="A32" s="399" t="s">
        <v>821</v>
      </c>
      <c r="B32" s="360" t="s">
        <v>113</v>
      </c>
      <c r="C32" s="360" t="s">
        <v>113</v>
      </c>
      <c r="D32" s="360" t="s">
        <v>113</v>
      </c>
      <c r="E32" s="360" t="s">
        <v>113</v>
      </c>
      <c r="F32" s="360" t="s">
        <v>113</v>
      </c>
      <c r="G32" s="360" t="s">
        <v>113</v>
      </c>
      <c r="H32" s="360" t="s">
        <v>113</v>
      </c>
      <c r="I32" s="360" t="s">
        <v>113</v>
      </c>
      <c r="J32" s="968" t="s">
        <v>113</v>
      </c>
      <c r="K32" s="968"/>
      <c r="L32" s="968" t="s">
        <v>113</v>
      </c>
      <c r="M32" s="969"/>
      <c r="N32" s="402" t="s">
        <v>821</v>
      </c>
    </row>
    <row r="33" spans="1:14" s="213" customFormat="1" ht="14.25" customHeight="1">
      <c r="A33" s="395" t="s">
        <v>822</v>
      </c>
      <c r="B33" s="138">
        <v>0</v>
      </c>
      <c r="C33" s="139">
        <v>0</v>
      </c>
      <c r="D33" s="139">
        <v>0</v>
      </c>
      <c r="E33" s="139">
        <v>0</v>
      </c>
      <c r="F33" s="139">
        <v>0</v>
      </c>
      <c r="G33" s="139">
        <v>0</v>
      </c>
      <c r="H33" s="139">
        <v>2</v>
      </c>
      <c r="I33" s="139">
        <v>0</v>
      </c>
      <c r="J33" s="974">
        <v>0</v>
      </c>
      <c r="K33" s="974"/>
      <c r="L33" s="974">
        <v>0</v>
      </c>
      <c r="M33" s="975"/>
      <c r="N33" s="398" t="s">
        <v>822</v>
      </c>
    </row>
    <row r="34" spans="1:14" s="213" customFormat="1" ht="14.25" customHeight="1">
      <c r="A34" s="395" t="s">
        <v>823</v>
      </c>
      <c r="B34" s="348" t="s">
        <v>113</v>
      </c>
      <c r="C34" s="348" t="s">
        <v>113</v>
      </c>
      <c r="D34" s="348" t="s">
        <v>113</v>
      </c>
      <c r="E34" s="348" t="s">
        <v>113</v>
      </c>
      <c r="F34" s="348" t="s">
        <v>1477</v>
      </c>
      <c r="G34" s="348" t="s">
        <v>113</v>
      </c>
      <c r="H34" s="348" t="s">
        <v>1477</v>
      </c>
      <c r="I34" s="348" t="s">
        <v>113</v>
      </c>
      <c r="J34" s="970" t="s">
        <v>113</v>
      </c>
      <c r="K34" s="970"/>
      <c r="L34" s="970" t="s">
        <v>113</v>
      </c>
      <c r="M34" s="971"/>
      <c r="N34" s="398" t="s">
        <v>823</v>
      </c>
    </row>
    <row r="35" spans="1:14" s="359" customFormat="1" ht="14.25" customHeight="1" thickBot="1">
      <c r="A35" s="20">
        <v>2005</v>
      </c>
      <c r="B35" s="98">
        <v>0</v>
      </c>
      <c r="C35" s="98">
        <v>0</v>
      </c>
      <c r="D35" s="98">
        <v>0</v>
      </c>
      <c r="E35" s="98">
        <v>0</v>
      </c>
      <c r="F35" s="98">
        <v>0</v>
      </c>
      <c r="G35" s="98">
        <v>0</v>
      </c>
      <c r="H35" s="98">
        <v>18</v>
      </c>
      <c r="I35" s="98">
        <v>0</v>
      </c>
      <c r="J35" s="972">
        <v>1</v>
      </c>
      <c r="K35" s="972"/>
      <c r="L35" s="972">
        <v>0</v>
      </c>
      <c r="M35" s="973"/>
      <c r="N35" s="19">
        <v>2005</v>
      </c>
    </row>
    <row r="36" spans="1:14" s="23" customFormat="1" ht="12" customHeight="1">
      <c r="A36" s="967" t="s">
        <v>1349</v>
      </c>
      <c r="B36" s="967"/>
      <c r="C36" s="967"/>
      <c r="D36" s="967"/>
      <c r="J36" s="364" t="s">
        <v>188</v>
      </c>
      <c r="K36" s="365"/>
      <c r="M36" s="366"/>
      <c r="N36" s="367" t="s">
        <v>1506</v>
      </c>
    </row>
    <row r="37" spans="1:6" s="23" customFormat="1" ht="12" customHeight="1">
      <c r="A37" s="368" t="s">
        <v>1507</v>
      </c>
      <c r="B37" s="368"/>
      <c r="C37" s="368"/>
      <c r="D37" s="368"/>
      <c r="E37" s="368"/>
      <c r="F37" s="368"/>
    </row>
    <row r="38" s="23" customFormat="1" ht="12" customHeight="1">
      <c r="A38" s="23" t="s">
        <v>1508</v>
      </c>
    </row>
    <row r="39" s="23" customFormat="1" ht="12" customHeight="1">
      <c r="A39" s="23" t="s">
        <v>1509</v>
      </c>
    </row>
  </sheetData>
  <mergeCells count="54">
    <mergeCell ref="L23:M23"/>
    <mergeCell ref="B22:C22"/>
    <mergeCell ref="N3:N7"/>
    <mergeCell ref="A20:A24"/>
    <mergeCell ref="B5:C5"/>
    <mergeCell ref="D5:E5"/>
    <mergeCell ref="F5:G5"/>
    <mergeCell ref="H5:I5"/>
    <mergeCell ref="J4:K4"/>
    <mergeCell ref="L4:M4"/>
    <mergeCell ref="J5:K5"/>
    <mergeCell ref="L5:M5"/>
    <mergeCell ref="B4:C4"/>
    <mergeCell ref="D4:E4"/>
    <mergeCell ref="F4:G4"/>
    <mergeCell ref="H4:I4"/>
    <mergeCell ref="F22:G22"/>
    <mergeCell ref="J26:K26"/>
    <mergeCell ref="J24:K24"/>
    <mergeCell ref="H22:I22"/>
    <mergeCell ref="J23:K23"/>
    <mergeCell ref="A1:N1"/>
    <mergeCell ref="B3:M3"/>
    <mergeCell ref="B20:I20"/>
    <mergeCell ref="J20:M22"/>
    <mergeCell ref="B21:C21"/>
    <mergeCell ref="D21:E21"/>
    <mergeCell ref="F21:G21"/>
    <mergeCell ref="H21:I21"/>
    <mergeCell ref="A3:A7"/>
    <mergeCell ref="D22:E22"/>
    <mergeCell ref="L24:M24"/>
    <mergeCell ref="L27:M27"/>
    <mergeCell ref="J29:K29"/>
    <mergeCell ref="L29:M29"/>
    <mergeCell ref="J27:K27"/>
    <mergeCell ref="J28:K28"/>
    <mergeCell ref="L28:M28"/>
    <mergeCell ref="L26:M26"/>
    <mergeCell ref="J25:K25"/>
    <mergeCell ref="J35:K35"/>
    <mergeCell ref="J33:K33"/>
    <mergeCell ref="J31:K31"/>
    <mergeCell ref="L25:M25"/>
    <mergeCell ref="A36:D36"/>
    <mergeCell ref="L30:M30"/>
    <mergeCell ref="L32:M32"/>
    <mergeCell ref="L34:M34"/>
    <mergeCell ref="L35:M35"/>
    <mergeCell ref="L33:M33"/>
    <mergeCell ref="L31:M31"/>
    <mergeCell ref="J30:K30"/>
    <mergeCell ref="J32:K32"/>
    <mergeCell ref="J34:K3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A25"/>
  <sheetViews>
    <sheetView workbookViewId="0" topLeftCell="C4">
      <selection activeCell="O17" sqref="O17"/>
    </sheetView>
  </sheetViews>
  <sheetFormatPr defaultColWidth="8.88671875" defaultRowHeight="13.5"/>
  <cols>
    <col min="1" max="1" width="9.77734375" style="26" customWidth="1"/>
    <col min="2" max="11" width="7.77734375" style="26" customWidth="1"/>
    <col min="12" max="14" width="8.3359375" style="26" customWidth="1"/>
    <col min="15" max="15" width="9.77734375" style="26" customWidth="1"/>
    <col min="16" max="20" width="6.77734375" style="26" customWidth="1"/>
    <col min="21" max="29" width="5.4453125" style="26" customWidth="1"/>
    <col min="30" max="30" width="5.5546875" style="26" customWidth="1"/>
    <col min="31" max="55" width="5.4453125" style="26" customWidth="1"/>
    <col min="56" max="133" width="5.77734375" style="26" customWidth="1"/>
    <col min="134" max="16384" width="8.88671875" style="26" customWidth="1"/>
  </cols>
  <sheetData>
    <row r="1" spans="1:15" s="23" customFormat="1" ht="26.25" customHeight="1">
      <c r="A1" s="828" t="s">
        <v>890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</row>
    <row r="2" spans="1:15" s="23" customFormat="1" ht="18" customHeight="1" thickBot="1">
      <c r="A2" s="23" t="s">
        <v>891</v>
      </c>
      <c r="O2" s="367" t="s">
        <v>892</v>
      </c>
    </row>
    <row r="3" spans="1:15" s="23" customFormat="1" ht="24.75" customHeight="1">
      <c r="A3" s="829" t="s">
        <v>825</v>
      </c>
      <c r="B3" s="989" t="s">
        <v>893</v>
      </c>
      <c r="C3" s="990"/>
      <c r="D3" s="829"/>
      <c r="E3" s="523" t="s">
        <v>894</v>
      </c>
      <c r="F3" s="523" t="s">
        <v>895</v>
      </c>
      <c r="G3" s="861" t="s">
        <v>896</v>
      </c>
      <c r="H3" s="990"/>
      <c r="I3" s="990"/>
      <c r="J3" s="990"/>
      <c r="K3" s="829"/>
      <c r="L3" s="861" t="s">
        <v>897</v>
      </c>
      <c r="M3" s="990"/>
      <c r="N3" s="990"/>
      <c r="O3" s="861" t="s">
        <v>898</v>
      </c>
    </row>
    <row r="4" spans="1:15" s="23" customFormat="1" ht="24.75" customHeight="1">
      <c r="A4" s="830"/>
      <c r="B4" s="862" t="s">
        <v>899</v>
      </c>
      <c r="C4" s="991"/>
      <c r="D4" s="830"/>
      <c r="E4" s="508"/>
      <c r="F4" s="535"/>
      <c r="G4" s="837" t="s">
        <v>900</v>
      </c>
      <c r="H4" s="966"/>
      <c r="I4" s="966"/>
      <c r="J4" s="966"/>
      <c r="K4" s="831"/>
      <c r="L4" s="837" t="s">
        <v>901</v>
      </c>
      <c r="M4" s="966"/>
      <c r="N4" s="966"/>
      <c r="O4" s="862"/>
    </row>
    <row r="5" spans="1:15" s="23" customFormat="1" ht="34.5" customHeight="1">
      <c r="A5" s="830"/>
      <c r="B5" s="484"/>
      <c r="C5" s="119" t="s">
        <v>902</v>
      </c>
      <c r="D5" s="119" t="s">
        <v>903</v>
      </c>
      <c r="E5" s="525" t="s">
        <v>904</v>
      </c>
      <c r="F5" s="525"/>
      <c r="G5" s="536" t="s">
        <v>905</v>
      </c>
      <c r="H5" s="537"/>
      <c r="I5" s="538" t="s">
        <v>906</v>
      </c>
      <c r="J5" s="537"/>
      <c r="K5" s="119" t="s">
        <v>907</v>
      </c>
      <c r="L5" s="119" t="s">
        <v>908</v>
      </c>
      <c r="M5" s="119" t="s">
        <v>909</v>
      </c>
      <c r="N5" s="528" t="s">
        <v>910</v>
      </c>
      <c r="O5" s="862"/>
    </row>
    <row r="6" spans="1:15" s="23" customFormat="1" ht="34.5" customHeight="1">
      <c r="A6" s="831"/>
      <c r="B6" s="477"/>
      <c r="C6" s="527" t="s">
        <v>911</v>
      </c>
      <c r="D6" s="527" t="s">
        <v>912</v>
      </c>
      <c r="E6" s="527" t="s">
        <v>913</v>
      </c>
      <c r="F6" s="527" t="s">
        <v>914</v>
      </c>
      <c r="G6" s="477"/>
      <c r="H6" s="539" t="s">
        <v>915</v>
      </c>
      <c r="I6" s="477"/>
      <c r="J6" s="539" t="s">
        <v>915</v>
      </c>
      <c r="K6" s="501" t="s">
        <v>916</v>
      </c>
      <c r="L6" s="540" t="s">
        <v>917</v>
      </c>
      <c r="M6" s="541" t="s">
        <v>918</v>
      </c>
      <c r="N6" s="477" t="s">
        <v>919</v>
      </c>
      <c r="O6" s="837"/>
    </row>
    <row r="7" spans="1:15" s="126" customFormat="1" ht="24" customHeight="1">
      <c r="A7" s="395" t="s">
        <v>920</v>
      </c>
      <c r="B7" s="169">
        <v>43</v>
      </c>
      <c r="C7" s="170">
        <v>21</v>
      </c>
      <c r="D7" s="170">
        <v>22</v>
      </c>
      <c r="E7" s="171">
        <v>0</v>
      </c>
      <c r="F7" s="171">
        <v>0</v>
      </c>
      <c r="G7" s="171">
        <v>43</v>
      </c>
      <c r="H7" s="171">
        <v>3</v>
      </c>
      <c r="I7" s="171">
        <v>0</v>
      </c>
      <c r="J7" s="171">
        <v>0</v>
      </c>
      <c r="K7" s="171">
        <v>0</v>
      </c>
      <c r="L7" s="171">
        <v>35</v>
      </c>
      <c r="M7" s="171">
        <v>6</v>
      </c>
      <c r="N7" s="171">
        <v>2</v>
      </c>
      <c r="O7" s="418" t="s">
        <v>920</v>
      </c>
    </row>
    <row r="8" spans="1:15" s="136" customFormat="1" ht="24" customHeight="1">
      <c r="A8" s="399" t="s">
        <v>921</v>
      </c>
      <c r="B8" s="124">
        <v>19</v>
      </c>
      <c r="C8" s="140">
        <v>11</v>
      </c>
      <c r="D8" s="140">
        <v>8</v>
      </c>
      <c r="E8" s="140" t="s">
        <v>113</v>
      </c>
      <c r="F8" s="140" t="s">
        <v>113</v>
      </c>
      <c r="G8" s="140">
        <v>18</v>
      </c>
      <c r="H8" s="140" t="s">
        <v>113</v>
      </c>
      <c r="I8" s="140" t="s">
        <v>113</v>
      </c>
      <c r="J8" s="140" t="s">
        <v>113</v>
      </c>
      <c r="K8" s="140">
        <v>1</v>
      </c>
      <c r="L8" s="136">
        <v>16</v>
      </c>
      <c r="M8" s="140">
        <v>3</v>
      </c>
      <c r="N8" s="140" t="s">
        <v>113</v>
      </c>
      <c r="O8" s="402" t="s">
        <v>921</v>
      </c>
    </row>
    <row r="9" spans="1:15" s="126" customFormat="1" ht="24" customHeight="1">
      <c r="A9" s="395" t="s">
        <v>922</v>
      </c>
      <c r="B9" s="169">
        <v>43</v>
      </c>
      <c r="C9" s="170">
        <v>21</v>
      </c>
      <c r="D9" s="170">
        <v>22</v>
      </c>
      <c r="E9" s="171">
        <v>0</v>
      </c>
      <c r="F9" s="171">
        <v>1</v>
      </c>
      <c r="G9" s="171">
        <v>43</v>
      </c>
      <c r="H9" s="171">
        <v>0</v>
      </c>
      <c r="I9" s="171">
        <v>0</v>
      </c>
      <c r="J9" s="171">
        <v>0</v>
      </c>
      <c r="K9" s="171">
        <v>0</v>
      </c>
      <c r="L9" s="171">
        <v>34</v>
      </c>
      <c r="M9" s="171">
        <v>7</v>
      </c>
      <c r="N9" s="171">
        <v>2</v>
      </c>
      <c r="O9" s="398" t="s">
        <v>922</v>
      </c>
    </row>
    <row r="10" spans="1:15" s="136" customFormat="1" ht="24" customHeight="1">
      <c r="A10" s="395" t="s">
        <v>923</v>
      </c>
      <c r="B10" s="124">
        <v>16</v>
      </c>
      <c r="C10" s="140">
        <v>9</v>
      </c>
      <c r="D10" s="140">
        <v>7</v>
      </c>
      <c r="E10" s="140" t="s">
        <v>113</v>
      </c>
      <c r="F10" s="140">
        <v>1</v>
      </c>
      <c r="G10" s="140">
        <v>16</v>
      </c>
      <c r="H10" s="140" t="s">
        <v>113</v>
      </c>
      <c r="I10" s="140" t="s">
        <v>113</v>
      </c>
      <c r="J10" s="140" t="s">
        <v>113</v>
      </c>
      <c r="K10" s="140" t="s">
        <v>113</v>
      </c>
      <c r="L10" s="136">
        <v>14</v>
      </c>
      <c r="M10" s="140">
        <v>2</v>
      </c>
      <c r="N10" s="140" t="s">
        <v>113</v>
      </c>
      <c r="O10" s="398" t="s">
        <v>923</v>
      </c>
    </row>
    <row r="11" spans="1:15" s="126" customFormat="1" ht="24" customHeight="1">
      <c r="A11" s="395" t="s">
        <v>924</v>
      </c>
      <c r="B11" s="169">
        <v>43</v>
      </c>
      <c r="C11" s="170">
        <v>21</v>
      </c>
      <c r="D11" s="170">
        <v>22</v>
      </c>
      <c r="E11" s="171">
        <v>0</v>
      </c>
      <c r="F11" s="171">
        <v>0</v>
      </c>
      <c r="G11" s="171">
        <v>43</v>
      </c>
      <c r="H11" s="171">
        <v>3</v>
      </c>
      <c r="I11" s="171">
        <v>0</v>
      </c>
      <c r="J11" s="171">
        <v>0</v>
      </c>
      <c r="K11" s="171">
        <v>0</v>
      </c>
      <c r="L11" s="171">
        <v>34</v>
      </c>
      <c r="M11" s="171">
        <v>7</v>
      </c>
      <c r="N11" s="171">
        <v>2</v>
      </c>
      <c r="O11" s="398" t="s">
        <v>924</v>
      </c>
    </row>
    <row r="12" spans="1:15" s="136" customFormat="1" ht="24" customHeight="1">
      <c r="A12" s="399" t="s">
        <v>925</v>
      </c>
      <c r="B12" s="124">
        <v>15</v>
      </c>
      <c r="C12" s="140">
        <v>9</v>
      </c>
      <c r="D12" s="140">
        <v>6</v>
      </c>
      <c r="E12" s="140" t="s">
        <v>113</v>
      </c>
      <c r="F12" s="140">
        <v>1</v>
      </c>
      <c r="G12" s="140">
        <v>15</v>
      </c>
      <c r="H12" s="140" t="s">
        <v>113</v>
      </c>
      <c r="I12" s="140" t="s">
        <v>113</v>
      </c>
      <c r="J12" s="140" t="s">
        <v>113</v>
      </c>
      <c r="K12" s="140" t="s">
        <v>113</v>
      </c>
      <c r="L12" s="136">
        <v>13</v>
      </c>
      <c r="M12" s="140">
        <v>2</v>
      </c>
      <c r="N12" s="140" t="s">
        <v>113</v>
      </c>
      <c r="O12" s="402" t="s">
        <v>925</v>
      </c>
    </row>
    <row r="13" spans="1:15" s="126" customFormat="1" ht="24" customHeight="1">
      <c r="A13" s="395" t="s">
        <v>926</v>
      </c>
      <c r="B13" s="169">
        <v>43</v>
      </c>
      <c r="C13" s="170">
        <v>21</v>
      </c>
      <c r="D13" s="170">
        <v>22</v>
      </c>
      <c r="E13" s="171">
        <v>0</v>
      </c>
      <c r="F13" s="171">
        <v>0</v>
      </c>
      <c r="G13" s="171">
        <v>43</v>
      </c>
      <c r="H13" s="171">
        <v>5</v>
      </c>
      <c r="I13" s="171">
        <v>0</v>
      </c>
      <c r="J13" s="171">
        <v>0</v>
      </c>
      <c r="K13" s="171">
        <v>0</v>
      </c>
      <c r="L13" s="171">
        <v>33</v>
      </c>
      <c r="M13" s="171">
        <v>8</v>
      </c>
      <c r="N13" s="171">
        <v>2</v>
      </c>
      <c r="O13" s="398" t="s">
        <v>926</v>
      </c>
    </row>
    <row r="14" spans="1:15" s="136" customFormat="1" ht="24" customHeight="1">
      <c r="A14" s="399" t="s">
        <v>927</v>
      </c>
      <c r="B14" s="124">
        <v>15</v>
      </c>
      <c r="C14" s="140">
        <v>8</v>
      </c>
      <c r="D14" s="140">
        <v>7</v>
      </c>
      <c r="E14" s="140" t="s">
        <v>113</v>
      </c>
      <c r="F14" s="140" t="s">
        <v>113</v>
      </c>
      <c r="G14" s="140">
        <v>15</v>
      </c>
      <c r="H14" s="140">
        <v>1</v>
      </c>
      <c r="I14" s="140" t="s">
        <v>113</v>
      </c>
      <c r="J14" s="140" t="s">
        <v>113</v>
      </c>
      <c r="K14" s="140" t="s">
        <v>113</v>
      </c>
      <c r="L14" s="136">
        <v>13</v>
      </c>
      <c r="M14" s="140">
        <v>2</v>
      </c>
      <c r="N14" s="140" t="s">
        <v>113</v>
      </c>
      <c r="O14" s="402" t="s">
        <v>927</v>
      </c>
    </row>
    <row r="15" spans="1:15" s="123" customFormat="1" ht="24" customHeight="1">
      <c r="A15" s="395" t="s">
        <v>928</v>
      </c>
      <c r="B15" s="173">
        <v>43</v>
      </c>
      <c r="C15" s="174">
        <v>21</v>
      </c>
      <c r="D15" s="174">
        <v>22</v>
      </c>
      <c r="E15" s="171">
        <v>0</v>
      </c>
      <c r="F15" s="171">
        <v>0</v>
      </c>
      <c r="G15" s="171">
        <v>43</v>
      </c>
      <c r="H15" s="171">
        <v>5</v>
      </c>
      <c r="I15" s="171">
        <v>0</v>
      </c>
      <c r="J15" s="171">
        <v>0</v>
      </c>
      <c r="K15" s="171">
        <v>0</v>
      </c>
      <c r="L15" s="171">
        <v>33</v>
      </c>
      <c r="M15" s="171">
        <v>8</v>
      </c>
      <c r="N15" s="171">
        <v>2</v>
      </c>
      <c r="O15" s="398" t="s">
        <v>928</v>
      </c>
    </row>
    <row r="16" spans="1:15" s="123" customFormat="1" ht="24" customHeight="1">
      <c r="A16" s="395" t="s">
        <v>929</v>
      </c>
      <c r="B16" s="174">
        <v>14</v>
      </c>
      <c r="C16" s="174">
        <v>8</v>
      </c>
      <c r="D16" s="174">
        <v>6</v>
      </c>
      <c r="E16" s="171">
        <v>0</v>
      </c>
      <c r="F16" s="171">
        <v>1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12</v>
      </c>
      <c r="M16" s="171">
        <v>2</v>
      </c>
      <c r="N16" s="171">
        <v>0</v>
      </c>
      <c r="O16" s="398" t="s">
        <v>929</v>
      </c>
    </row>
    <row r="17" spans="1:15" s="78" customFormat="1" ht="24" customHeight="1" thickBot="1">
      <c r="A17" s="20">
        <v>2005</v>
      </c>
      <c r="B17" s="847">
        <f>SUM(C17:D17)</f>
        <v>58</v>
      </c>
      <c r="C17" s="848">
        <v>29</v>
      </c>
      <c r="D17" s="848">
        <v>29</v>
      </c>
      <c r="E17" s="848">
        <v>0</v>
      </c>
      <c r="F17" s="848">
        <v>1</v>
      </c>
      <c r="G17" s="848">
        <v>58</v>
      </c>
      <c r="H17" s="848">
        <v>3</v>
      </c>
      <c r="I17" s="848">
        <v>0</v>
      </c>
      <c r="J17" s="848">
        <v>0</v>
      </c>
      <c r="K17" s="848">
        <v>0</v>
      </c>
      <c r="L17" s="848">
        <v>47</v>
      </c>
      <c r="M17" s="848">
        <v>9</v>
      </c>
      <c r="N17" s="848">
        <v>2</v>
      </c>
      <c r="O17" s="19">
        <v>2005</v>
      </c>
    </row>
    <row r="18" spans="1:15" s="23" customFormat="1" ht="12.75" customHeight="1">
      <c r="A18" s="23" t="s">
        <v>1349</v>
      </c>
      <c r="G18" s="13"/>
      <c r="K18" s="899" t="s">
        <v>716</v>
      </c>
      <c r="L18" s="899"/>
      <c r="M18" s="899"/>
      <c r="N18" s="899"/>
      <c r="O18" s="899"/>
    </row>
    <row r="19" spans="8:32" s="23" customFormat="1" ht="12"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2:42" s="23" customFormat="1" ht="12"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</row>
    <row r="21" spans="12:47" s="23" customFormat="1" ht="12"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</row>
    <row r="22" spans="13:53" s="23" customFormat="1" ht="12"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3:53" s="23" customFormat="1" ht="12"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3:53" s="23" customFormat="1" ht="12"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3:53" s="23" customFormat="1" ht="12"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</sheetData>
  <mergeCells count="10">
    <mergeCell ref="K18:O18"/>
    <mergeCell ref="B4:D4"/>
    <mergeCell ref="G4:K4"/>
    <mergeCell ref="L4:N4"/>
    <mergeCell ref="A1:O1"/>
    <mergeCell ref="B3:D3"/>
    <mergeCell ref="G3:K3"/>
    <mergeCell ref="L3:N3"/>
    <mergeCell ref="A3:A6"/>
    <mergeCell ref="O3:O6"/>
  </mergeCells>
  <printOptions/>
  <pageMargins left="0.45" right="0.38" top="1" bottom="1" header="0.5" footer="0.5"/>
  <pageSetup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B10">
      <selection activeCell="L34" sqref="L34"/>
    </sheetView>
  </sheetViews>
  <sheetFormatPr defaultColWidth="8.88671875" defaultRowHeight="13.5"/>
  <cols>
    <col min="1" max="14" width="9.21484375" style="16" customWidth="1"/>
    <col min="15" max="16384" width="8.77734375" style="16" customWidth="1"/>
  </cols>
  <sheetData>
    <row r="1" spans="1:14" s="23" customFormat="1" ht="26.25" customHeight="1">
      <c r="A1" s="828" t="s">
        <v>930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</row>
    <row r="2" spans="1:14" s="23" customFormat="1" ht="13.5" customHeight="1" thickBot="1">
      <c r="A2" s="23" t="s">
        <v>891</v>
      </c>
      <c r="N2" s="367" t="s">
        <v>892</v>
      </c>
    </row>
    <row r="3" spans="1:14" s="23" customFormat="1" ht="15.75" customHeight="1">
      <c r="A3" s="859" t="s">
        <v>825</v>
      </c>
      <c r="B3" s="858" t="s">
        <v>931</v>
      </c>
      <c r="C3" s="858"/>
      <c r="D3" s="858"/>
      <c r="E3" s="859"/>
      <c r="F3" s="860" t="s">
        <v>932</v>
      </c>
      <c r="G3" s="858"/>
      <c r="H3" s="858"/>
      <c r="I3" s="858"/>
      <c r="J3" s="858"/>
      <c r="K3" s="858"/>
      <c r="L3" s="858"/>
      <c r="M3" s="859"/>
      <c r="N3" s="482" t="s">
        <v>827</v>
      </c>
    </row>
    <row r="4" spans="1:14" s="23" customFormat="1" ht="15.75" customHeight="1">
      <c r="A4" s="833"/>
      <c r="B4" s="992" t="s">
        <v>933</v>
      </c>
      <c r="C4" s="992"/>
      <c r="D4" s="992"/>
      <c r="E4" s="833"/>
      <c r="F4" s="888" t="s">
        <v>934</v>
      </c>
      <c r="G4" s="889"/>
      <c r="H4" s="889"/>
      <c r="I4" s="889"/>
      <c r="J4" s="889"/>
      <c r="K4" s="889"/>
      <c r="L4" s="889"/>
      <c r="M4" s="879"/>
      <c r="N4" s="507"/>
    </row>
    <row r="5" spans="1:14" s="23" customFormat="1" ht="15.75" customHeight="1">
      <c r="A5" s="833"/>
      <c r="B5" s="478" t="s">
        <v>935</v>
      </c>
      <c r="C5" s="497" t="s">
        <v>936</v>
      </c>
      <c r="D5" s="497" t="s">
        <v>937</v>
      </c>
      <c r="E5" s="497" t="s">
        <v>938</v>
      </c>
      <c r="F5" s="497" t="s">
        <v>939</v>
      </c>
      <c r="G5" s="542" t="s">
        <v>940</v>
      </c>
      <c r="H5" s="542" t="s">
        <v>941</v>
      </c>
      <c r="I5" s="497" t="s">
        <v>942</v>
      </c>
      <c r="J5" s="497" t="s">
        <v>943</v>
      </c>
      <c r="K5" s="497" t="s">
        <v>944</v>
      </c>
      <c r="L5" s="497" t="s">
        <v>945</v>
      </c>
      <c r="M5" s="486" t="s">
        <v>946</v>
      </c>
      <c r="N5" s="507"/>
    </row>
    <row r="6" spans="1:14" s="23" customFormat="1" ht="15.75" customHeight="1">
      <c r="A6" s="833"/>
      <c r="B6" s="343"/>
      <c r="C6" s="114"/>
      <c r="D6" s="114"/>
      <c r="E6" s="114"/>
      <c r="F6" s="507"/>
      <c r="G6" s="114" t="s">
        <v>947</v>
      </c>
      <c r="H6" s="114"/>
      <c r="I6" s="114" t="s">
        <v>948</v>
      </c>
      <c r="J6" s="114" t="s">
        <v>948</v>
      </c>
      <c r="K6" s="114" t="s">
        <v>949</v>
      </c>
      <c r="L6" s="114"/>
      <c r="M6" s="507"/>
      <c r="N6" s="507"/>
    </row>
    <row r="7" spans="1:14" s="23" customFormat="1" ht="15.75" customHeight="1">
      <c r="A7" s="879"/>
      <c r="B7" s="480" t="s">
        <v>859</v>
      </c>
      <c r="C7" s="501" t="s">
        <v>950</v>
      </c>
      <c r="D7" s="501" t="s">
        <v>951</v>
      </c>
      <c r="E7" s="501" t="s">
        <v>952</v>
      </c>
      <c r="F7" s="479" t="s">
        <v>859</v>
      </c>
      <c r="G7" s="501" t="s">
        <v>953</v>
      </c>
      <c r="H7" s="501" t="s">
        <v>954</v>
      </c>
      <c r="I7" s="501" t="s">
        <v>955</v>
      </c>
      <c r="J7" s="501" t="s">
        <v>956</v>
      </c>
      <c r="K7" s="501" t="s">
        <v>957</v>
      </c>
      <c r="L7" s="501" t="s">
        <v>952</v>
      </c>
      <c r="M7" s="479" t="s">
        <v>889</v>
      </c>
      <c r="N7" s="479"/>
    </row>
    <row r="8" spans="1:14" s="132" customFormat="1" ht="13.5" customHeight="1">
      <c r="A8" s="419" t="s">
        <v>814</v>
      </c>
      <c r="B8" s="171">
        <f>SUM(C8:E8)</f>
        <v>264</v>
      </c>
      <c r="C8" s="171">
        <v>32</v>
      </c>
      <c r="D8" s="171">
        <v>47</v>
      </c>
      <c r="E8" s="171">
        <v>185</v>
      </c>
      <c r="F8" s="171">
        <f>SUM(G8:M8)</f>
        <v>377</v>
      </c>
      <c r="G8" s="176">
        <v>132</v>
      </c>
      <c r="H8" s="176">
        <v>29</v>
      </c>
      <c r="I8" s="176">
        <v>0</v>
      </c>
      <c r="J8" s="176">
        <v>16</v>
      </c>
      <c r="K8" s="176">
        <v>20</v>
      </c>
      <c r="L8" s="176">
        <v>179</v>
      </c>
      <c r="M8" s="176">
        <v>1</v>
      </c>
      <c r="N8" s="418" t="s">
        <v>814</v>
      </c>
    </row>
    <row r="9" spans="1:14" s="132" customFormat="1" ht="13.5" customHeight="1">
      <c r="A9" s="399" t="s">
        <v>815</v>
      </c>
      <c r="B9" s="140">
        <v>75</v>
      </c>
      <c r="C9" s="140">
        <v>15</v>
      </c>
      <c r="D9" s="140">
        <v>11</v>
      </c>
      <c r="E9" s="140">
        <v>49</v>
      </c>
      <c r="F9" s="140">
        <f>SUM(G9,H9,J9,K9,L9,M9)</f>
        <v>102</v>
      </c>
      <c r="G9" s="140">
        <v>31</v>
      </c>
      <c r="H9" s="140">
        <v>12</v>
      </c>
      <c r="I9" s="140" t="s">
        <v>113</v>
      </c>
      <c r="J9" s="177">
        <v>2</v>
      </c>
      <c r="K9" s="140">
        <v>6</v>
      </c>
      <c r="L9" s="177">
        <v>51</v>
      </c>
      <c r="M9" s="177" t="s">
        <v>113</v>
      </c>
      <c r="N9" s="402" t="s">
        <v>815</v>
      </c>
    </row>
    <row r="10" spans="1:14" s="136" customFormat="1" ht="13.5" customHeight="1">
      <c r="A10" s="395" t="s">
        <v>816</v>
      </c>
      <c r="B10" s="171">
        <f>SUM(C10:E10)</f>
        <v>169</v>
      </c>
      <c r="C10" s="171">
        <v>45</v>
      </c>
      <c r="D10" s="171">
        <v>41</v>
      </c>
      <c r="E10" s="171">
        <v>83</v>
      </c>
      <c r="F10" s="171">
        <f>SUM(G10:M10)</f>
        <v>223</v>
      </c>
      <c r="G10" s="176">
        <v>90</v>
      </c>
      <c r="H10" s="176">
        <v>24</v>
      </c>
      <c r="I10" s="176">
        <v>0</v>
      </c>
      <c r="J10" s="176">
        <v>14</v>
      </c>
      <c r="K10" s="176">
        <v>21</v>
      </c>
      <c r="L10" s="176">
        <v>74</v>
      </c>
      <c r="M10" s="176">
        <v>0</v>
      </c>
      <c r="N10" s="398" t="s">
        <v>816</v>
      </c>
    </row>
    <row r="11" spans="1:14" s="136" customFormat="1" ht="13.5" customHeight="1">
      <c r="A11" s="395" t="s">
        <v>817</v>
      </c>
      <c r="B11" s="140">
        <v>27</v>
      </c>
      <c r="C11" s="140">
        <v>2</v>
      </c>
      <c r="D11" s="140">
        <v>11</v>
      </c>
      <c r="E11" s="140">
        <v>14</v>
      </c>
      <c r="F11" s="140">
        <f>SUM(G11,H11,J11,K11,L11,M11)</f>
        <v>40</v>
      </c>
      <c r="G11" s="140">
        <v>19</v>
      </c>
      <c r="H11" s="140">
        <v>3</v>
      </c>
      <c r="I11" s="140" t="s">
        <v>113</v>
      </c>
      <c r="J11" s="177">
        <v>1</v>
      </c>
      <c r="K11" s="140">
        <v>3</v>
      </c>
      <c r="L11" s="177">
        <v>14</v>
      </c>
      <c r="M11" s="177" t="s">
        <v>113</v>
      </c>
      <c r="N11" s="398" t="s">
        <v>817</v>
      </c>
    </row>
    <row r="12" spans="1:14" s="136" customFormat="1" ht="13.5" customHeight="1">
      <c r="A12" s="395" t="s">
        <v>818</v>
      </c>
      <c r="B12" s="171">
        <f>SUM(C12:E12)</f>
        <v>160</v>
      </c>
      <c r="C12" s="171">
        <v>38</v>
      </c>
      <c r="D12" s="171">
        <v>42</v>
      </c>
      <c r="E12" s="171">
        <v>80</v>
      </c>
      <c r="F12" s="171">
        <f>SUM(G12:M12)</f>
        <v>230</v>
      </c>
      <c r="G12" s="176">
        <v>105</v>
      </c>
      <c r="H12" s="176">
        <v>22</v>
      </c>
      <c r="I12" s="176">
        <v>0</v>
      </c>
      <c r="J12" s="176">
        <v>6</v>
      </c>
      <c r="K12" s="176">
        <v>12</v>
      </c>
      <c r="L12" s="176">
        <v>85</v>
      </c>
      <c r="M12" s="176">
        <v>0</v>
      </c>
      <c r="N12" s="398" t="s">
        <v>818</v>
      </c>
    </row>
    <row r="13" spans="1:14" s="136" customFormat="1" ht="13.5" customHeight="1">
      <c r="A13" s="399" t="s">
        <v>819</v>
      </c>
      <c r="B13" s="140">
        <v>48</v>
      </c>
      <c r="C13" s="140">
        <v>8</v>
      </c>
      <c r="D13" s="140">
        <v>10</v>
      </c>
      <c r="E13" s="140">
        <v>30</v>
      </c>
      <c r="F13" s="140">
        <v>50</v>
      </c>
      <c r="G13" s="140">
        <v>20</v>
      </c>
      <c r="H13" s="140">
        <v>5</v>
      </c>
      <c r="I13" s="140" t="s">
        <v>113</v>
      </c>
      <c r="J13" s="177">
        <v>3</v>
      </c>
      <c r="K13" s="140">
        <v>6</v>
      </c>
      <c r="L13" s="177">
        <v>16</v>
      </c>
      <c r="M13" s="177" t="s">
        <v>113</v>
      </c>
      <c r="N13" s="402" t="s">
        <v>819</v>
      </c>
    </row>
    <row r="14" spans="1:14" s="136" customFormat="1" ht="13.5" customHeight="1">
      <c r="A14" s="395" t="s">
        <v>820</v>
      </c>
      <c r="B14" s="171">
        <v>170</v>
      </c>
      <c r="C14" s="171">
        <v>41</v>
      </c>
      <c r="D14" s="171">
        <v>50</v>
      </c>
      <c r="E14" s="171">
        <v>79</v>
      </c>
      <c r="F14" s="171">
        <v>243</v>
      </c>
      <c r="G14" s="176">
        <v>120</v>
      </c>
      <c r="H14" s="176">
        <v>15</v>
      </c>
      <c r="I14" s="176">
        <v>0</v>
      </c>
      <c r="J14" s="176">
        <v>10</v>
      </c>
      <c r="K14" s="176">
        <v>14</v>
      </c>
      <c r="L14" s="176">
        <v>84</v>
      </c>
      <c r="M14" s="176">
        <v>0</v>
      </c>
      <c r="N14" s="398" t="s">
        <v>820</v>
      </c>
    </row>
    <row r="15" spans="1:14" s="136" customFormat="1" ht="13.5" customHeight="1">
      <c r="A15" s="399" t="s">
        <v>821</v>
      </c>
      <c r="B15" s="140">
        <v>66</v>
      </c>
      <c r="C15" s="140">
        <v>16</v>
      </c>
      <c r="D15" s="140">
        <v>10</v>
      </c>
      <c r="E15" s="140">
        <v>40</v>
      </c>
      <c r="F15" s="140">
        <v>75</v>
      </c>
      <c r="G15" s="140">
        <v>17</v>
      </c>
      <c r="H15" s="140">
        <v>7</v>
      </c>
      <c r="I15" s="140" t="s">
        <v>113</v>
      </c>
      <c r="J15" s="177">
        <v>1</v>
      </c>
      <c r="K15" s="140">
        <v>10</v>
      </c>
      <c r="L15" s="177">
        <v>40</v>
      </c>
      <c r="M15" s="177" t="s">
        <v>113</v>
      </c>
      <c r="N15" s="402" t="s">
        <v>821</v>
      </c>
    </row>
    <row r="16" spans="1:14" s="132" customFormat="1" ht="13.5" customHeight="1">
      <c r="A16" s="395" t="s">
        <v>822</v>
      </c>
      <c r="B16" s="171">
        <v>147</v>
      </c>
      <c r="C16" s="171">
        <v>38</v>
      </c>
      <c r="D16" s="171">
        <v>37</v>
      </c>
      <c r="E16" s="171">
        <v>72</v>
      </c>
      <c r="F16" s="171">
        <v>209</v>
      </c>
      <c r="G16" s="176">
        <v>102</v>
      </c>
      <c r="H16" s="176">
        <v>13</v>
      </c>
      <c r="I16" s="176"/>
      <c r="J16" s="176">
        <v>6</v>
      </c>
      <c r="K16" s="176">
        <v>15</v>
      </c>
      <c r="L16" s="176">
        <v>73</v>
      </c>
      <c r="M16" s="176"/>
      <c r="N16" s="398" t="s">
        <v>822</v>
      </c>
    </row>
    <row r="17" spans="1:14" s="132" customFormat="1" ht="13.5" customHeight="1">
      <c r="A17" s="395" t="s">
        <v>823</v>
      </c>
      <c r="B17" s="171">
        <v>101</v>
      </c>
      <c r="C17" s="171">
        <v>27</v>
      </c>
      <c r="D17" s="171">
        <v>19</v>
      </c>
      <c r="E17" s="171">
        <v>55</v>
      </c>
      <c r="F17" s="171">
        <v>66</v>
      </c>
      <c r="G17" s="176">
        <v>0</v>
      </c>
      <c r="H17" s="176">
        <v>2</v>
      </c>
      <c r="I17" s="176">
        <v>0</v>
      </c>
      <c r="J17" s="176">
        <v>2</v>
      </c>
      <c r="K17" s="176">
        <v>7</v>
      </c>
      <c r="L17" s="176">
        <v>55</v>
      </c>
      <c r="M17" s="176">
        <v>0</v>
      </c>
      <c r="N17" s="398" t="s">
        <v>823</v>
      </c>
    </row>
    <row r="18" spans="1:14" s="2" customFormat="1" ht="13.5" customHeight="1" thickBot="1">
      <c r="A18" s="20" t="s">
        <v>824</v>
      </c>
      <c r="B18" s="84">
        <v>222</v>
      </c>
      <c r="C18" s="84">
        <v>39</v>
      </c>
      <c r="D18" s="84">
        <v>41</v>
      </c>
      <c r="E18" s="84">
        <v>142</v>
      </c>
      <c r="F18" s="84">
        <v>293</v>
      </c>
      <c r="G18" s="86">
        <v>110</v>
      </c>
      <c r="H18" s="86">
        <v>21</v>
      </c>
      <c r="I18" s="86">
        <v>0</v>
      </c>
      <c r="J18" s="86">
        <v>6</v>
      </c>
      <c r="K18" s="86">
        <v>20</v>
      </c>
      <c r="L18" s="86">
        <v>136</v>
      </c>
      <c r="M18" s="86">
        <v>0</v>
      </c>
      <c r="N18" s="19" t="s">
        <v>824</v>
      </c>
    </row>
    <row r="19" spans="1:14" s="13" customFormat="1" ht="13.5" customHeight="1" thickBot="1">
      <c r="A19" s="10"/>
      <c r="B19" s="10"/>
      <c r="C19" s="10"/>
      <c r="D19" s="10"/>
      <c r="E19" s="10"/>
      <c r="F19" s="10"/>
      <c r="G19" s="10"/>
      <c r="M19" s="10"/>
      <c r="N19" s="343"/>
    </row>
    <row r="20" spans="1:12" s="23" customFormat="1" ht="15.75" customHeight="1">
      <c r="A20" s="892" t="s">
        <v>958</v>
      </c>
      <c r="B20" s="820" t="s">
        <v>959</v>
      </c>
      <c r="C20" s="964"/>
      <c r="D20" s="964"/>
      <c r="E20" s="964"/>
      <c r="F20" s="964"/>
      <c r="G20" s="964"/>
      <c r="H20" s="964"/>
      <c r="I20" s="964"/>
      <c r="J20" s="964"/>
      <c r="K20" s="964"/>
      <c r="L20" s="895" t="s">
        <v>958</v>
      </c>
    </row>
    <row r="21" spans="1:12" s="23" customFormat="1" ht="15.75" customHeight="1">
      <c r="A21" s="893"/>
      <c r="B21" s="486" t="s">
        <v>939</v>
      </c>
      <c r="C21" s="486" t="s">
        <v>960</v>
      </c>
      <c r="D21" s="542" t="s">
        <v>961</v>
      </c>
      <c r="E21" s="497" t="s">
        <v>962</v>
      </c>
      <c r="F21" s="497" t="s">
        <v>963</v>
      </c>
      <c r="G21" s="497" t="s">
        <v>964</v>
      </c>
      <c r="H21" s="497" t="s">
        <v>965</v>
      </c>
      <c r="I21" s="486" t="s">
        <v>966</v>
      </c>
      <c r="J21" s="497" t="s">
        <v>938</v>
      </c>
      <c r="K21" s="486" t="s">
        <v>946</v>
      </c>
      <c r="L21" s="882"/>
    </row>
    <row r="22" spans="1:12" s="23" customFormat="1" ht="15.75" customHeight="1">
      <c r="A22" s="893"/>
      <c r="B22" s="507"/>
      <c r="C22" s="507"/>
      <c r="D22" s="114" t="s">
        <v>967</v>
      </c>
      <c r="E22" s="114"/>
      <c r="F22" s="114"/>
      <c r="G22" s="114" t="s">
        <v>949</v>
      </c>
      <c r="H22" s="114"/>
      <c r="I22" s="507" t="s">
        <v>968</v>
      </c>
      <c r="J22" s="114"/>
      <c r="K22" s="507"/>
      <c r="L22" s="882"/>
    </row>
    <row r="23" spans="1:12" s="23" customFormat="1" ht="15.75" customHeight="1">
      <c r="A23" s="894"/>
      <c r="B23" s="479" t="s">
        <v>859</v>
      </c>
      <c r="C23" s="479" t="s">
        <v>969</v>
      </c>
      <c r="D23" s="501" t="s">
        <v>970</v>
      </c>
      <c r="E23" s="501" t="s">
        <v>971</v>
      </c>
      <c r="F23" s="501" t="s">
        <v>972</v>
      </c>
      <c r="G23" s="501" t="s">
        <v>973</v>
      </c>
      <c r="H23" s="501" t="s">
        <v>974</v>
      </c>
      <c r="I23" s="479" t="s">
        <v>975</v>
      </c>
      <c r="J23" s="501" t="s">
        <v>952</v>
      </c>
      <c r="K23" s="511" t="s">
        <v>889</v>
      </c>
      <c r="L23" s="884"/>
    </row>
    <row r="24" spans="1:12" s="132" customFormat="1" ht="13.5" customHeight="1">
      <c r="A24" s="419" t="s">
        <v>814</v>
      </c>
      <c r="B24" s="171">
        <f>SUM(C24:K24)</f>
        <v>340</v>
      </c>
      <c r="C24" s="171">
        <v>141</v>
      </c>
      <c r="D24" s="171">
        <v>10</v>
      </c>
      <c r="E24" s="171">
        <v>0</v>
      </c>
      <c r="F24" s="176">
        <v>27</v>
      </c>
      <c r="G24" s="176">
        <v>26</v>
      </c>
      <c r="H24" s="171">
        <v>0</v>
      </c>
      <c r="I24" s="176">
        <v>1</v>
      </c>
      <c r="J24" s="176">
        <v>119</v>
      </c>
      <c r="K24" s="176">
        <v>16</v>
      </c>
      <c r="L24" s="418" t="s">
        <v>814</v>
      </c>
    </row>
    <row r="25" spans="1:12" s="132" customFormat="1" ht="13.5" customHeight="1">
      <c r="A25" s="399" t="s">
        <v>815</v>
      </c>
      <c r="B25" s="140">
        <f>SUM(C25:K25)</f>
        <v>105</v>
      </c>
      <c r="C25" s="124">
        <v>41</v>
      </c>
      <c r="D25" s="124">
        <v>2</v>
      </c>
      <c r="E25" s="124" t="s">
        <v>113</v>
      </c>
      <c r="F25" s="124">
        <v>4</v>
      </c>
      <c r="G25" s="124">
        <v>5</v>
      </c>
      <c r="H25" s="124">
        <v>1</v>
      </c>
      <c r="I25" s="178">
        <v>3</v>
      </c>
      <c r="J25" s="124">
        <v>49</v>
      </c>
      <c r="K25" s="178" t="s">
        <v>113</v>
      </c>
      <c r="L25" s="402" t="s">
        <v>815</v>
      </c>
    </row>
    <row r="26" spans="1:12" s="136" customFormat="1" ht="13.5" customHeight="1">
      <c r="A26" s="395" t="s">
        <v>816</v>
      </c>
      <c r="B26" s="171">
        <f>SUM(C26:K26)</f>
        <v>319</v>
      </c>
      <c r="C26" s="171">
        <v>111</v>
      </c>
      <c r="D26" s="171">
        <v>4</v>
      </c>
      <c r="E26" s="171">
        <v>0</v>
      </c>
      <c r="F26" s="176">
        <v>7</v>
      </c>
      <c r="G26" s="176">
        <v>19</v>
      </c>
      <c r="H26" s="171">
        <v>0</v>
      </c>
      <c r="I26" s="176">
        <v>2</v>
      </c>
      <c r="J26" s="176">
        <v>175</v>
      </c>
      <c r="K26" s="176">
        <v>1</v>
      </c>
      <c r="L26" s="398" t="s">
        <v>816</v>
      </c>
    </row>
    <row r="27" spans="1:12" s="136" customFormat="1" ht="13.5" customHeight="1">
      <c r="A27" s="395" t="s">
        <v>817</v>
      </c>
      <c r="B27" s="140">
        <f>SUM(C27:K27)</f>
        <v>91</v>
      </c>
      <c r="C27" s="124">
        <v>28</v>
      </c>
      <c r="D27" s="124">
        <v>2</v>
      </c>
      <c r="E27" s="124" t="s">
        <v>113</v>
      </c>
      <c r="F27" s="124">
        <v>3</v>
      </c>
      <c r="G27" s="124">
        <v>7</v>
      </c>
      <c r="H27" s="124" t="s">
        <v>113</v>
      </c>
      <c r="I27" s="178" t="s">
        <v>113</v>
      </c>
      <c r="J27" s="124">
        <v>50</v>
      </c>
      <c r="K27" s="178">
        <v>1</v>
      </c>
      <c r="L27" s="398" t="s">
        <v>817</v>
      </c>
    </row>
    <row r="28" spans="1:12" s="136" customFormat="1" ht="13.5" customHeight="1">
      <c r="A28" s="395" t="s">
        <v>818</v>
      </c>
      <c r="B28" s="171">
        <f>SUM(C28:K28)</f>
        <v>219</v>
      </c>
      <c r="C28" s="171">
        <v>113</v>
      </c>
      <c r="D28" s="171">
        <v>4</v>
      </c>
      <c r="E28" s="171">
        <v>0</v>
      </c>
      <c r="F28" s="176">
        <v>4</v>
      </c>
      <c r="G28" s="176">
        <v>27</v>
      </c>
      <c r="H28" s="171">
        <v>0</v>
      </c>
      <c r="I28" s="176">
        <v>1</v>
      </c>
      <c r="J28" s="176">
        <v>68</v>
      </c>
      <c r="K28" s="176">
        <v>2</v>
      </c>
      <c r="L28" s="398" t="s">
        <v>818</v>
      </c>
    </row>
    <row r="29" spans="1:12" s="136" customFormat="1" ht="13.5" customHeight="1">
      <c r="A29" s="399" t="s">
        <v>819</v>
      </c>
      <c r="B29" s="140">
        <v>29</v>
      </c>
      <c r="C29" s="124">
        <v>24</v>
      </c>
      <c r="D29" s="124" t="s">
        <v>113</v>
      </c>
      <c r="E29" s="124" t="s">
        <v>113</v>
      </c>
      <c r="F29" s="124">
        <v>3</v>
      </c>
      <c r="G29" s="124">
        <v>2</v>
      </c>
      <c r="H29" s="124" t="s">
        <v>113</v>
      </c>
      <c r="I29" s="178" t="s">
        <v>113</v>
      </c>
      <c r="J29" s="124" t="s">
        <v>113</v>
      </c>
      <c r="K29" s="178" t="s">
        <v>113</v>
      </c>
      <c r="L29" s="402" t="s">
        <v>819</v>
      </c>
    </row>
    <row r="30" spans="1:12" s="136" customFormat="1" ht="13.5" customHeight="1">
      <c r="A30" s="395" t="s">
        <v>820</v>
      </c>
      <c r="B30" s="171">
        <v>233</v>
      </c>
      <c r="C30" s="171">
        <v>125</v>
      </c>
      <c r="D30" s="171">
        <v>3</v>
      </c>
      <c r="E30" s="171">
        <v>2</v>
      </c>
      <c r="F30" s="176">
        <v>6</v>
      </c>
      <c r="G30" s="176">
        <v>11</v>
      </c>
      <c r="H30" s="171">
        <v>0</v>
      </c>
      <c r="I30" s="176">
        <v>1</v>
      </c>
      <c r="J30" s="176">
        <v>85</v>
      </c>
      <c r="K30" s="176">
        <v>0</v>
      </c>
      <c r="L30" s="398" t="s">
        <v>820</v>
      </c>
    </row>
    <row r="31" spans="1:12" s="136" customFormat="1" ht="13.5" customHeight="1">
      <c r="A31" s="399" t="s">
        <v>821</v>
      </c>
      <c r="B31" s="140">
        <v>43</v>
      </c>
      <c r="C31" s="124">
        <v>19</v>
      </c>
      <c r="D31" s="124">
        <v>2</v>
      </c>
      <c r="E31" s="124" t="s">
        <v>113</v>
      </c>
      <c r="F31" s="124">
        <v>1</v>
      </c>
      <c r="G31" s="124">
        <v>3</v>
      </c>
      <c r="H31" s="124">
        <v>1</v>
      </c>
      <c r="I31" s="178" t="s">
        <v>113</v>
      </c>
      <c r="J31" s="124">
        <v>16</v>
      </c>
      <c r="K31" s="178">
        <v>1</v>
      </c>
      <c r="L31" s="402" t="s">
        <v>821</v>
      </c>
    </row>
    <row r="32" spans="1:12" s="132" customFormat="1" ht="13.5" customHeight="1">
      <c r="A32" s="395" t="s">
        <v>822</v>
      </c>
      <c r="B32" s="171">
        <f>SUM(C32:K32)</f>
        <v>234</v>
      </c>
      <c r="C32" s="171">
        <v>120</v>
      </c>
      <c r="D32" s="171">
        <v>1</v>
      </c>
      <c r="E32" s="171">
        <v>2</v>
      </c>
      <c r="F32" s="176">
        <v>13</v>
      </c>
      <c r="G32" s="176">
        <v>14</v>
      </c>
      <c r="H32" s="171">
        <v>5</v>
      </c>
      <c r="I32" s="176"/>
      <c r="J32" s="176">
        <v>78</v>
      </c>
      <c r="K32" s="176">
        <v>1</v>
      </c>
      <c r="L32" s="398" t="s">
        <v>822</v>
      </c>
    </row>
    <row r="33" spans="1:12" s="132" customFormat="1" ht="13.5" customHeight="1">
      <c r="A33" s="395" t="s">
        <v>823</v>
      </c>
      <c r="B33" s="171">
        <v>52</v>
      </c>
      <c r="C33" s="171">
        <v>27</v>
      </c>
      <c r="D33" s="171">
        <v>0</v>
      </c>
      <c r="E33" s="171">
        <v>0</v>
      </c>
      <c r="F33" s="176">
        <v>2</v>
      </c>
      <c r="G33" s="176">
        <v>7</v>
      </c>
      <c r="H33" s="171">
        <v>0</v>
      </c>
      <c r="I33" s="176">
        <v>0</v>
      </c>
      <c r="J33" s="176">
        <v>16</v>
      </c>
      <c r="K33" s="176">
        <v>0</v>
      </c>
      <c r="L33" s="398" t="s">
        <v>823</v>
      </c>
    </row>
    <row r="34" spans="1:12" s="2" customFormat="1" ht="13.5" customHeight="1" thickBot="1">
      <c r="A34" s="20" t="s">
        <v>824</v>
      </c>
      <c r="B34" s="84">
        <v>295</v>
      </c>
      <c r="C34" s="84">
        <v>133</v>
      </c>
      <c r="D34" s="84">
        <v>3</v>
      </c>
      <c r="E34" s="84">
        <v>0</v>
      </c>
      <c r="F34" s="86">
        <v>12</v>
      </c>
      <c r="G34" s="86">
        <v>25</v>
      </c>
      <c r="H34" s="84">
        <v>0</v>
      </c>
      <c r="I34" s="86">
        <v>5</v>
      </c>
      <c r="J34" s="86">
        <v>117</v>
      </c>
      <c r="K34" s="86">
        <v>0</v>
      </c>
      <c r="L34" s="19" t="s">
        <v>824</v>
      </c>
    </row>
    <row r="35" spans="1:12" s="13" customFormat="1" ht="13.5">
      <c r="A35" s="13" t="s">
        <v>1350</v>
      </c>
      <c r="H35" s="899" t="s">
        <v>716</v>
      </c>
      <c r="I35" s="899"/>
      <c r="J35" s="899"/>
      <c r="K35" s="899"/>
      <c r="L35" s="899"/>
    </row>
    <row r="36" s="357" customFormat="1" ht="13.5"/>
    <row r="37" s="357" customFormat="1" ht="13.5"/>
    <row r="38" s="357" customFormat="1" ht="13.5"/>
    <row r="39" s="357" customFormat="1" ht="13.5"/>
    <row r="40" s="357" customFormat="1" ht="13.5"/>
    <row r="41" s="357" customFormat="1" ht="13.5"/>
    <row r="42" s="357" customFormat="1" ht="13.5"/>
    <row r="43" s="357" customFormat="1" ht="13.5"/>
    <row r="44" s="357" customFormat="1" ht="13.5"/>
  </sheetData>
  <mergeCells count="10">
    <mergeCell ref="H35:L35"/>
    <mergeCell ref="A20:A23"/>
    <mergeCell ref="L20:L23"/>
    <mergeCell ref="B20:K20"/>
    <mergeCell ref="F3:M3"/>
    <mergeCell ref="F4:M4"/>
    <mergeCell ref="A1:N1"/>
    <mergeCell ref="B3:E3"/>
    <mergeCell ref="B4:E4"/>
    <mergeCell ref="A3:A7"/>
  </mergeCells>
  <printOptions/>
  <pageMargins left="0.28" right="0.35" top="0.63" bottom="0.75" header="0.42" footer="0.5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2">
      <selection activeCell="M11" sqref="M11"/>
    </sheetView>
  </sheetViews>
  <sheetFormatPr defaultColWidth="8.88671875" defaultRowHeight="13.5"/>
  <cols>
    <col min="1" max="1" width="10.21484375" style="0" customWidth="1"/>
    <col min="2" max="2" width="7.77734375" style="0" customWidth="1"/>
    <col min="3" max="3" width="8.3359375" style="101" customWidth="1"/>
    <col min="4" max="4" width="7.77734375" style="0" customWidth="1"/>
    <col min="5" max="5" width="8.3359375" style="101" customWidth="1"/>
    <col min="6" max="6" width="7.77734375" style="0" customWidth="1"/>
    <col min="7" max="7" width="8.3359375" style="101" customWidth="1"/>
    <col min="8" max="8" width="7.77734375" style="0" customWidth="1"/>
    <col min="9" max="9" width="8.3359375" style="101" customWidth="1"/>
    <col min="10" max="10" width="7.77734375" style="0" customWidth="1"/>
    <col min="11" max="11" width="8.3359375" style="101" customWidth="1"/>
    <col min="12" max="12" width="7.77734375" style="0" customWidth="1"/>
    <col min="13" max="13" width="8.3359375" style="101" customWidth="1"/>
    <col min="14" max="14" width="10.21484375" style="0" customWidth="1"/>
    <col min="15" max="15" width="11.10546875" style="0" customWidth="1"/>
    <col min="16" max="16" width="12.5546875" style="0" customWidth="1"/>
    <col min="17" max="18" width="10.5546875" style="0" customWidth="1"/>
  </cols>
  <sheetData>
    <row r="1" spans="1:14" s="488" customFormat="1" ht="42" customHeight="1">
      <c r="A1" s="828" t="s">
        <v>1505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</row>
    <row r="2" spans="1:18" s="13" customFormat="1" ht="18" customHeight="1" thickBot="1">
      <c r="A2" s="23" t="s">
        <v>172</v>
      </c>
      <c r="B2" s="23"/>
      <c r="C2" s="543"/>
      <c r="D2" s="23"/>
      <c r="E2" s="543"/>
      <c r="F2" s="23"/>
      <c r="G2" s="543"/>
      <c r="H2" s="23"/>
      <c r="I2" s="543"/>
      <c r="J2" s="23"/>
      <c r="K2" s="543"/>
      <c r="L2" s="23"/>
      <c r="M2" s="543"/>
      <c r="N2" s="23"/>
      <c r="O2" s="23"/>
      <c r="P2" s="23"/>
      <c r="Q2" s="23"/>
      <c r="R2" s="23"/>
    </row>
    <row r="3" spans="1:18" s="13" customFormat="1" ht="45" customHeight="1">
      <c r="A3" s="472" t="s">
        <v>115</v>
      </c>
      <c r="B3" s="994" t="s">
        <v>87</v>
      </c>
      <c r="C3" s="995"/>
      <c r="D3" s="994" t="s">
        <v>88</v>
      </c>
      <c r="E3" s="995"/>
      <c r="F3" s="994" t="s">
        <v>89</v>
      </c>
      <c r="G3" s="995"/>
      <c r="H3" s="994" t="s">
        <v>90</v>
      </c>
      <c r="I3" s="995"/>
      <c r="J3" s="994" t="s">
        <v>109</v>
      </c>
      <c r="K3" s="995"/>
      <c r="L3" s="994" t="s">
        <v>110</v>
      </c>
      <c r="M3" s="995"/>
      <c r="N3" s="483" t="s">
        <v>115</v>
      </c>
      <c r="O3" s="23"/>
      <c r="P3" s="23"/>
      <c r="Q3" s="23"/>
      <c r="R3" s="23"/>
    </row>
    <row r="4" spans="1:18" s="13" customFormat="1" ht="45" customHeight="1">
      <c r="A4" s="473" t="s">
        <v>116</v>
      </c>
      <c r="B4" s="544" t="s">
        <v>398</v>
      </c>
      <c r="C4" s="545" t="s">
        <v>399</v>
      </c>
      <c r="D4" s="544" t="s">
        <v>400</v>
      </c>
      <c r="E4" s="545" t="s">
        <v>399</v>
      </c>
      <c r="F4" s="544" t="s">
        <v>400</v>
      </c>
      <c r="G4" s="545" t="s">
        <v>399</v>
      </c>
      <c r="H4" s="544" t="s">
        <v>400</v>
      </c>
      <c r="I4" s="545" t="s">
        <v>399</v>
      </c>
      <c r="J4" s="544" t="s">
        <v>400</v>
      </c>
      <c r="K4" s="545" t="s">
        <v>399</v>
      </c>
      <c r="L4" s="544" t="s">
        <v>400</v>
      </c>
      <c r="M4" s="545" t="s">
        <v>399</v>
      </c>
      <c r="N4" s="477" t="s">
        <v>116</v>
      </c>
      <c r="O4" s="23"/>
      <c r="P4" s="23"/>
      <c r="Q4" s="23"/>
      <c r="R4" s="23"/>
    </row>
    <row r="5" spans="1:14" s="549" customFormat="1" ht="36.75" customHeight="1">
      <c r="A5" s="420" t="s">
        <v>464</v>
      </c>
      <c r="B5" s="546">
        <v>63</v>
      </c>
      <c r="C5" s="547">
        <v>13501</v>
      </c>
      <c r="D5" s="548">
        <v>2438</v>
      </c>
      <c r="E5" s="547">
        <v>6963</v>
      </c>
      <c r="F5" s="548">
        <v>277</v>
      </c>
      <c r="G5" s="547">
        <v>277</v>
      </c>
      <c r="H5" s="548">
        <v>1892</v>
      </c>
      <c r="I5" s="547">
        <v>1982</v>
      </c>
      <c r="J5" s="548">
        <v>13</v>
      </c>
      <c r="K5" s="547">
        <v>8484</v>
      </c>
      <c r="L5" s="548">
        <v>4280</v>
      </c>
      <c r="M5" s="547">
        <v>4280</v>
      </c>
      <c r="N5" s="418" t="s">
        <v>464</v>
      </c>
    </row>
    <row r="6" spans="1:14" s="551" customFormat="1" ht="36.75" customHeight="1">
      <c r="A6" s="421" t="s">
        <v>465</v>
      </c>
      <c r="B6" s="550">
        <v>1274</v>
      </c>
      <c r="C6" s="550">
        <v>11308</v>
      </c>
      <c r="D6" s="550">
        <v>4466</v>
      </c>
      <c r="E6" s="550">
        <v>1794</v>
      </c>
      <c r="F6" s="550">
        <v>353</v>
      </c>
      <c r="G6" s="550">
        <v>353</v>
      </c>
      <c r="H6" s="550">
        <v>706</v>
      </c>
      <c r="I6" s="550">
        <v>706</v>
      </c>
      <c r="J6" s="550">
        <v>24</v>
      </c>
      <c r="K6" s="550">
        <v>4555</v>
      </c>
      <c r="L6" s="550">
        <v>25</v>
      </c>
      <c r="M6" s="550">
        <v>11</v>
      </c>
      <c r="N6" s="402" t="s">
        <v>465</v>
      </c>
    </row>
    <row r="7" spans="1:14" s="549" customFormat="1" ht="36.75" customHeight="1">
      <c r="A7" s="420" t="s">
        <v>466</v>
      </c>
      <c r="B7" s="546">
        <v>48</v>
      </c>
      <c r="C7" s="547">
        <v>3106</v>
      </c>
      <c r="D7" s="548">
        <v>9406</v>
      </c>
      <c r="E7" s="547">
        <v>3497</v>
      </c>
      <c r="F7" s="548">
        <v>292</v>
      </c>
      <c r="G7" s="547">
        <v>292</v>
      </c>
      <c r="H7" s="548">
        <v>9135</v>
      </c>
      <c r="I7" s="547">
        <v>9105</v>
      </c>
      <c r="J7" s="548">
        <v>320</v>
      </c>
      <c r="K7" s="547">
        <v>17370</v>
      </c>
      <c r="L7" s="548">
        <v>3854</v>
      </c>
      <c r="M7" s="547">
        <v>3854</v>
      </c>
      <c r="N7" s="398" t="s">
        <v>466</v>
      </c>
    </row>
    <row r="8" spans="1:14" s="551" customFormat="1" ht="36.75" customHeight="1">
      <c r="A8" s="421" t="s">
        <v>467</v>
      </c>
      <c r="B8" s="550">
        <v>837</v>
      </c>
      <c r="C8" s="550">
        <v>3780</v>
      </c>
      <c r="D8" s="550">
        <v>2160</v>
      </c>
      <c r="E8" s="550">
        <v>874</v>
      </c>
      <c r="F8" s="550">
        <v>4474</v>
      </c>
      <c r="G8" s="550">
        <v>351</v>
      </c>
      <c r="H8" s="550">
        <v>1757</v>
      </c>
      <c r="I8" s="550">
        <v>2002</v>
      </c>
      <c r="J8" s="550">
        <v>348</v>
      </c>
      <c r="K8" s="550">
        <f>SUM(K9:K15)</f>
        <v>33442</v>
      </c>
      <c r="L8" s="550">
        <v>7734</v>
      </c>
      <c r="M8" s="550">
        <v>7734</v>
      </c>
      <c r="N8" s="402" t="s">
        <v>467</v>
      </c>
    </row>
    <row r="9" spans="1:14" s="147" customFormat="1" ht="36.75" customHeight="1">
      <c r="A9" s="420" t="s">
        <v>468</v>
      </c>
      <c r="B9" s="185">
        <v>94</v>
      </c>
      <c r="C9" s="152">
        <v>3185</v>
      </c>
      <c r="D9" s="148">
        <v>9498</v>
      </c>
      <c r="E9" s="152">
        <v>3632</v>
      </c>
      <c r="F9" s="148">
        <v>311</v>
      </c>
      <c r="G9" s="152">
        <v>311</v>
      </c>
      <c r="H9" s="148">
        <v>9290</v>
      </c>
      <c r="I9" s="152">
        <v>4645</v>
      </c>
      <c r="J9" s="148">
        <v>92</v>
      </c>
      <c r="K9" s="152">
        <v>13262</v>
      </c>
      <c r="L9" s="148">
        <v>3510</v>
      </c>
      <c r="M9" s="152">
        <v>3268</v>
      </c>
      <c r="N9" s="398" t="s">
        <v>468</v>
      </c>
    </row>
    <row r="10" spans="1:14" s="147" customFormat="1" ht="36.75" customHeight="1">
      <c r="A10" s="420" t="s">
        <v>474</v>
      </c>
      <c r="B10" s="148">
        <v>6755</v>
      </c>
      <c r="C10" s="152">
        <v>15388</v>
      </c>
      <c r="D10" s="148">
        <v>6579</v>
      </c>
      <c r="E10" s="152">
        <v>1893</v>
      </c>
      <c r="F10" s="148">
        <v>1216</v>
      </c>
      <c r="G10" s="152">
        <v>1216</v>
      </c>
      <c r="H10" s="148">
        <v>9938</v>
      </c>
      <c r="I10" s="152">
        <v>4969</v>
      </c>
      <c r="J10" s="148">
        <v>150</v>
      </c>
      <c r="K10" s="152">
        <v>4050</v>
      </c>
      <c r="L10" s="148">
        <v>7190</v>
      </c>
      <c r="M10" s="152">
        <v>6904</v>
      </c>
      <c r="N10" s="398" t="s">
        <v>474</v>
      </c>
    </row>
    <row r="11" spans="1:14" s="228" customFormat="1" ht="36.75" customHeight="1" thickBot="1">
      <c r="A11" s="225" t="s">
        <v>1489</v>
      </c>
      <c r="B11" s="760">
        <v>548</v>
      </c>
      <c r="C11" s="761">
        <v>10412</v>
      </c>
      <c r="D11" s="761">
        <v>12441</v>
      </c>
      <c r="E11" s="761">
        <v>4538</v>
      </c>
      <c r="F11" s="761">
        <v>0</v>
      </c>
      <c r="G11" s="761">
        <v>772</v>
      </c>
      <c r="H11" s="761">
        <v>7058</v>
      </c>
      <c r="I11" s="761">
        <v>3603</v>
      </c>
      <c r="J11" s="761">
        <v>153</v>
      </c>
      <c r="K11" s="761">
        <v>16130</v>
      </c>
      <c r="L11" s="761">
        <v>11012</v>
      </c>
      <c r="M11" s="761">
        <v>6565</v>
      </c>
      <c r="N11" s="19" t="s">
        <v>1489</v>
      </c>
    </row>
    <row r="12" spans="1:14" s="504" customFormat="1" ht="13.5">
      <c r="A12" s="552" t="s">
        <v>1348</v>
      </c>
      <c r="B12" s="549"/>
      <c r="C12" s="514"/>
      <c r="D12" s="514"/>
      <c r="E12" s="553"/>
      <c r="F12" s="514"/>
      <c r="G12" s="553"/>
      <c r="H12" s="554"/>
      <c r="I12" s="554"/>
      <c r="J12" s="899" t="s">
        <v>716</v>
      </c>
      <c r="K12" s="899"/>
      <c r="L12" s="899"/>
      <c r="M12" s="899"/>
      <c r="N12" s="899"/>
    </row>
    <row r="13" spans="1:13" s="504" customFormat="1" ht="13.5">
      <c r="A13" s="993" t="s">
        <v>976</v>
      </c>
      <c r="B13" s="993"/>
      <c r="C13" s="993"/>
      <c r="D13" s="993"/>
      <c r="E13" s="993"/>
      <c r="F13" s="993"/>
      <c r="G13" s="993"/>
      <c r="H13" s="993"/>
      <c r="I13" s="993"/>
      <c r="K13" s="553"/>
      <c r="M13" s="553"/>
    </row>
    <row r="14" spans="3:13" s="504" customFormat="1" ht="13.5">
      <c r="C14" s="553"/>
      <c r="E14" s="553"/>
      <c r="G14" s="553"/>
      <c r="I14" s="553"/>
      <c r="K14" s="553"/>
      <c r="M14" s="553"/>
    </row>
    <row r="15" spans="3:13" s="504" customFormat="1" ht="13.5">
      <c r="C15" s="553"/>
      <c r="E15" s="553"/>
      <c r="G15" s="553"/>
      <c r="I15" s="553"/>
      <c r="K15" s="553"/>
      <c r="M15" s="553"/>
    </row>
    <row r="16" spans="3:13" s="504" customFormat="1" ht="13.5">
      <c r="C16" s="553"/>
      <c r="E16" s="553"/>
      <c r="G16" s="553"/>
      <c r="I16" s="553"/>
      <c r="K16" s="553"/>
      <c r="M16" s="553"/>
    </row>
    <row r="17" spans="3:13" s="504" customFormat="1" ht="13.5">
      <c r="C17" s="553"/>
      <c r="E17" s="553"/>
      <c r="G17" s="553"/>
      <c r="I17" s="553"/>
      <c r="K17" s="553"/>
      <c r="M17" s="553"/>
    </row>
    <row r="18" spans="3:13" s="504" customFormat="1" ht="13.5">
      <c r="C18" s="553"/>
      <c r="E18" s="553"/>
      <c r="G18" s="553"/>
      <c r="I18" s="553"/>
      <c r="K18" s="553"/>
      <c r="M18" s="553"/>
    </row>
    <row r="19" spans="3:13" s="504" customFormat="1" ht="13.5">
      <c r="C19" s="553"/>
      <c r="E19" s="553"/>
      <c r="G19" s="553"/>
      <c r="I19" s="553"/>
      <c r="K19" s="553"/>
      <c r="M19" s="553"/>
    </row>
    <row r="20" spans="3:13" s="504" customFormat="1" ht="13.5">
      <c r="C20" s="553"/>
      <c r="E20" s="553"/>
      <c r="G20" s="553"/>
      <c r="I20" s="553"/>
      <c r="K20" s="553"/>
      <c r="M20" s="553"/>
    </row>
    <row r="21" spans="3:13" s="504" customFormat="1" ht="13.5">
      <c r="C21" s="553"/>
      <c r="E21" s="553"/>
      <c r="G21" s="553"/>
      <c r="I21" s="553"/>
      <c r="K21" s="553"/>
      <c r="M21" s="553"/>
    </row>
  </sheetData>
  <mergeCells count="9">
    <mergeCell ref="A13:I13"/>
    <mergeCell ref="A1:N1"/>
    <mergeCell ref="B3:C3"/>
    <mergeCell ref="D3:E3"/>
    <mergeCell ref="F3:G3"/>
    <mergeCell ref="H3:I3"/>
    <mergeCell ref="J3:K3"/>
    <mergeCell ref="L3:M3"/>
    <mergeCell ref="J12:N12"/>
  </mergeCells>
  <printOptions/>
  <pageMargins left="0.53" right="0.58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4">
      <selection activeCell="F12" sqref="F12"/>
    </sheetView>
  </sheetViews>
  <sheetFormatPr defaultColWidth="8.88671875" defaultRowHeight="13.5"/>
  <cols>
    <col min="1" max="1" width="18.99609375" style="16" customWidth="1"/>
    <col min="2" max="6" width="18.77734375" style="16" customWidth="1"/>
    <col min="7" max="11" width="12.3359375" style="16" customWidth="1"/>
    <col min="12" max="12" width="13.3359375" style="16" customWidth="1"/>
    <col min="13" max="16384" width="8.88671875" style="16" customWidth="1"/>
  </cols>
  <sheetData>
    <row r="1" spans="1:6" s="23" customFormat="1" ht="30" customHeight="1">
      <c r="A1" s="988" t="s">
        <v>977</v>
      </c>
      <c r="B1" s="828"/>
      <c r="C1" s="828"/>
      <c r="D1" s="828"/>
      <c r="E1" s="828"/>
      <c r="F1" s="828"/>
    </row>
    <row r="2" spans="1:6" s="23" customFormat="1" ht="18" customHeight="1">
      <c r="A2" s="23" t="s">
        <v>290</v>
      </c>
      <c r="F2" s="367" t="s">
        <v>294</v>
      </c>
    </row>
    <row r="3" spans="1:6" s="23" customFormat="1" ht="30" customHeight="1">
      <c r="A3" s="555"/>
      <c r="B3" s="834" t="s">
        <v>978</v>
      </c>
      <c r="C3" s="996"/>
      <c r="D3" s="834" t="s">
        <v>979</v>
      </c>
      <c r="E3" s="996"/>
      <c r="F3" s="555"/>
    </row>
    <row r="4" spans="1:6" s="23" customFormat="1" ht="30" customHeight="1">
      <c r="A4" s="24"/>
      <c r="B4" s="837" t="s">
        <v>1557</v>
      </c>
      <c r="C4" s="831"/>
      <c r="D4" s="997" t="s">
        <v>1558</v>
      </c>
      <c r="E4" s="831"/>
      <c r="F4" s="24"/>
    </row>
    <row r="5" spans="1:6" s="23" customFormat="1" ht="30" customHeight="1">
      <c r="A5" s="24"/>
      <c r="B5" s="119" t="s">
        <v>980</v>
      </c>
      <c r="C5" s="119" t="s">
        <v>981</v>
      </c>
      <c r="D5" s="119" t="s">
        <v>982</v>
      </c>
      <c r="E5" s="119" t="s">
        <v>983</v>
      </c>
      <c r="F5" s="24"/>
    </row>
    <row r="6" spans="1:6" s="23" customFormat="1" ht="30" customHeight="1">
      <c r="A6" s="556"/>
      <c r="B6" s="501" t="s">
        <v>984</v>
      </c>
      <c r="C6" s="501" t="s">
        <v>985</v>
      </c>
      <c r="D6" s="527" t="s">
        <v>986</v>
      </c>
      <c r="E6" s="527" t="s">
        <v>987</v>
      </c>
      <c r="F6" s="556"/>
    </row>
    <row r="7" spans="1:6" s="23" customFormat="1" ht="42.75" customHeight="1">
      <c r="A7" s="12" t="s">
        <v>299</v>
      </c>
      <c r="B7" s="849">
        <v>1424</v>
      </c>
      <c r="C7" s="758">
        <v>13792</v>
      </c>
      <c r="D7" s="758">
        <v>224</v>
      </c>
      <c r="E7" s="759">
        <v>241</v>
      </c>
      <c r="F7" s="12" t="s">
        <v>299</v>
      </c>
    </row>
    <row r="8" spans="1:6" s="23" customFormat="1" ht="42.75" customHeight="1">
      <c r="A8" s="12" t="s">
        <v>396</v>
      </c>
      <c r="B8" s="849">
        <v>1229</v>
      </c>
      <c r="C8" s="758">
        <v>10853</v>
      </c>
      <c r="D8" s="758">
        <v>285</v>
      </c>
      <c r="E8" s="759">
        <v>306</v>
      </c>
      <c r="F8" s="12" t="s">
        <v>396</v>
      </c>
    </row>
    <row r="9" spans="1:6" s="23" customFormat="1" ht="42.75" customHeight="1">
      <c r="A9" s="12" t="s">
        <v>395</v>
      </c>
      <c r="B9" s="849">
        <v>2905</v>
      </c>
      <c r="C9" s="758">
        <v>14719</v>
      </c>
      <c r="D9" s="758">
        <v>225</v>
      </c>
      <c r="E9" s="759">
        <v>1972</v>
      </c>
      <c r="F9" s="12" t="s">
        <v>395</v>
      </c>
    </row>
    <row r="10" spans="1:6" s="23" customFormat="1" ht="42.75" customHeight="1">
      <c r="A10" s="12" t="s">
        <v>93</v>
      </c>
      <c r="B10" s="849">
        <v>1076</v>
      </c>
      <c r="C10" s="758">
        <v>32852</v>
      </c>
      <c r="D10" s="758">
        <v>580</v>
      </c>
      <c r="E10" s="759">
        <v>381</v>
      </c>
      <c r="F10" s="12" t="s">
        <v>93</v>
      </c>
    </row>
    <row r="11" spans="1:6" s="23" customFormat="1" ht="42.75" customHeight="1">
      <c r="A11" s="12" t="s">
        <v>300</v>
      </c>
      <c r="B11" s="849">
        <v>1443</v>
      </c>
      <c r="C11" s="758">
        <v>27046</v>
      </c>
      <c r="D11" s="758">
        <v>616</v>
      </c>
      <c r="E11" s="759">
        <v>2484</v>
      </c>
      <c r="F11" s="12" t="s">
        <v>300</v>
      </c>
    </row>
    <row r="12" spans="1:6" s="557" customFormat="1" ht="42.75" customHeight="1">
      <c r="A12" s="850" t="s">
        <v>1489</v>
      </c>
      <c r="B12" s="851">
        <v>1233</v>
      </c>
      <c r="C12" s="851">
        <v>39725</v>
      </c>
      <c r="D12" s="851">
        <v>560</v>
      </c>
      <c r="E12" s="851">
        <v>419</v>
      </c>
      <c r="F12" s="852" t="s">
        <v>1489</v>
      </c>
    </row>
    <row r="13" spans="1:6" s="23" customFormat="1" ht="18" customHeight="1">
      <c r="A13" s="23" t="s">
        <v>1344</v>
      </c>
      <c r="F13" s="367" t="s">
        <v>988</v>
      </c>
    </row>
    <row r="14" s="357" customFormat="1" ht="13.5">
      <c r="G14" s="358"/>
    </row>
    <row r="15" s="357" customFormat="1" ht="13.5">
      <c r="G15" s="358"/>
    </row>
    <row r="16" s="357" customFormat="1" ht="13.5">
      <c r="I16" s="358"/>
    </row>
    <row r="17" s="357" customFormat="1" ht="13.5">
      <c r="J17" s="358"/>
    </row>
    <row r="18" s="357" customFormat="1" ht="13.5">
      <c r="M18" s="358"/>
    </row>
    <row r="19" ht="13.5">
      <c r="M19" s="27"/>
    </row>
    <row r="20" ht="13.5">
      <c r="M20" s="27"/>
    </row>
  </sheetData>
  <mergeCells count="5">
    <mergeCell ref="A1:F1"/>
    <mergeCell ref="B3:C3"/>
    <mergeCell ref="D3:E3"/>
    <mergeCell ref="B4:C4"/>
    <mergeCell ref="D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B1">
      <selection activeCell="M11" sqref="M11"/>
    </sheetView>
  </sheetViews>
  <sheetFormatPr defaultColWidth="8.88671875" defaultRowHeight="13.5"/>
  <cols>
    <col min="1" max="1" width="7.77734375" style="0" customWidth="1"/>
    <col min="2" max="2" width="8.6640625" style="0" customWidth="1"/>
    <col min="3" max="3" width="8.21484375" style="0" customWidth="1"/>
    <col min="4" max="4" width="9.10546875" style="0" customWidth="1"/>
    <col min="5" max="5" width="8.6640625" style="0" customWidth="1"/>
    <col min="6" max="6" width="9.21484375" style="0" customWidth="1"/>
    <col min="7" max="9" width="8.6640625" style="0" customWidth="1"/>
    <col min="10" max="10" width="8.99609375" style="0" customWidth="1"/>
    <col min="11" max="11" width="9.77734375" style="0" customWidth="1"/>
    <col min="12" max="12" width="8.6640625" style="0" customWidth="1"/>
    <col min="13" max="13" width="7.77734375" style="0" customWidth="1"/>
  </cols>
  <sheetData>
    <row r="1" spans="1:13" s="726" customFormat="1" ht="31.5" customHeight="1">
      <c r="A1" s="999" t="s">
        <v>327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  <c r="L1" s="999"/>
      <c r="M1" s="999"/>
    </row>
    <row r="2" spans="1:13" s="726" customFormat="1" ht="18" customHeight="1" thickBot="1">
      <c r="A2" s="727" t="s">
        <v>989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9" t="s">
        <v>173</v>
      </c>
    </row>
    <row r="3" spans="1:13" s="726" customFormat="1" ht="40.5" customHeight="1">
      <c r="A3" s="1000"/>
      <c r="B3" s="1003" t="s">
        <v>990</v>
      </c>
      <c r="C3" s="730" t="s">
        <v>991</v>
      </c>
      <c r="D3" s="731"/>
      <c r="E3" s="731"/>
      <c r="F3" s="732"/>
      <c r="G3" s="730" t="s">
        <v>328</v>
      </c>
      <c r="H3" s="731"/>
      <c r="I3" s="731"/>
      <c r="J3" s="732"/>
      <c r="K3" s="1006" t="s">
        <v>194</v>
      </c>
      <c r="L3" s="1007"/>
      <c r="M3" s="733"/>
    </row>
    <row r="4" spans="1:13" s="726" customFormat="1" ht="40.5" customHeight="1">
      <c r="A4" s="1001"/>
      <c r="B4" s="1004"/>
      <c r="C4" s="1008" t="s">
        <v>329</v>
      </c>
      <c r="D4" s="734" t="s">
        <v>330</v>
      </c>
      <c r="E4" s="735"/>
      <c r="F4" s="736"/>
      <c r="G4" s="1008" t="s">
        <v>329</v>
      </c>
      <c r="H4" s="734" t="s">
        <v>330</v>
      </c>
      <c r="I4" s="735"/>
      <c r="J4" s="736"/>
      <c r="K4" s="1008" t="s">
        <v>323</v>
      </c>
      <c r="L4" s="1009" t="s">
        <v>331</v>
      </c>
      <c r="M4" s="737"/>
    </row>
    <row r="5" spans="1:13" s="726" customFormat="1" ht="40.5" customHeight="1">
      <c r="A5" s="1002"/>
      <c r="B5" s="1005"/>
      <c r="C5" s="1005"/>
      <c r="D5" s="738" t="s">
        <v>1038</v>
      </c>
      <c r="E5" s="739" t="s">
        <v>331</v>
      </c>
      <c r="F5" s="739" t="s">
        <v>332</v>
      </c>
      <c r="G5" s="1005"/>
      <c r="H5" s="738" t="s">
        <v>1038</v>
      </c>
      <c r="I5" s="739" t="s">
        <v>331</v>
      </c>
      <c r="J5" s="739" t="s">
        <v>332</v>
      </c>
      <c r="K5" s="1005"/>
      <c r="L5" s="1010"/>
      <c r="M5" s="740"/>
    </row>
    <row r="6" spans="1:13" s="747" customFormat="1" ht="34.5" customHeight="1">
      <c r="A6" s="741" t="s">
        <v>299</v>
      </c>
      <c r="B6" s="742">
        <v>452583</v>
      </c>
      <c r="C6" s="743">
        <v>3154</v>
      </c>
      <c r="D6" s="744">
        <v>114032</v>
      </c>
      <c r="E6" s="743">
        <v>40647</v>
      </c>
      <c r="F6" s="743">
        <v>73385</v>
      </c>
      <c r="G6" s="743">
        <v>81</v>
      </c>
      <c r="H6" s="744">
        <v>68654</v>
      </c>
      <c r="I6" s="743">
        <v>18462</v>
      </c>
      <c r="J6" s="743">
        <v>50192</v>
      </c>
      <c r="K6" s="745">
        <v>105325</v>
      </c>
      <c r="L6" s="745">
        <v>269897</v>
      </c>
      <c r="M6" s="746" t="s">
        <v>299</v>
      </c>
    </row>
    <row r="7" spans="1:13" s="747" customFormat="1" ht="34.5" customHeight="1">
      <c r="A7" s="741" t="s">
        <v>396</v>
      </c>
      <c r="B7" s="748">
        <v>467451</v>
      </c>
      <c r="C7" s="745">
        <v>3171</v>
      </c>
      <c r="D7" s="749">
        <v>109083</v>
      </c>
      <c r="E7" s="745">
        <v>37038</v>
      </c>
      <c r="F7" s="745">
        <v>72045</v>
      </c>
      <c r="G7" s="745">
        <v>82</v>
      </c>
      <c r="H7" s="749">
        <v>69590</v>
      </c>
      <c r="I7" s="745">
        <v>18524</v>
      </c>
      <c r="J7" s="745">
        <v>51066</v>
      </c>
      <c r="K7" s="745">
        <v>106423</v>
      </c>
      <c r="L7" s="745">
        <v>288778</v>
      </c>
      <c r="M7" s="746" t="s">
        <v>396</v>
      </c>
    </row>
    <row r="8" spans="1:13" s="747" customFormat="1" ht="34.5" customHeight="1">
      <c r="A8" s="741" t="s">
        <v>333</v>
      </c>
      <c r="B8" s="748">
        <v>473285</v>
      </c>
      <c r="C8" s="745">
        <v>3568</v>
      </c>
      <c r="D8" s="749">
        <v>116101</v>
      </c>
      <c r="E8" s="745">
        <v>40749</v>
      </c>
      <c r="F8" s="745">
        <v>75352</v>
      </c>
      <c r="G8" s="745">
        <v>82</v>
      </c>
      <c r="H8" s="749">
        <v>69727</v>
      </c>
      <c r="I8" s="745">
        <v>19106</v>
      </c>
      <c r="J8" s="745">
        <v>50621</v>
      </c>
      <c r="K8" s="745">
        <v>109692</v>
      </c>
      <c r="L8" s="745">
        <v>287457</v>
      </c>
      <c r="M8" s="746" t="s">
        <v>333</v>
      </c>
    </row>
    <row r="9" spans="1:13" s="747" customFormat="1" ht="34.5" customHeight="1">
      <c r="A9" s="741" t="s">
        <v>93</v>
      </c>
      <c r="B9" s="748">
        <v>481175</v>
      </c>
      <c r="C9" s="745">
        <v>4469</v>
      </c>
      <c r="D9" s="749">
        <v>131588</v>
      </c>
      <c r="E9" s="745">
        <v>46606</v>
      </c>
      <c r="F9" s="745">
        <v>84982</v>
      </c>
      <c r="G9" s="745">
        <v>82</v>
      </c>
      <c r="H9" s="749">
        <v>70343</v>
      </c>
      <c r="I9" s="745">
        <v>19615</v>
      </c>
      <c r="J9" s="745">
        <v>50728</v>
      </c>
      <c r="K9" s="745">
        <v>110593</v>
      </c>
      <c r="L9" s="745">
        <v>279244</v>
      </c>
      <c r="M9" s="746" t="s">
        <v>93</v>
      </c>
    </row>
    <row r="10" spans="1:13" s="747" customFormat="1" ht="34.5" customHeight="1">
      <c r="A10" s="741" t="s">
        <v>300</v>
      </c>
      <c r="B10" s="748">
        <v>489749</v>
      </c>
      <c r="C10" s="745">
        <v>4992</v>
      </c>
      <c r="D10" s="749">
        <v>138140</v>
      </c>
      <c r="E10" s="745">
        <v>49173</v>
      </c>
      <c r="F10" s="745">
        <v>88967</v>
      </c>
      <c r="G10" s="745">
        <v>85</v>
      </c>
      <c r="H10" s="749">
        <v>71221</v>
      </c>
      <c r="I10" s="745">
        <v>20133</v>
      </c>
      <c r="J10" s="745">
        <v>51088</v>
      </c>
      <c r="K10" s="745">
        <v>110832</v>
      </c>
      <c r="L10" s="745">
        <v>280388</v>
      </c>
      <c r="M10" s="746" t="s">
        <v>300</v>
      </c>
    </row>
    <row r="11" spans="1:13" s="681" customFormat="1" ht="34.5" customHeight="1" thickBot="1">
      <c r="A11" s="750" t="s">
        <v>1479</v>
      </c>
      <c r="B11" s="751">
        <f>SUM(D11,H11,L11)</f>
        <v>534626</v>
      </c>
      <c r="C11" s="752">
        <v>5739</v>
      </c>
      <c r="D11" s="756">
        <f>SUM(E11:F11)</f>
        <v>200485</v>
      </c>
      <c r="E11" s="752">
        <v>67954</v>
      </c>
      <c r="F11" s="752">
        <v>132531</v>
      </c>
      <c r="G11" s="752">
        <v>100</v>
      </c>
      <c r="H11" s="753">
        <f>SUM(I11:J11)</f>
        <v>75248</v>
      </c>
      <c r="I11" s="752">
        <v>21294</v>
      </c>
      <c r="J11" s="752">
        <v>53954</v>
      </c>
      <c r="K11" s="754">
        <v>109421</v>
      </c>
      <c r="L11" s="754">
        <v>258893</v>
      </c>
      <c r="M11" s="755" t="s">
        <v>1479</v>
      </c>
    </row>
    <row r="12" spans="1:13" s="603" customFormat="1" ht="15" customHeight="1">
      <c r="A12" s="560" t="s">
        <v>1002</v>
      </c>
      <c r="I12" s="998" t="s">
        <v>0</v>
      </c>
      <c r="J12" s="998"/>
      <c r="K12" s="998"/>
      <c r="L12" s="998"/>
      <c r="M12" s="998"/>
    </row>
    <row r="13" s="603" customFormat="1" ht="15" customHeight="1">
      <c r="A13" s="603" t="s">
        <v>324</v>
      </c>
    </row>
    <row r="14" s="603" customFormat="1" ht="15" customHeight="1">
      <c r="A14" s="603" t="s">
        <v>325</v>
      </c>
    </row>
    <row r="15" s="603" customFormat="1" ht="15" customHeight="1">
      <c r="A15" s="603" t="s">
        <v>326</v>
      </c>
    </row>
    <row r="16" s="425" customFormat="1" ht="15" customHeight="1"/>
    <row r="17" s="491" customFormat="1" ht="13.5"/>
    <row r="18" s="491" customFormat="1" ht="13.5"/>
    <row r="19" s="491" customFormat="1" ht="13.5"/>
    <row r="20" s="491" customFormat="1" ht="13.5"/>
  </sheetData>
  <mergeCells count="9">
    <mergeCell ref="I12:M12"/>
    <mergeCell ref="A1:M1"/>
    <mergeCell ref="A3:A5"/>
    <mergeCell ref="B3:B5"/>
    <mergeCell ref="K3:L3"/>
    <mergeCell ref="C4:C5"/>
    <mergeCell ref="G4:G5"/>
    <mergeCell ref="K4:K5"/>
    <mergeCell ref="L4:L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I12" sqref="I12"/>
    </sheetView>
  </sheetViews>
  <sheetFormatPr defaultColWidth="8.88671875" defaultRowHeight="13.5"/>
  <cols>
    <col min="1" max="1" width="13.6640625" style="0" customWidth="1"/>
    <col min="2" max="9" width="10.77734375" style="0" customWidth="1"/>
    <col min="10" max="10" width="12.77734375" style="0" customWidth="1"/>
  </cols>
  <sheetData>
    <row r="1" spans="1:10" s="561" customFormat="1" ht="22.5">
      <c r="A1" s="1015" t="s">
        <v>993</v>
      </c>
      <c r="B1" s="1015"/>
      <c r="C1" s="1015"/>
      <c r="D1" s="1015"/>
      <c r="E1" s="1015"/>
      <c r="F1" s="1015"/>
      <c r="G1" s="1015"/>
      <c r="H1" s="1015"/>
      <c r="I1" s="1015"/>
      <c r="J1" s="1015"/>
    </row>
    <row r="2" spans="1:10" s="504" customFormat="1" ht="15" customHeight="1" thickBot="1">
      <c r="A2" s="562" t="s">
        <v>994</v>
      </c>
      <c r="I2" s="563"/>
      <c r="J2" s="564" t="s">
        <v>1559</v>
      </c>
    </row>
    <row r="3" spans="1:10" s="513" customFormat="1" ht="26.25" customHeight="1">
      <c r="A3" s="1016"/>
      <c r="B3" s="1017" t="s">
        <v>1560</v>
      </c>
      <c r="C3" s="1016"/>
      <c r="D3" s="1017" t="s">
        <v>1561</v>
      </c>
      <c r="E3" s="1016"/>
      <c r="F3" s="1018" t="s">
        <v>1562</v>
      </c>
      <c r="G3" s="1019"/>
      <c r="H3" s="1019"/>
      <c r="I3" s="1020"/>
      <c r="J3" s="1017"/>
    </row>
    <row r="4" spans="1:10" s="513" customFormat="1" ht="18" customHeight="1">
      <c r="A4" s="1012"/>
      <c r="B4" s="1011"/>
      <c r="C4" s="1012"/>
      <c r="D4" s="1011"/>
      <c r="E4" s="1012"/>
      <c r="F4" s="1021" t="s">
        <v>1563</v>
      </c>
      <c r="G4" s="1022"/>
      <c r="H4" s="1021" t="s">
        <v>1564</v>
      </c>
      <c r="I4" s="1022"/>
      <c r="J4" s="1011"/>
    </row>
    <row r="5" spans="1:10" s="513" customFormat="1" ht="30" customHeight="1">
      <c r="A5" s="1012"/>
      <c r="B5" s="1011" t="s">
        <v>1565</v>
      </c>
      <c r="C5" s="1012"/>
      <c r="D5" s="1011" t="s">
        <v>1566</v>
      </c>
      <c r="E5" s="1012"/>
      <c r="F5" s="1013" t="s">
        <v>1567</v>
      </c>
      <c r="G5" s="1014"/>
      <c r="H5" s="1013" t="s">
        <v>1568</v>
      </c>
      <c r="I5" s="1014"/>
      <c r="J5" s="1011"/>
    </row>
    <row r="6" spans="1:10" s="513" customFormat="1" ht="26.25" customHeight="1">
      <c r="A6" s="1014"/>
      <c r="B6" s="569" t="s">
        <v>1569</v>
      </c>
      <c r="C6" s="569" t="s">
        <v>1570</v>
      </c>
      <c r="D6" s="569" t="s">
        <v>1569</v>
      </c>
      <c r="E6" s="569" t="s">
        <v>1570</v>
      </c>
      <c r="F6" s="569" t="s">
        <v>1569</v>
      </c>
      <c r="G6" s="569" t="s">
        <v>1570</v>
      </c>
      <c r="H6" s="569" t="s">
        <v>1569</v>
      </c>
      <c r="I6" s="569" t="s">
        <v>1570</v>
      </c>
      <c r="J6" s="1013"/>
    </row>
    <row r="7" spans="1:10" s="513" customFormat="1" ht="18" customHeight="1">
      <c r="A7" s="566">
        <v>2000</v>
      </c>
      <c r="B7" s="570">
        <f aca="true" t="shared" si="0" ref="B7:C11">SUM(D7,F7,H7)</f>
        <v>4498815</v>
      </c>
      <c r="C7" s="571">
        <f t="shared" si="0"/>
        <v>147381618</v>
      </c>
      <c r="D7" s="571">
        <v>1085642</v>
      </c>
      <c r="E7" s="571">
        <v>35415593</v>
      </c>
      <c r="F7" s="571">
        <v>1500762</v>
      </c>
      <c r="G7" s="571">
        <v>26513806</v>
      </c>
      <c r="H7" s="571">
        <v>1912411</v>
      </c>
      <c r="I7" s="572">
        <v>85452219</v>
      </c>
      <c r="J7" s="565">
        <v>2000</v>
      </c>
    </row>
    <row r="8" spans="1:10" s="513" customFormat="1" ht="18" customHeight="1">
      <c r="A8" s="568">
        <v>2001</v>
      </c>
      <c r="B8" s="573">
        <f t="shared" si="0"/>
        <v>6428041</v>
      </c>
      <c r="C8" s="574">
        <f t="shared" si="0"/>
        <v>195863456</v>
      </c>
      <c r="D8" s="574">
        <v>1646176</v>
      </c>
      <c r="E8" s="574">
        <v>49975658</v>
      </c>
      <c r="F8" s="574">
        <v>1122908</v>
      </c>
      <c r="G8" s="574">
        <v>34553037</v>
      </c>
      <c r="H8" s="574">
        <v>3658957</v>
      </c>
      <c r="I8" s="575">
        <v>111334761</v>
      </c>
      <c r="J8" s="567">
        <v>2001</v>
      </c>
    </row>
    <row r="9" spans="1:10" s="513" customFormat="1" ht="18" customHeight="1">
      <c r="A9" s="568">
        <v>2002</v>
      </c>
      <c r="B9" s="573">
        <f t="shared" si="0"/>
        <v>6505230</v>
      </c>
      <c r="C9" s="574">
        <f t="shared" si="0"/>
        <v>189848908</v>
      </c>
      <c r="D9" s="574">
        <v>1548263</v>
      </c>
      <c r="E9" s="574">
        <v>43885381</v>
      </c>
      <c r="F9" s="574">
        <v>1978860</v>
      </c>
      <c r="G9" s="574">
        <v>29193839</v>
      </c>
      <c r="H9" s="574">
        <v>2978107</v>
      </c>
      <c r="I9" s="575">
        <v>116769688</v>
      </c>
      <c r="J9" s="567">
        <v>2002</v>
      </c>
    </row>
    <row r="10" spans="1:10" s="513" customFormat="1" ht="18" customHeight="1">
      <c r="A10" s="568">
        <v>2003</v>
      </c>
      <c r="B10" s="573">
        <f t="shared" si="0"/>
        <v>8018594</v>
      </c>
      <c r="C10" s="574">
        <f t="shared" si="0"/>
        <v>245153011</v>
      </c>
      <c r="D10" s="574">
        <v>2762671</v>
      </c>
      <c r="E10" s="574">
        <v>82261840</v>
      </c>
      <c r="F10" s="574">
        <v>1281396</v>
      </c>
      <c r="G10" s="574">
        <v>41070097</v>
      </c>
      <c r="H10" s="574">
        <v>3974527</v>
      </c>
      <c r="I10" s="575">
        <v>121821074</v>
      </c>
      <c r="J10" s="567">
        <v>2003</v>
      </c>
    </row>
    <row r="11" spans="1:10" s="513" customFormat="1" ht="18" customHeight="1">
      <c r="A11" s="568">
        <v>2004</v>
      </c>
      <c r="B11" s="573">
        <f t="shared" si="0"/>
        <v>8447966</v>
      </c>
      <c r="C11" s="574">
        <f t="shared" si="0"/>
        <v>273967191</v>
      </c>
      <c r="D11" s="574">
        <v>3081876</v>
      </c>
      <c r="E11" s="574">
        <v>97506417</v>
      </c>
      <c r="F11" s="574">
        <v>1355677</v>
      </c>
      <c r="G11" s="574">
        <v>46051763</v>
      </c>
      <c r="H11" s="574">
        <v>4010413</v>
      </c>
      <c r="I11" s="575">
        <v>130409011</v>
      </c>
      <c r="J11" s="567">
        <v>2004</v>
      </c>
    </row>
    <row r="12" spans="1:10" s="576" customFormat="1" ht="18" customHeight="1">
      <c r="A12" s="853">
        <v>2005</v>
      </c>
      <c r="B12" s="854">
        <f aca="true" t="shared" si="1" ref="B12:I12">SUM(B13:B14)</f>
        <v>10274969</v>
      </c>
      <c r="C12" s="855">
        <f t="shared" si="1"/>
        <v>305095557</v>
      </c>
      <c r="D12" s="855">
        <f t="shared" si="1"/>
        <v>3962301</v>
      </c>
      <c r="E12" s="855">
        <f t="shared" si="1"/>
        <v>115059224</v>
      </c>
      <c r="F12" s="855">
        <f t="shared" si="1"/>
        <v>1664148</v>
      </c>
      <c r="G12" s="855">
        <f t="shared" si="1"/>
        <v>52022792</v>
      </c>
      <c r="H12" s="855">
        <f t="shared" si="1"/>
        <v>4648520</v>
      </c>
      <c r="I12" s="855">
        <f t="shared" si="1"/>
        <v>138013541</v>
      </c>
      <c r="J12" s="856">
        <v>2005</v>
      </c>
    </row>
    <row r="13" spans="1:10" s="513" customFormat="1" ht="25.5" customHeight="1">
      <c r="A13" s="568" t="s">
        <v>1571</v>
      </c>
      <c r="B13" s="573">
        <f aca="true" t="shared" si="2" ref="B13:C19">SUM(D13,F13,H13)</f>
        <v>10270414</v>
      </c>
      <c r="C13" s="574">
        <f t="shared" si="2"/>
        <v>303934618</v>
      </c>
      <c r="D13" s="574">
        <v>3960938</v>
      </c>
      <c r="E13" s="574">
        <v>114711488</v>
      </c>
      <c r="F13" s="574">
        <v>1663201</v>
      </c>
      <c r="G13" s="574">
        <v>51770219</v>
      </c>
      <c r="H13" s="574">
        <v>4646275</v>
      </c>
      <c r="I13" s="574">
        <v>137452911</v>
      </c>
      <c r="J13" s="616" t="s">
        <v>1572</v>
      </c>
    </row>
    <row r="14" spans="1:10" s="577" customFormat="1" ht="30" customHeight="1">
      <c r="A14" s="568" t="s">
        <v>1573</v>
      </c>
      <c r="B14" s="573">
        <f t="shared" si="2"/>
        <v>4555</v>
      </c>
      <c r="C14" s="574">
        <f t="shared" si="2"/>
        <v>1160939</v>
      </c>
      <c r="D14" s="574">
        <f aca="true" t="shared" si="3" ref="D14:I14">SUM(D15:D19)</f>
        <v>1363</v>
      </c>
      <c r="E14" s="574">
        <f t="shared" si="3"/>
        <v>347736</v>
      </c>
      <c r="F14" s="574">
        <f t="shared" si="3"/>
        <v>947</v>
      </c>
      <c r="G14" s="574">
        <f t="shared" si="3"/>
        <v>252573</v>
      </c>
      <c r="H14" s="574">
        <f t="shared" si="3"/>
        <v>2245</v>
      </c>
      <c r="I14" s="574">
        <f t="shared" si="3"/>
        <v>560630</v>
      </c>
      <c r="J14" s="616" t="s">
        <v>995</v>
      </c>
    </row>
    <row r="15" spans="1:10" s="513" customFormat="1" ht="18" customHeight="1">
      <c r="A15" s="578" t="s">
        <v>996</v>
      </c>
      <c r="B15" s="579">
        <f t="shared" si="2"/>
        <v>0</v>
      </c>
      <c r="C15" s="580">
        <f t="shared" si="2"/>
        <v>0</v>
      </c>
      <c r="D15" s="580">
        <f aca="true" t="shared" si="4" ref="D15:I15">SUM(F15,H15,J15)</f>
        <v>0</v>
      </c>
      <c r="E15" s="580">
        <f t="shared" si="4"/>
        <v>0</v>
      </c>
      <c r="F15" s="580">
        <f t="shared" si="4"/>
        <v>0</v>
      </c>
      <c r="G15" s="580">
        <f t="shared" si="4"/>
        <v>0</v>
      </c>
      <c r="H15" s="580">
        <f t="shared" si="4"/>
        <v>0</v>
      </c>
      <c r="I15" s="581">
        <f t="shared" si="4"/>
        <v>0</v>
      </c>
      <c r="J15" s="614" t="s">
        <v>1574</v>
      </c>
    </row>
    <row r="16" spans="1:10" s="513" customFormat="1" ht="18" customHeight="1">
      <c r="A16" s="578" t="s">
        <v>997</v>
      </c>
      <c r="B16" s="573">
        <f t="shared" si="2"/>
        <v>2199</v>
      </c>
      <c r="C16" s="574">
        <f t="shared" si="2"/>
        <v>549200</v>
      </c>
      <c r="D16" s="574">
        <v>660</v>
      </c>
      <c r="E16" s="574">
        <v>164760</v>
      </c>
      <c r="F16" s="574">
        <v>440</v>
      </c>
      <c r="G16" s="574">
        <v>109840</v>
      </c>
      <c r="H16" s="574">
        <v>1099</v>
      </c>
      <c r="I16" s="574">
        <v>274600</v>
      </c>
      <c r="J16" s="614" t="s">
        <v>1575</v>
      </c>
    </row>
    <row r="17" spans="1:10" s="577" customFormat="1" ht="30" customHeight="1">
      <c r="A17" s="582" t="s">
        <v>1576</v>
      </c>
      <c r="B17" s="573">
        <f t="shared" si="2"/>
        <v>1115</v>
      </c>
      <c r="C17" s="574">
        <f t="shared" si="2"/>
        <v>198049</v>
      </c>
      <c r="D17" s="574">
        <v>342</v>
      </c>
      <c r="E17" s="574">
        <v>56182</v>
      </c>
      <c r="F17" s="574">
        <v>217</v>
      </c>
      <c r="G17" s="574">
        <v>42457</v>
      </c>
      <c r="H17" s="574">
        <v>556</v>
      </c>
      <c r="I17" s="574">
        <v>99410</v>
      </c>
      <c r="J17" s="614" t="s">
        <v>998</v>
      </c>
    </row>
    <row r="18" spans="1:10" s="577" customFormat="1" ht="21" customHeight="1">
      <c r="A18" s="582" t="s">
        <v>1577</v>
      </c>
      <c r="B18" s="573">
        <f t="shared" si="2"/>
        <v>523</v>
      </c>
      <c r="C18" s="574">
        <f t="shared" si="2"/>
        <v>162979</v>
      </c>
      <c r="D18" s="574">
        <v>157</v>
      </c>
      <c r="E18" s="574">
        <v>48894</v>
      </c>
      <c r="F18" s="574">
        <v>105</v>
      </c>
      <c r="G18" s="574">
        <v>32596</v>
      </c>
      <c r="H18" s="574">
        <v>261</v>
      </c>
      <c r="I18" s="574">
        <v>81489</v>
      </c>
      <c r="J18" s="614" t="s">
        <v>999</v>
      </c>
    </row>
    <row r="19" spans="1:10" s="583" customFormat="1" ht="42" customHeight="1" thickBot="1">
      <c r="A19" s="611" t="s">
        <v>1000</v>
      </c>
      <c r="B19" s="612">
        <f t="shared" si="2"/>
        <v>718</v>
      </c>
      <c r="C19" s="613">
        <f t="shared" si="2"/>
        <v>250711</v>
      </c>
      <c r="D19" s="613">
        <v>204</v>
      </c>
      <c r="E19" s="613">
        <v>77900</v>
      </c>
      <c r="F19" s="613">
        <v>185</v>
      </c>
      <c r="G19" s="613">
        <v>67680</v>
      </c>
      <c r="H19" s="613">
        <v>329</v>
      </c>
      <c r="I19" s="613">
        <v>105131</v>
      </c>
      <c r="J19" s="615" t="s">
        <v>1001</v>
      </c>
    </row>
    <row r="20" spans="1:10" s="491" customFormat="1" ht="13.5">
      <c r="A20" s="560" t="s">
        <v>1002</v>
      </c>
      <c r="F20" s="881" t="s">
        <v>0</v>
      </c>
      <c r="G20" s="881"/>
      <c r="H20" s="881"/>
      <c r="I20" s="881"/>
      <c r="J20" s="881"/>
    </row>
    <row r="21" s="491" customFormat="1" ht="13.5"/>
    <row r="22" s="491" customFormat="1" ht="13.5"/>
    <row r="23" s="491" customFormat="1" ht="13.5"/>
    <row r="24" s="491" customFormat="1" ht="13.5"/>
    <row r="25" s="491" customFormat="1" ht="13.5"/>
    <row r="26" s="491" customFormat="1" ht="13.5"/>
    <row r="27" s="491" customFormat="1" ht="13.5"/>
    <row r="28" s="491" customFormat="1" ht="13.5"/>
    <row r="29" s="491" customFormat="1" ht="13.5"/>
    <row r="30" s="491" customFormat="1" ht="13.5"/>
    <row r="31" s="491" customFormat="1" ht="13.5"/>
    <row r="32" s="491" customFormat="1" ht="13.5"/>
    <row r="33" s="491" customFormat="1" ht="13.5"/>
    <row r="34" s="491" customFormat="1" ht="13.5"/>
  </sheetData>
  <mergeCells count="15">
    <mergeCell ref="A1:J1"/>
    <mergeCell ref="A3:A6"/>
    <mergeCell ref="B3:C3"/>
    <mergeCell ref="D3:E3"/>
    <mergeCell ref="F3:I3"/>
    <mergeCell ref="J3:J6"/>
    <mergeCell ref="B4:C4"/>
    <mergeCell ref="D4:E4"/>
    <mergeCell ref="F4:G4"/>
    <mergeCell ref="H4:I4"/>
    <mergeCell ref="F20:J20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G11" sqref="G11"/>
    </sheetView>
  </sheetViews>
  <sheetFormatPr defaultColWidth="8.88671875" defaultRowHeight="13.5"/>
  <cols>
    <col min="1" max="8" width="14.10546875" style="0" customWidth="1"/>
  </cols>
  <sheetData>
    <row r="1" spans="1:8" s="561" customFormat="1" ht="47.25" customHeight="1">
      <c r="A1" s="1024" t="s">
        <v>1015</v>
      </c>
      <c r="B1" s="1015"/>
      <c r="C1" s="1015"/>
      <c r="D1" s="1015"/>
      <c r="E1" s="1015"/>
      <c r="F1" s="1015"/>
      <c r="G1" s="1015"/>
      <c r="H1" s="1015"/>
    </row>
    <row r="2" spans="1:8" s="504" customFormat="1" ht="30.75" customHeight="1" thickBot="1">
      <c r="A2" s="562" t="s">
        <v>1016</v>
      </c>
      <c r="H2" s="564" t="s">
        <v>1</v>
      </c>
    </row>
    <row r="3" spans="1:8" s="513" customFormat="1" ht="32.25" customHeight="1">
      <c r="A3" s="1025"/>
      <c r="B3" s="618" t="s">
        <v>2</v>
      </c>
      <c r="C3" s="1018" t="s">
        <v>1017</v>
      </c>
      <c r="D3" s="1020"/>
      <c r="E3" s="1018" t="s">
        <v>1018</v>
      </c>
      <c r="F3" s="1019"/>
      <c r="G3" s="1020"/>
      <c r="H3" s="619"/>
    </row>
    <row r="4" spans="1:8" s="513" customFormat="1" ht="24.75" customHeight="1">
      <c r="A4" s="1026"/>
      <c r="B4" s="585" t="s">
        <v>418</v>
      </c>
      <c r="C4" s="584" t="s">
        <v>1019</v>
      </c>
      <c r="D4" s="584" t="s">
        <v>1020</v>
      </c>
      <c r="E4" s="584" t="s">
        <v>3</v>
      </c>
      <c r="F4" s="584" t="s">
        <v>4</v>
      </c>
      <c r="G4" s="584" t="s">
        <v>5</v>
      </c>
      <c r="H4" s="586"/>
    </row>
    <row r="5" spans="1:8" s="513" customFormat="1" ht="45" customHeight="1">
      <c r="A5" s="1027"/>
      <c r="B5" s="587" t="s">
        <v>6</v>
      </c>
      <c r="C5" s="587" t="s">
        <v>7</v>
      </c>
      <c r="D5" s="587" t="s">
        <v>8</v>
      </c>
      <c r="E5" s="587" t="s">
        <v>1565</v>
      </c>
      <c r="F5" s="587" t="s">
        <v>9</v>
      </c>
      <c r="G5" s="587" t="s">
        <v>10</v>
      </c>
      <c r="H5" s="588"/>
    </row>
    <row r="6" spans="1:8" s="594" customFormat="1" ht="30.75" customHeight="1">
      <c r="A6" s="617">
        <v>2000</v>
      </c>
      <c r="B6" s="589">
        <v>4496682</v>
      </c>
      <c r="C6" s="590">
        <v>8404365</v>
      </c>
      <c r="D6" s="590">
        <v>23753594</v>
      </c>
      <c r="E6" s="591">
        <f>SUM(F6:G6)</f>
        <v>146866815</v>
      </c>
      <c r="F6" s="590">
        <v>100525514</v>
      </c>
      <c r="G6" s="592">
        <v>46341301</v>
      </c>
      <c r="H6" s="593">
        <v>2000</v>
      </c>
    </row>
    <row r="7" spans="1:8" s="594" customFormat="1" ht="30.75" customHeight="1">
      <c r="A7" s="617">
        <v>2001</v>
      </c>
      <c r="B7" s="595">
        <v>6425770</v>
      </c>
      <c r="C7" s="596">
        <v>11681326</v>
      </c>
      <c r="D7" s="596">
        <v>30527589</v>
      </c>
      <c r="E7" s="597">
        <f aca="true" t="shared" si="0" ref="E7:E13">SUM(F7:G7)</f>
        <v>195302973</v>
      </c>
      <c r="F7" s="596">
        <v>141139274</v>
      </c>
      <c r="G7" s="598">
        <v>54163699</v>
      </c>
      <c r="H7" s="599">
        <v>2001</v>
      </c>
    </row>
    <row r="8" spans="1:8" s="594" customFormat="1" ht="30.75" customHeight="1">
      <c r="A8" s="617">
        <v>2002</v>
      </c>
      <c r="B8" s="595">
        <v>6502647</v>
      </c>
      <c r="C8" s="596">
        <v>11485608</v>
      </c>
      <c r="D8" s="596">
        <v>31773739</v>
      </c>
      <c r="E8" s="597">
        <f t="shared" si="0"/>
        <v>189209749</v>
      </c>
      <c r="F8" s="596">
        <v>134200496</v>
      </c>
      <c r="G8" s="598">
        <v>55009253</v>
      </c>
      <c r="H8" s="599">
        <v>2002</v>
      </c>
    </row>
    <row r="9" spans="1:8" s="594" customFormat="1" ht="30.75" customHeight="1">
      <c r="A9" s="617">
        <v>2003</v>
      </c>
      <c r="B9" s="595">
        <v>8016069</v>
      </c>
      <c r="C9" s="596">
        <v>13921857</v>
      </c>
      <c r="D9" s="596">
        <v>40629597</v>
      </c>
      <c r="E9" s="597">
        <f t="shared" si="0"/>
        <v>244533287</v>
      </c>
      <c r="F9" s="596">
        <v>174401127</v>
      </c>
      <c r="G9" s="598">
        <v>70132160</v>
      </c>
      <c r="H9" s="599">
        <v>2003</v>
      </c>
    </row>
    <row r="10" spans="1:8" s="594" customFormat="1" ht="30.75" customHeight="1">
      <c r="A10" s="617">
        <v>2004</v>
      </c>
      <c r="B10" s="595">
        <v>8445450</v>
      </c>
      <c r="C10" s="596">
        <v>14474788</v>
      </c>
      <c r="D10" s="596">
        <v>44261309</v>
      </c>
      <c r="E10" s="597">
        <f t="shared" si="0"/>
        <v>273349532</v>
      </c>
      <c r="F10" s="596">
        <v>196436885</v>
      </c>
      <c r="G10" s="598">
        <v>76912647</v>
      </c>
      <c r="H10" s="599">
        <v>2004</v>
      </c>
    </row>
    <row r="11" spans="1:8" s="594" customFormat="1" ht="30.75" customHeight="1">
      <c r="A11" s="863">
        <v>2005</v>
      </c>
      <c r="B11" s="864">
        <f aca="true" t="shared" si="1" ref="B11:G11">SUM(B12:B13)</f>
        <v>10270414</v>
      </c>
      <c r="C11" s="864">
        <f t="shared" si="1"/>
        <v>14927724</v>
      </c>
      <c r="D11" s="864">
        <f t="shared" si="1"/>
        <v>48758580</v>
      </c>
      <c r="E11" s="864">
        <f t="shared" si="1"/>
        <v>303934618</v>
      </c>
      <c r="F11" s="864">
        <f t="shared" si="1"/>
        <v>219834885</v>
      </c>
      <c r="G11" s="865">
        <f t="shared" si="1"/>
        <v>84099733</v>
      </c>
      <c r="H11" s="866">
        <v>2005</v>
      </c>
    </row>
    <row r="12" spans="1:8" s="594" customFormat="1" ht="30.75" customHeight="1">
      <c r="A12" s="617" t="s">
        <v>1021</v>
      </c>
      <c r="B12" s="589">
        <v>68530</v>
      </c>
      <c r="C12" s="596">
        <v>646776</v>
      </c>
      <c r="D12" s="596">
        <v>1032385</v>
      </c>
      <c r="E12" s="597">
        <f t="shared" si="0"/>
        <v>73743804</v>
      </c>
      <c r="F12" s="596">
        <v>58816565</v>
      </c>
      <c r="G12" s="598">
        <v>14927239</v>
      </c>
      <c r="H12" s="599" t="s">
        <v>1022</v>
      </c>
    </row>
    <row r="13" spans="1:8" s="594" customFormat="1" ht="30.75" customHeight="1" thickBot="1">
      <c r="A13" s="620" t="s">
        <v>1023</v>
      </c>
      <c r="B13" s="621">
        <v>10201884</v>
      </c>
      <c r="C13" s="622">
        <v>14280948</v>
      </c>
      <c r="D13" s="622">
        <v>47726195</v>
      </c>
      <c r="E13" s="623">
        <f t="shared" si="0"/>
        <v>230190814</v>
      </c>
      <c r="F13" s="622">
        <v>161018320</v>
      </c>
      <c r="G13" s="624">
        <v>69172494</v>
      </c>
      <c r="H13" s="625" t="s">
        <v>1024</v>
      </c>
    </row>
    <row r="14" spans="1:8" s="491" customFormat="1" ht="13.5">
      <c r="A14" s="560" t="s">
        <v>1025</v>
      </c>
      <c r="D14" s="1023" t="s">
        <v>671</v>
      </c>
      <c r="E14" s="1023"/>
      <c r="F14" s="1023"/>
      <c r="G14" s="1023"/>
      <c r="H14" s="1023"/>
    </row>
    <row r="15" s="491" customFormat="1" ht="13.5"/>
    <row r="16" s="491" customFormat="1" ht="13.5"/>
    <row r="17" s="491" customFormat="1" ht="13.5"/>
    <row r="18" s="491" customFormat="1" ht="13.5"/>
    <row r="19" s="491" customFormat="1" ht="13.5"/>
    <row r="20" s="491" customFormat="1" ht="13.5"/>
    <row r="21" s="491" customFormat="1" ht="13.5"/>
    <row r="22" s="491" customFormat="1" ht="13.5"/>
    <row r="23" s="491" customFormat="1" ht="13.5"/>
    <row r="24" s="491" customFormat="1" ht="13.5"/>
    <row r="25" s="491" customFormat="1" ht="13.5"/>
    <row r="26" s="491" customFormat="1" ht="13.5"/>
    <row r="27" s="491" customFormat="1" ht="13.5"/>
    <row r="28" s="491" customFormat="1" ht="13.5"/>
    <row r="29" s="491" customFormat="1" ht="13.5"/>
    <row r="30" s="491" customFormat="1" ht="13.5"/>
    <row r="31" s="491" customFormat="1" ht="13.5"/>
    <row r="32" s="491" customFormat="1" ht="13.5"/>
    <row r="33" s="491" customFormat="1" ht="13.5"/>
    <row r="34" s="491" customFormat="1" ht="13.5"/>
    <row r="35" s="491" customFormat="1" ht="13.5"/>
    <row r="36" s="491" customFormat="1" ht="13.5"/>
    <row r="37" s="491" customFormat="1" ht="13.5"/>
    <row r="38" s="491" customFormat="1" ht="13.5"/>
    <row r="39" s="491" customFormat="1" ht="13.5"/>
    <row r="40" s="491" customFormat="1" ht="13.5"/>
    <row r="41" s="491" customFormat="1" ht="13.5"/>
    <row r="42" s="491" customFormat="1" ht="13.5"/>
    <row r="43" s="491" customFormat="1" ht="13.5"/>
    <row r="44" s="491" customFormat="1" ht="13.5"/>
  </sheetData>
  <mergeCells count="5">
    <mergeCell ref="D14:H14"/>
    <mergeCell ref="A1:H1"/>
    <mergeCell ref="A3:A5"/>
    <mergeCell ref="C3:D3"/>
    <mergeCell ref="E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SheetLayoutView="100" workbookViewId="0" topLeftCell="A1">
      <selection activeCell="P20" sqref="P20"/>
    </sheetView>
  </sheetViews>
  <sheetFormatPr defaultColWidth="8.88671875" defaultRowHeight="13.5"/>
  <cols>
    <col min="1" max="1" width="10.99609375" style="16" customWidth="1"/>
    <col min="2" max="27" width="5.77734375" style="16" customWidth="1"/>
    <col min="28" max="28" width="11.6640625" style="16" customWidth="1"/>
    <col min="29" max="16384" width="8.88671875" style="16" customWidth="1"/>
  </cols>
  <sheetData>
    <row r="1" spans="1:24" s="32" customFormat="1" ht="27">
      <c r="A1" s="961" t="s">
        <v>401</v>
      </c>
      <c r="B1" s="962"/>
      <c r="C1" s="962"/>
      <c r="D1" s="962"/>
      <c r="E1" s="962"/>
      <c r="F1" s="962"/>
      <c r="G1" s="962"/>
      <c r="H1" s="962"/>
      <c r="I1" s="962"/>
      <c r="J1" s="962"/>
      <c r="K1" s="962"/>
      <c r="L1" s="962"/>
      <c r="M1" s="962"/>
      <c r="N1" s="962"/>
      <c r="O1" s="962"/>
      <c r="P1" s="962"/>
      <c r="Q1" s="962"/>
      <c r="R1" s="962"/>
      <c r="S1" s="962"/>
      <c r="T1" s="962"/>
      <c r="U1" s="962"/>
      <c r="V1" s="962"/>
      <c r="W1" s="962"/>
      <c r="X1" s="962"/>
    </row>
    <row r="2" spans="1:24" s="32" customFormat="1" ht="27" customHeight="1">
      <c r="A2" s="963" t="s">
        <v>402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963"/>
      <c r="X2" s="963"/>
    </row>
    <row r="3" spans="1:24" s="32" customFormat="1" ht="18" customHeight="1" thickBot="1">
      <c r="A3" s="32" t="s">
        <v>295</v>
      </c>
      <c r="X3" s="33" t="s">
        <v>403</v>
      </c>
    </row>
    <row r="4" spans="1:28" s="32" customFormat="1" ht="27" customHeight="1">
      <c r="A4" s="948" t="s">
        <v>115</v>
      </c>
      <c r="B4" s="935" t="s">
        <v>404</v>
      </c>
      <c r="C4" s="948"/>
      <c r="D4" s="945" t="s">
        <v>405</v>
      </c>
      <c r="E4" s="948"/>
      <c r="F4" s="935" t="s">
        <v>406</v>
      </c>
      <c r="G4" s="948"/>
      <c r="H4" s="945" t="s">
        <v>407</v>
      </c>
      <c r="I4" s="948"/>
      <c r="J4" s="935" t="s">
        <v>408</v>
      </c>
      <c r="K4" s="948"/>
      <c r="L4" s="945" t="s">
        <v>174</v>
      </c>
      <c r="M4" s="948"/>
      <c r="N4" s="945" t="s">
        <v>434</v>
      </c>
      <c r="O4" s="937"/>
      <c r="P4" s="945" t="s">
        <v>435</v>
      </c>
      <c r="Q4" s="936"/>
      <c r="R4" s="945" t="s">
        <v>436</v>
      </c>
      <c r="S4" s="957"/>
      <c r="T4" s="938" t="s">
        <v>409</v>
      </c>
      <c r="U4" s="940"/>
      <c r="V4" s="938" t="s">
        <v>437</v>
      </c>
      <c r="W4" s="939"/>
      <c r="X4" s="43" t="s">
        <v>410</v>
      </c>
      <c r="Y4" s="43" t="s">
        <v>411</v>
      </c>
      <c r="Z4" s="43" t="s">
        <v>412</v>
      </c>
      <c r="AA4" s="43" t="s">
        <v>410</v>
      </c>
      <c r="AB4" s="945" t="s">
        <v>116</v>
      </c>
    </row>
    <row r="5" spans="1:28" s="32" customFormat="1" ht="27" customHeight="1">
      <c r="A5" s="958"/>
      <c r="B5" s="946"/>
      <c r="C5" s="958"/>
      <c r="D5" s="946"/>
      <c r="E5" s="958"/>
      <c r="F5" s="946"/>
      <c r="G5" s="958"/>
      <c r="H5" s="946"/>
      <c r="I5" s="958"/>
      <c r="J5" s="953" t="s">
        <v>413</v>
      </c>
      <c r="K5" s="958"/>
      <c r="L5" s="949" t="s">
        <v>175</v>
      </c>
      <c r="M5" s="950"/>
      <c r="N5" s="953" t="s">
        <v>414</v>
      </c>
      <c r="O5" s="955"/>
      <c r="P5" s="953"/>
      <c r="Q5" s="954"/>
      <c r="R5" s="953"/>
      <c r="S5" s="954"/>
      <c r="T5" s="953" t="s">
        <v>415</v>
      </c>
      <c r="U5" s="954"/>
      <c r="V5" s="946" t="s">
        <v>416</v>
      </c>
      <c r="W5" s="954"/>
      <c r="X5" s="36" t="s">
        <v>417</v>
      </c>
      <c r="Y5" s="36" t="s">
        <v>418</v>
      </c>
      <c r="Z5" s="36" t="s">
        <v>419</v>
      </c>
      <c r="AA5" s="36" t="s">
        <v>420</v>
      </c>
      <c r="AB5" s="946"/>
    </row>
    <row r="6" spans="1:28" s="32" customFormat="1" ht="27" customHeight="1">
      <c r="A6" s="958"/>
      <c r="B6" s="947" t="s">
        <v>421</v>
      </c>
      <c r="C6" s="959"/>
      <c r="D6" s="960" t="s">
        <v>422</v>
      </c>
      <c r="E6" s="959"/>
      <c r="F6" s="960" t="s">
        <v>423</v>
      </c>
      <c r="G6" s="959"/>
      <c r="H6" s="960" t="s">
        <v>424</v>
      </c>
      <c r="I6" s="959"/>
      <c r="J6" s="960" t="s">
        <v>425</v>
      </c>
      <c r="K6" s="959"/>
      <c r="L6" s="951" t="s">
        <v>176</v>
      </c>
      <c r="M6" s="952"/>
      <c r="N6" s="960" t="s">
        <v>426</v>
      </c>
      <c r="O6" s="941"/>
      <c r="P6" s="947"/>
      <c r="Q6" s="956"/>
      <c r="R6" s="960"/>
      <c r="S6" s="956"/>
      <c r="T6" s="960" t="s">
        <v>426</v>
      </c>
      <c r="U6" s="956"/>
      <c r="V6" s="947" t="s">
        <v>426</v>
      </c>
      <c r="W6" s="956"/>
      <c r="X6" s="36" t="s">
        <v>418</v>
      </c>
      <c r="Y6" s="36" t="s">
        <v>418</v>
      </c>
      <c r="Z6" s="36" t="s">
        <v>418</v>
      </c>
      <c r="AA6" s="36" t="s">
        <v>429</v>
      </c>
      <c r="AB6" s="946"/>
    </row>
    <row r="7" spans="1:28" s="32" customFormat="1" ht="27" customHeight="1">
      <c r="A7" s="958"/>
      <c r="B7" s="34" t="s">
        <v>427</v>
      </c>
      <c r="C7" s="29" t="s">
        <v>428</v>
      </c>
      <c r="D7" s="34" t="s">
        <v>427</v>
      </c>
      <c r="E7" s="29" t="s">
        <v>428</v>
      </c>
      <c r="F7" s="34" t="s">
        <v>427</v>
      </c>
      <c r="G7" s="29" t="s">
        <v>428</v>
      </c>
      <c r="H7" s="34" t="s">
        <v>427</v>
      </c>
      <c r="I7" s="29" t="s">
        <v>428</v>
      </c>
      <c r="J7" s="34" t="s">
        <v>427</v>
      </c>
      <c r="K7" s="29" t="s">
        <v>428</v>
      </c>
      <c r="L7" s="34" t="s">
        <v>177</v>
      </c>
      <c r="M7" s="29" t="s">
        <v>178</v>
      </c>
      <c r="N7" s="34" t="s">
        <v>427</v>
      </c>
      <c r="O7" s="29" t="s">
        <v>428</v>
      </c>
      <c r="P7" s="34" t="s">
        <v>427</v>
      </c>
      <c r="Q7" s="29" t="s">
        <v>428</v>
      </c>
      <c r="R7" s="34" t="s">
        <v>427</v>
      </c>
      <c r="S7" s="29" t="s">
        <v>428</v>
      </c>
      <c r="T7" s="34" t="s">
        <v>427</v>
      </c>
      <c r="U7" s="29" t="s">
        <v>428</v>
      </c>
      <c r="V7" s="34" t="s">
        <v>427</v>
      </c>
      <c r="W7" s="29" t="s">
        <v>428</v>
      </c>
      <c r="X7" s="36" t="s">
        <v>418</v>
      </c>
      <c r="Y7" s="36" t="s">
        <v>418</v>
      </c>
      <c r="Z7" s="36" t="s">
        <v>430</v>
      </c>
      <c r="AA7" s="39" t="s">
        <v>200</v>
      </c>
      <c r="AB7" s="946"/>
    </row>
    <row r="8" spans="1:28" s="32" customFormat="1" ht="27" customHeight="1">
      <c r="A8" s="958"/>
      <c r="B8" s="36"/>
      <c r="C8" s="35"/>
      <c r="D8" s="36"/>
      <c r="E8" s="35"/>
      <c r="F8" s="36"/>
      <c r="G8" s="35"/>
      <c r="H8" s="36"/>
      <c r="I8" s="35"/>
      <c r="J8" s="36"/>
      <c r="K8" s="35"/>
      <c r="L8" s="248"/>
      <c r="M8" s="246"/>
      <c r="N8" s="36"/>
      <c r="O8" s="35"/>
      <c r="P8" s="36"/>
      <c r="Q8" s="35"/>
      <c r="R8" s="36"/>
      <c r="S8" s="35"/>
      <c r="T8" s="36"/>
      <c r="U8" s="35"/>
      <c r="V8" s="36"/>
      <c r="W8" s="35"/>
      <c r="X8" s="36" t="s">
        <v>430</v>
      </c>
      <c r="Y8" s="36" t="s">
        <v>430</v>
      </c>
      <c r="Z8" s="36" t="s">
        <v>91</v>
      </c>
      <c r="AA8" s="39" t="s">
        <v>92</v>
      </c>
      <c r="AB8" s="946"/>
    </row>
    <row r="9" spans="1:28" s="28" customFormat="1" ht="27" customHeight="1">
      <c r="A9" s="959"/>
      <c r="B9" s="40" t="s">
        <v>431</v>
      </c>
      <c r="C9" s="38" t="s">
        <v>432</v>
      </c>
      <c r="D9" s="40" t="s">
        <v>431</v>
      </c>
      <c r="E9" s="38" t="s">
        <v>432</v>
      </c>
      <c r="F9" s="40" t="s">
        <v>431</v>
      </c>
      <c r="G9" s="38" t="s">
        <v>432</v>
      </c>
      <c r="H9" s="40" t="s">
        <v>431</v>
      </c>
      <c r="I9" s="38" t="s">
        <v>432</v>
      </c>
      <c r="J9" s="40" t="s">
        <v>431</v>
      </c>
      <c r="K9" s="38" t="s">
        <v>432</v>
      </c>
      <c r="L9" s="249" t="s">
        <v>179</v>
      </c>
      <c r="M9" s="245" t="s">
        <v>180</v>
      </c>
      <c r="N9" s="40" t="s">
        <v>431</v>
      </c>
      <c r="O9" s="38" t="s">
        <v>432</v>
      </c>
      <c r="P9" s="40" t="s">
        <v>431</v>
      </c>
      <c r="Q9" s="38" t="s">
        <v>432</v>
      </c>
      <c r="R9" s="40" t="s">
        <v>431</v>
      </c>
      <c r="S9" s="38" t="s">
        <v>432</v>
      </c>
      <c r="T9" s="40" t="s">
        <v>431</v>
      </c>
      <c r="U9" s="38" t="s">
        <v>432</v>
      </c>
      <c r="V9" s="40" t="s">
        <v>431</v>
      </c>
      <c r="W9" s="38" t="s">
        <v>432</v>
      </c>
      <c r="X9" s="40" t="s">
        <v>426</v>
      </c>
      <c r="Y9" s="40" t="s">
        <v>433</v>
      </c>
      <c r="Z9" s="42" t="s">
        <v>433</v>
      </c>
      <c r="AA9" s="42" t="s">
        <v>433</v>
      </c>
      <c r="AB9" s="947"/>
    </row>
    <row r="10" spans="1:28" s="24" customFormat="1" ht="30" customHeight="1">
      <c r="A10" s="387" t="s">
        <v>460</v>
      </c>
      <c r="B10" s="388">
        <f>SUM(D10,F10,H10,J10,N10,P10,T10,V10)</f>
        <v>264</v>
      </c>
      <c r="C10" s="388">
        <f>SUM(E10,G10,I10,K10,O10,Q10,U10,W10)</f>
        <v>1826</v>
      </c>
      <c r="D10" s="388">
        <v>5</v>
      </c>
      <c r="E10" s="388">
        <v>1324</v>
      </c>
      <c r="F10" s="388" t="s">
        <v>291</v>
      </c>
      <c r="G10" s="388" t="s">
        <v>291</v>
      </c>
      <c r="H10" s="388">
        <v>136</v>
      </c>
      <c r="I10" s="388">
        <v>441</v>
      </c>
      <c r="J10" s="388" t="s">
        <v>291</v>
      </c>
      <c r="K10" s="388" t="s">
        <v>291</v>
      </c>
      <c r="L10" s="388" t="s">
        <v>291</v>
      </c>
      <c r="M10" s="388" t="s">
        <v>291</v>
      </c>
      <c r="N10" s="388">
        <v>75</v>
      </c>
      <c r="O10" s="388" t="s">
        <v>291</v>
      </c>
      <c r="P10" s="388">
        <v>41</v>
      </c>
      <c r="Q10" s="388">
        <v>54</v>
      </c>
      <c r="R10" s="388">
        <v>2</v>
      </c>
      <c r="S10" s="388" t="s">
        <v>291</v>
      </c>
      <c r="T10" s="388">
        <v>2</v>
      </c>
      <c r="U10" s="389" t="s">
        <v>113</v>
      </c>
      <c r="V10" s="388">
        <v>5</v>
      </c>
      <c r="W10" s="388">
        <v>7</v>
      </c>
      <c r="X10" s="389" t="s">
        <v>113</v>
      </c>
      <c r="Y10" s="388">
        <v>1</v>
      </c>
      <c r="Z10" s="389" t="s">
        <v>113</v>
      </c>
      <c r="AA10" s="389" t="s">
        <v>113</v>
      </c>
      <c r="AB10" s="390" t="s">
        <v>460</v>
      </c>
    </row>
    <row r="11" spans="1:28" s="24" customFormat="1" ht="30" customHeight="1">
      <c r="A11" s="391" t="s">
        <v>461</v>
      </c>
      <c r="B11" s="392">
        <v>38</v>
      </c>
      <c r="C11" s="392">
        <v>32</v>
      </c>
      <c r="D11" s="389" t="s">
        <v>113</v>
      </c>
      <c r="E11" s="389" t="s">
        <v>113</v>
      </c>
      <c r="F11" s="389" t="s">
        <v>113</v>
      </c>
      <c r="G11" s="389" t="s">
        <v>113</v>
      </c>
      <c r="H11" s="392">
        <v>23</v>
      </c>
      <c r="I11" s="392">
        <v>32</v>
      </c>
      <c r="J11" s="392" t="s">
        <v>1490</v>
      </c>
      <c r="K11" s="392" t="s">
        <v>1490</v>
      </c>
      <c r="L11" s="388" t="s">
        <v>291</v>
      </c>
      <c r="M11" s="388" t="s">
        <v>291</v>
      </c>
      <c r="N11" s="392">
        <v>9</v>
      </c>
      <c r="O11" s="389" t="s">
        <v>1491</v>
      </c>
      <c r="P11" s="389" t="s">
        <v>113</v>
      </c>
      <c r="Q11" s="389" t="s">
        <v>1491</v>
      </c>
      <c r="R11" s="392">
        <v>6</v>
      </c>
      <c r="S11" s="389" t="s">
        <v>113</v>
      </c>
      <c r="T11" s="389" t="s">
        <v>113</v>
      </c>
      <c r="U11" s="389" t="s">
        <v>113</v>
      </c>
      <c r="V11" s="389" t="s">
        <v>113</v>
      </c>
      <c r="W11" s="389" t="s">
        <v>113</v>
      </c>
      <c r="X11" s="389" t="s">
        <v>113</v>
      </c>
      <c r="Y11" s="392">
        <v>1</v>
      </c>
      <c r="Z11" s="392">
        <v>7</v>
      </c>
      <c r="AA11" s="392">
        <v>23</v>
      </c>
      <c r="AB11" s="393" t="s">
        <v>461</v>
      </c>
    </row>
    <row r="12" spans="1:28" s="24" customFormat="1" ht="30" customHeight="1">
      <c r="A12" s="387" t="s">
        <v>462</v>
      </c>
      <c r="B12" s="388">
        <f>SUM(D12,F12,H12,J12,N12,P12,T12,V12)</f>
        <v>283</v>
      </c>
      <c r="C12" s="388">
        <f>SUM(E12,G12,I12,K12,O12,Q12,U12,W12)</f>
        <v>1754</v>
      </c>
      <c r="D12" s="388">
        <v>5</v>
      </c>
      <c r="E12" s="388">
        <v>1275</v>
      </c>
      <c r="F12" s="388" t="s">
        <v>291</v>
      </c>
      <c r="G12" s="388" t="s">
        <v>291</v>
      </c>
      <c r="H12" s="388">
        <v>150</v>
      </c>
      <c r="I12" s="388">
        <v>418</v>
      </c>
      <c r="J12" s="388" t="s">
        <v>291</v>
      </c>
      <c r="K12" s="388" t="s">
        <v>291</v>
      </c>
      <c r="L12" s="388" t="s">
        <v>291</v>
      </c>
      <c r="M12" s="388" t="s">
        <v>291</v>
      </c>
      <c r="N12" s="388">
        <v>75</v>
      </c>
      <c r="O12" s="388" t="s">
        <v>291</v>
      </c>
      <c r="P12" s="388">
        <v>46</v>
      </c>
      <c r="Q12" s="388">
        <v>54</v>
      </c>
      <c r="R12" s="388">
        <v>2</v>
      </c>
      <c r="S12" s="388" t="s">
        <v>291</v>
      </c>
      <c r="T12" s="388">
        <v>2</v>
      </c>
      <c r="U12" s="389" t="s">
        <v>113</v>
      </c>
      <c r="V12" s="388">
        <v>5</v>
      </c>
      <c r="W12" s="388">
        <v>7</v>
      </c>
      <c r="X12" s="389" t="s">
        <v>113</v>
      </c>
      <c r="Y12" s="388">
        <v>1</v>
      </c>
      <c r="Z12" s="389" t="s">
        <v>113</v>
      </c>
      <c r="AA12" s="389" t="s">
        <v>113</v>
      </c>
      <c r="AB12" s="394" t="s">
        <v>462</v>
      </c>
    </row>
    <row r="13" spans="1:28" s="24" customFormat="1" ht="30" customHeight="1">
      <c r="A13" s="387" t="s">
        <v>463</v>
      </c>
      <c r="B13" s="392">
        <v>40</v>
      </c>
      <c r="C13" s="392">
        <v>30</v>
      </c>
      <c r="D13" s="389" t="s">
        <v>113</v>
      </c>
      <c r="E13" s="389" t="s">
        <v>113</v>
      </c>
      <c r="F13" s="389" t="s">
        <v>113</v>
      </c>
      <c r="G13" s="389" t="s">
        <v>113</v>
      </c>
      <c r="H13" s="392">
        <v>26</v>
      </c>
      <c r="I13" s="392">
        <v>30</v>
      </c>
      <c r="J13" s="392" t="s">
        <v>1490</v>
      </c>
      <c r="K13" s="392" t="s">
        <v>1490</v>
      </c>
      <c r="L13" s="388" t="s">
        <v>291</v>
      </c>
      <c r="M13" s="388" t="s">
        <v>291</v>
      </c>
      <c r="N13" s="392">
        <v>9</v>
      </c>
      <c r="O13" s="389" t="s">
        <v>1491</v>
      </c>
      <c r="P13" s="389" t="s">
        <v>113</v>
      </c>
      <c r="Q13" s="389" t="s">
        <v>1491</v>
      </c>
      <c r="R13" s="392">
        <v>5</v>
      </c>
      <c r="S13" s="389" t="s">
        <v>113</v>
      </c>
      <c r="T13" s="389" t="s">
        <v>113</v>
      </c>
      <c r="U13" s="389" t="s">
        <v>113</v>
      </c>
      <c r="V13" s="389" t="s">
        <v>113</v>
      </c>
      <c r="W13" s="389" t="s">
        <v>113</v>
      </c>
      <c r="X13" s="389" t="s">
        <v>113</v>
      </c>
      <c r="Y13" s="392">
        <v>1</v>
      </c>
      <c r="Z13" s="392">
        <v>7</v>
      </c>
      <c r="AA13" s="392">
        <v>23</v>
      </c>
      <c r="AB13" s="394" t="s">
        <v>463</v>
      </c>
    </row>
    <row r="14" spans="1:28" s="24" customFormat="1" ht="30" customHeight="1">
      <c r="A14" s="387" t="s">
        <v>464</v>
      </c>
      <c r="B14" s="388">
        <f>SUM(D14+H14+N14+P14+T14+V14+Y14)</f>
        <v>310</v>
      </c>
      <c r="C14" s="388">
        <f>SUM(E14,G14,I14,K14,O14,Q14,U14,W14)</f>
        <v>2091</v>
      </c>
      <c r="D14" s="388">
        <v>5</v>
      </c>
      <c r="E14" s="388">
        <v>1256</v>
      </c>
      <c r="F14" s="388">
        <v>1</v>
      </c>
      <c r="G14" s="388">
        <v>285</v>
      </c>
      <c r="H14" s="388">
        <v>171</v>
      </c>
      <c r="I14" s="388">
        <v>471</v>
      </c>
      <c r="J14" s="388" t="s">
        <v>291</v>
      </c>
      <c r="K14" s="388" t="s">
        <v>291</v>
      </c>
      <c r="L14" s="388" t="s">
        <v>291</v>
      </c>
      <c r="M14" s="388" t="s">
        <v>291</v>
      </c>
      <c r="N14" s="388">
        <v>80</v>
      </c>
      <c r="O14" s="388" t="s">
        <v>291</v>
      </c>
      <c r="P14" s="388">
        <v>48</v>
      </c>
      <c r="Q14" s="388">
        <v>72</v>
      </c>
      <c r="R14" s="388">
        <v>1</v>
      </c>
      <c r="S14" s="388" t="s">
        <v>291</v>
      </c>
      <c r="T14" s="388">
        <v>1</v>
      </c>
      <c r="U14" s="389" t="s">
        <v>113</v>
      </c>
      <c r="V14" s="388">
        <v>4</v>
      </c>
      <c r="W14" s="388">
        <v>7</v>
      </c>
      <c r="X14" s="389" t="s">
        <v>113</v>
      </c>
      <c r="Y14" s="388">
        <v>1</v>
      </c>
      <c r="Z14" s="389" t="s">
        <v>113</v>
      </c>
      <c r="AA14" s="389" t="s">
        <v>113</v>
      </c>
      <c r="AB14" s="394" t="s">
        <v>464</v>
      </c>
    </row>
    <row r="15" spans="1:28" s="24" customFormat="1" ht="30" customHeight="1">
      <c r="A15" s="391" t="s">
        <v>465</v>
      </c>
      <c r="B15" s="392">
        <v>41</v>
      </c>
      <c r="C15" s="392">
        <v>53</v>
      </c>
      <c r="D15" s="389" t="s">
        <v>113</v>
      </c>
      <c r="E15" s="389" t="s">
        <v>113</v>
      </c>
      <c r="F15" s="389" t="s">
        <v>113</v>
      </c>
      <c r="G15" s="389" t="s">
        <v>113</v>
      </c>
      <c r="H15" s="392">
        <v>27</v>
      </c>
      <c r="I15" s="392">
        <v>53</v>
      </c>
      <c r="J15" s="392" t="s">
        <v>1490</v>
      </c>
      <c r="K15" s="392" t="s">
        <v>1490</v>
      </c>
      <c r="L15" s="388" t="s">
        <v>291</v>
      </c>
      <c r="M15" s="388" t="s">
        <v>291</v>
      </c>
      <c r="N15" s="392">
        <v>8</v>
      </c>
      <c r="O15" s="389" t="s">
        <v>1491</v>
      </c>
      <c r="P15" s="389" t="s">
        <v>113</v>
      </c>
      <c r="Q15" s="389" t="s">
        <v>1491</v>
      </c>
      <c r="R15" s="392">
        <v>6</v>
      </c>
      <c r="S15" s="389" t="s">
        <v>113</v>
      </c>
      <c r="T15" s="389" t="s">
        <v>113</v>
      </c>
      <c r="U15" s="389" t="s">
        <v>113</v>
      </c>
      <c r="V15" s="389" t="s">
        <v>113</v>
      </c>
      <c r="W15" s="389" t="s">
        <v>113</v>
      </c>
      <c r="X15" s="389" t="s">
        <v>113</v>
      </c>
      <c r="Y15" s="392">
        <v>1</v>
      </c>
      <c r="Z15" s="392">
        <v>7</v>
      </c>
      <c r="AA15" s="392">
        <v>23</v>
      </c>
      <c r="AB15" s="393" t="s">
        <v>465</v>
      </c>
    </row>
    <row r="16" spans="1:28" s="24" customFormat="1" ht="30" customHeight="1">
      <c r="A16" s="387" t="s">
        <v>466</v>
      </c>
      <c r="B16" s="388">
        <v>330</v>
      </c>
      <c r="C16" s="388">
        <v>2108</v>
      </c>
      <c r="D16" s="388">
        <v>5</v>
      </c>
      <c r="E16" s="388">
        <v>1256</v>
      </c>
      <c r="F16" s="388">
        <v>1</v>
      </c>
      <c r="G16" s="388">
        <v>285</v>
      </c>
      <c r="H16" s="388">
        <v>177</v>
      </c>
      <c r="I16" s="388">
        <v>488</v>
      </c>
      <c r="J16" s="392" t="s">
        <v>1490</v>
      </c>
      <c r="K16" s="392" t="s">
        <v>1490</v>
      </c>
      <c r="L16" s="388" t="s">
        <v>291</v>
      </c>
      <c r="M16" s="388" t="s">
        <v>291</v>
      </c>
      <c r="N16" s="388">
        <v>86</v>
      </c>
      <c r="O16" s="389" t="s">
        <v>1491</v>
      </c>
      <c r="P16" s="388">
        <v>56</v>
      </c>
      <c r="Q16" s="388">
        <v>72</v>
      </c>
      <c r="R16" s="388">
        <v>1</v>
      </c>
      <c r="S16" s="389" t="s">
        <v>113</v>
      </c>
      <c r="T16" s="388">
        <v>1</v>
      </c>
      <c r="U16" s="389" t="s">
        <v>113</v>
      </c>
      <c r="V16" s="388">
        <v>4</v>
      </c>
      <c r="W16" s="388">
        <v>7</v>
      </c>
      <c r="X16" s="389" t="s">
        <v>113</v>
      </c>
      <c r="Y16" s="388">
        <v>1</v>
      </c>
      <c r="Z16" s="389" t="s">
        <v>113</v>
      </c>
      <c r="AA16" s="389" t="s">
        <v>113</v>
      </c>
      <c r="AB16" s="394" t="s">
        <v>466</v>
      </c>
    </row>
    <row r="17" spans="1:28" s="24" customFormat="1" ht="30" customHeight="1">
      <c r="A17" s="391" t="s">
        <v>467</v>
      </c>
      <c r="B17" s="392">
        <v>46</v>
      </c>
      <c r="C17" s="392">
        <v>72</v>
      </c>
      <c r="D17" s="389" t="s">
        <v>113</v>
      </c>
      <c r="E17" s="389" t="s">
        <v>113</v>
      </c>
      <c r="F17" s="389" t="s">
        <v>113</v>
      </c>
      <c r="G17" s="389" t="s">
        <v>113</v>
      </c>
      <c r="H17" s="392">
        <v>30</v>
      </c>
      <c r="I17" s="392">
        <v>72</v>
      </c>
      <c r="J17" s="392" t="s">
        <v>113</v>
      </c>
      <c r="K17" s="392" t="s">
        <v>113</v>
      </c>
      <c r="L17" s="388" t="s">
        <v>291</v>
      </c>
      <c r="M17" s="388" t="s">
        <v>291</v>
      </c>
      <c r="N17" s="392">
        <v>8</v>
      </c>
      <c r="O17" s="389" t="s">
        <v>1491</v>
      </c>
      <c r="P17" s="389" t="s">
        <v>113</v>
      </c>
      <c r="Q17" s="389" t="s">
        <v>1491</v>
      </c>
      <c r="R17" s="392">
        <v>8</v>
      </c>
      <c r="S17" s="389" t="s">
        <v>113</v>
      </c>
      <c r="T17" s="389" t="s">
        <v>113</v>
      </c>
      <c r="U17" s="389" t="s">
        <v>113</v>
      </c>
      <c r="V17" s="389" t="s">
        <v>113</v>
      </c>
      <c r="W17" s="389" t="s">
        <v>113</v>
      </c>
      <c r="X17" s="389" t="s">
        <v>113</v>
      </c>
      <c r="Y17" s="392">
        <v>1</v>
      </c>
      <c r="Z17" s="392">
        <v>7</v>
      </c>
      <c r="AA17" s="392">
        <v>23</v>
      </c>
      <c r="AB17" s="393" t="s">
        <v>467</v>
      </c>
    </row>
    <row r="18" spans="1:28" s="161" customFormat="1" ht="30" customHeight="1">
      <c r="A18" s="395" t="s">
        <v>468</v>
      </c>
      <c r="B18" s="396">
        <f>SUM(D18+H18+N18+P18+R18+T18+V18+Y18)</f>
        <v>335</v>
      </c>
      <c r="C18" s="396">
        <f>SUM(E18,G18,I18,K18,O18,Q18,S18,U18,W18)</f>
        <v>2101</v>
      </c>
      <c r="D18" s="397">
        <v>5</v>
      </c>
      <c r="E18" s="397">
        <v>1274</v>
      </c>
      <c r="F18" s="397">
        <v>1</v>
      </c>
      <c r="G18" s="397">
        <v>297</v>
      </c>
      <c r="H18" s="397">
        <v>180</v>
      </c>
      <c r="I18" s="397">
        <v>472</v>
      </c>
      <c r="J18" s="392" t="s">
        <v>113</v>
      </c>
      <c r="K18" s="392" t="s">
        <v>113</v>
      </c>
      <c r="L18" s="388" t="s">
        <v>291</v>
      </c>
      <c r="M18" s="388" t="s">
        <v>291</v>
      </c>
      <c r="N18" s="397">
        <v>88</v>
      </c>
      <c r="O18" s="389" t="s">
        <v>1491</v>
      </c>
      <c r="P18" s="397">
        <v>55</v>
      </c>
      <c r="Q18" s="389" t="s">
        <v>1491</v>
      </c>
      <c r="R18" s="397">
        <v>1</v>
      </c>
      <c r="S18" s="397">
        <v>54</v>
      </c>
      <c r="T18" s="397">
        <v>1</v>
      </c>
      <c r="U18" s="389" t="s">
        <v>113</v>
      </c>
      <c r="V18" s="397">
        <v>4</v>
      </c>
      <c r="W18" s="397">
        <v>4</v>
      </c>
      <c r="X18" s="389" t="s">
        <v>113</v>
      </c>
      <c r="Y18" s="397">
        <v>1</v>
      </c>
      <c r="Z18" s="389" t="s">
        <v>113</v>
      </c>
      <c r="AA18" s="389" t="s">
        <v>113</v>
      </c>
      <c r="AB18" s="398" t="s">
        <v>468</v>
      </c>
    </row>
    <row r="19" spans="1:28" s="158" customFormat="1" ht="30" customHeight="1">
      <c r="A19" s="399" t="s">
        <v>469</v>
      </c>
      <c r="B19" s="400">
        <v>47</v>
      </c>
      <c r="C19" s="400">
        <v>135</v>
      </c>
      <c r="D19" s="401" t="s">
        <v>113</v>
      </c>
      <c r="E19" s="401" t="s">
        <v>113</v>
      </c>
      <c r="F19" s="401">
        <v>1</v>
      </c>
      <c r="G19" s="401">
        <v>65</v>
      </c>
      <c r="H19" s="400">
        <v>29</v>
      </c>
      <c r="I19" s="400">
        <v>70</v>
      </c>
      <c r="J19" s="392" t="s">
        <v>113</v>
      </c>
      <c r="K19" s="392" t="s">
        <v>113</v>
      </c>
      <c r="L19" s="388" t="s">
        <v>291</v>
      </c>
      <c r="M19" s="388" t="s">
        <v>291</v>
      </c>
      <c r="N19" s="400">
        <v>8</v>
      </c>
      <c r="O19" s="389" t="s">
        <v>1491</v>
      </c>
      <c r="P19" s="401" t="s">
        <v>113</v>
      </c>
      <c r="Q19" s="389" t="s">
        <v>1491</v>
      </c>
      <c r="R19" s="400">
        <v>9</v>
      </c>
      <c r="S19" s="401" t="s">
        <v>113</v>
      </c>
      <c r="T19" s="401" t="s">
        <v>113</v>
      </c>
      <c r="U19" s="389" t="s">
        <v>113</v>
      </c>
      <c r="V19" s="401" t="s">
        <v>113</v>
      </c>
      <c r="W19" s="401" t="s">
        <v>113</v>
      </c>
      <c r="X19" s="389" t="s">
        <v>113</v>
      </c>
      <c r="Y19" s="400">
        <v>1</v>
      </c>
      <c r="Z19" s="400">
        <v>7</v>
      </c>
      <c r="AA19" s="400">
        <v>23</v>
      </c>
      <c r="AB19" s="402" t="s">
        <v>469</v>
      </c>
    </row>
    <row r="20" spans="1:28" s="78" customFormat="1" ht="30" customHeight="1" thickBot="1">
      <c r="A20" s="403" t="s">
        <v>1489</v>
      </c>
      <c r="B20" s="382">
        <f>SUM(D20,F20,H20,J20,L20,N20,R20,P20,T20,V20)</f>
        <v>415</v>
      </c>
      <c r="C20" s="383">
        <f>SUM(E20,G20,I20,K20,M20,O20,S20,Q20,U20,W20)</f>
        <v>2480</v>
      </c>
      <c r="D20" s="383">
        <v>5</v>
      </c>
      <c r="E20" s="383">
        <v>1405</v>
      </c>
      <c r="F20" s="383">
        <v>2</v>
      </c>
      <c r="G20" s="383">
        <v>380</v>
      </c>
      <c r="H20" s="383">
        <v>223</v>
      </c>
      <c r="I20" s="383">
        <v>563</v>
      </c>
      <c r="J20" s="404" t="s">
        <v>113</v>
      </c>
      <c r="K20" s="404" t="s">
        <v>113</v>
      </c>
      <c r="L20" s="383">
        <v>1</v>
      </c>
      <c r="M20" s="383">
        <v>66</v>
      </c>
      <c r="N20" s="383">
        <v>103</v>
      </c>
      <c r="O20" s="405" t="s">
        <v>1491</v>
      </c>
      <c r="P20" s="383">
        <v>74</v>
      </c>
      <c r="Q20" s="405" t="s">
        <v>1491</v>
      </c>
      <c r="R20" s="383">
        <v>1</v>
      </c>
      <c r="S20" s="383">
        <v>54</v>
      </c>
      <c r="T20" s="383">
        <v>1</v>
      </c>
      <c r="U20" s="405" t="s">
        <v>113</v>
      </c>
      <c r="V20" s="383">
        <v>5</v>
      </c>
      <c r="W20" s="383">
        <v>12</v>
      </c>
      <c r="X20" s="405" t="s">
        <v>113</v>
      </c>
      <c r="Y20" s="383">
        <v>2</v>
      </c>
      <c r="Z20" s="383">
        <v>7</v>
      </c>
      <c r="AA20" s="384">
        <v>23</v>
      </c>
      <c r="AB20" s="79" t="s">
        <v>322</v>
      </c>
    </row>
    <row r="21" spans="1:20" s="23" customFormat="1" ht="15.75" customHeight="1">
      <c r="A21" s="23" t="s">
        <v>1345</v>
      </c>
      <c r="T21" s="23" t="s">
        <v>181</v>
      </c>
    </row>
    <row r="22" spans="1:20" s="386" customFormat="1" ht="15.75" customHeight="1">
      <c r="A22" s="385" t="s">
        <v>470</v>
      </c>
      <c r="B22" s="385"/>
      <c r="C22" s="385"/>
      <c r="D22" s="385"/>
      <c r="E22" s="385"/>
      <c r="T22" s="385" t="s">
        <v>471</v>
      </c>
    </row>
    <row r="23" spans="1:20" s="23" customFormat="1" ht="15.75" customHeight="1">
      <c r="A23" s="23" t="s">
        <v>472</v>
      </c>
      <c r="T23" s="23" t="s">
        <v>182</v>
      </c>
    </row>
    <row r="24" spans="1:20" s="23" customFormat="1" ht="15.75" customHeight="1">
      <c r="A24" s="23" t="s">
        <v>473</v>
      </c>
      <c r="T24" s="23" t="s">
        <v>183</v>
      </c>
    </row>
    <row r="25" spans="1:23" s="1" customFormat="1" ht="34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</sheetData>
  <mergeCells count="37">
    <mergeCell ref="R5:S5"/>
    <mergeCell ref="R6:S6"/>
    <mergeCell ref="T4:U4"/>
    <mergeCell ref="H6:I6"/>
    <mergeCell ref="P6:Q6"/>
    <mergeCell ref="N6:O6"/>
    <mergeCell ref="T6:U6"/>
    <mergeCell ref="A1:X1"/>
    <mergeCell ref="A2:X2"/>
    <mergeCell ref="B4:C4"/>
    <mergeCell ref="D4:E4"/>
    <mergeCell ref="F4:G4"/>
    <mergeCell ref="H4:I4"/>
    <mergeCell ref="J4:K4"/>
    <mergeCell ref="P4:Q4"/>
    <mergeCell ref="N4:O4"/>
    <mergeCell ref="V4:W4"/>
    <mergeCell ref="A4:A9"/>
    <mergeCell ref="J6:K6"/>
    <mergeCell ref="H5:I5"/>
    <mergeCell ref="J5:K5"/>
    <mergeCell ref="B5:C5"/>
    <mergeCell ref="F5:G5"/>
    <mergeCell ref="D5:E5"/>
    <mergeCell ref="B6:C6"/>
    <mergeCell ref="D6:E6"/>
    <mergeCell ref="F6:G6"/>
    <mergeCell ref="AB4:AB9"/>
    <mergeCell ref="L4:M4"/>
    <mergeCell ref="L5:M5"/>
    <mergeCell ref="L6:M6"/>
    <mergeCell ref="T5:U5"/>
    <mergeCell ref="N5:O5"/>
    <mergeCell ref="P5:Q5"/>
    <mergeCell ref="V5:W5"/>
    <mergeCell ref="V6:W6"/>
    <mergeCell ref="R4:S4"/>
  </mergeCells>
  <printOptions/>
  <pageMargins left="0.33" right="0.45" top="1" bottom="1" header="0.5" footer="0.5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4">
      <selection activeCell="G17" sqref="G17"/>
    </sheetView>
  </sheetViews>
  <sheetFormatPr defaultColWidth="8.88671875" defaultRowHeight="13.5"/>
  <cols>
    <col min="1" max="1" width="14.5546875" style="0" customWidth="1"/>
    <col min="2" max="7" width="13.99609375" style="0" customWidth="1"/>
    <col min="8" max="8" width="14.3359375" style="0" customWidth="1"/>
    <col min="9" max="14" width="11.77734375" style="0" customWidth="1"/>
  </cols>
  <sheetData>
    <row r="1" spans="1:8" s="23" customFormat="1" ht="29.25" customHeight="1">
      <c r="A1" s="828" t="s">
        <v>1026</v>
      </c>
      <c r="B1" s="828"/>
      <c r="C1" s="828"/>
      <c r="D1" s="828"/>
      <c r="E1" s="828"/>
      <c r="F1" s="828"/>
      <c r="G1" s="828"/>
      <c r="H1" s="828"/>
    </row>
    <row r="2" spans="1:8" s="23" customFormat="1" ht="15" customHeight="1" thickBot="1">
      <c r="A2" s="23" t="s">
        <v>292</v>
      </c>
      <c r="H2" s="490" t="s">
        <v>289</v>
      </c>
    </row>
    <row r="3" spans="1:8" s="13" customFormat="1" ht="24.75" customHeight="1">
      <c r="A3" s="1029" t="s">
        <v>680</v>
      </c>
      <c r="B3" s="767" t="s">
        <v>334</v>
      </c>
      <c r="C3" s="1028" t="s">
        <v>335</v>
      </c>
      <c r="D3" s="1029"/>
      <c r="E3" s="768" t="s">
        <v>336</v>
      </c>
      <c r="F3" s="768" t="s">
        <v>337</v>
      </c>
      <c r="G3" s="768" t="s">
        <v>338</v>
      </c>
      <c r="H3" s="1028" t="s">
        <v>681</v>
      </c>
    </row>
    <row r="4" spans="1:8" s="13" customFormat="1" ht="24.75" customHeight="1">
      <c r="A4" s="1032"/>
      <c r="B4" s="764"/>
      <c r="C4" s="1030" t="s">
        <v>339</v>
      </c>
      <c r="D4" s="1031"/>
      <c r="E4" s="764" t="s">
        <v>340</v>
      </c>
      <c r="F4" s="764" t="s">
        <v>341</v>
      </c>
      <c r="G4" s="764" t="s">
        <v>342</v>
      </c>
      <c r="H4" s="1033"/>
    </row>
    <row r="5" spans="1:8" s="13" customFormat="1" ht="24.75" customHeight="1">
      <c r="A5" s="1032"/>
      <c r="B5" s="764" t="s">
        <v>343</v>
      </c>
      <c r="C5" s="763" t="s">
        <v>344</v>
      </c>
      <c r="D5" s="763" t="s">
        <v>345</v>
      </c>
      <c r="E5" s="764" t="s">
        <v>346</v>
      </c>
      <c r="F5" s="764" t="s">
        <v>347</v>
      </c>
      <c r="G5" s="764" t="s">
        <v>348</v>
      </c>
      <c r="H5" s="1033"/>
    </row>
    <row r="6" spans="1:8" s="13" customFormat="1" ht="24.75" customHeight="1">
      <c r="A6" s="1031"/>
      <c r="B6" s="765" t="s">
        <v>349</v>
      </c>
      <c r="C6" s="766" t="s">
        <v>350</v>
      </c>
      <c r="D6" s="766" t="s">
        <v>351</v>
      </c>
      <c r="E6" s="765" t="s">
        <v>352</v>
      </c>
      <c r="F6" s="765" t="s">
        <v>353</v>
      </c>
      <c r="G6" s="765" t="s">
        <v>354</v>
      </c>
      <c r="H6" s="1034"/>
    </row>
    <row r="7" spans="1:8" s="13" customFormat="1" ht="24.75" customHeight="1">
      <c r="A7" s="769" t="s">
        <v>1027</v>
      </c>
      <c r="B7" s="757">
        <v>88681</v>
      </c>
      <c r="C7" s="758">
        <v>1372</v>
      </c>
      <c r="D7" s="758">
        <v>23700</v>
      </c>
      <c r="E7" s="758">
        <v>64185</v>
      </c>
      <c r="F7" s="758">
        <v>165</v>
      </c>
      <c r="G7" s="759">
        <v>631</v>
      </c>
      <c r="H7" s="769" t="s">
        <v>1027</v>
      </c>
    </row>
    <row r="8" spans="1:8" s="13" customFormat="1" ht="24.75" customHeight="1">
      <c r="A8" s="769" t="s">
        <v>1028</v>
      </c>
      <c r="B8" s="757">
        <v>27513</v>
      </c>
      <c r="C8" s="758">
        <v>277</v>
      </c>
      <c r="D8" s="758">
        <v>3791</v>
      </c>
      <c r="E8" s="758">
        <v>23538</v>
      </c>
      <c r="F8" s="758">
        <v>20</v>
      </c>
      <c r="G8" s="759">
        <v>164</v>
      </c>
      <c r="H8" s="769" t="s">
        <v>1028</v>
      </c>
    </row>
    <row r="9" spans="1:8" s="13" customFormat="1" ht="24.75" customHeight="1">
      <c r="A9" s="769" t="s">
        <v>1029</v>
      </c>
      <c r="B9" s="757">
        <v>89824</v>
      </c>
      <c r="C9" s="758">
        <v>1614</v>
      </c>
      <c r="D9" s="758">
        <v>25448</v>
      </c>
      <c r="E9" s="758">
        <v>63187</v>
      </c>
      <c r="F9" s="758">
        <v>138</v>
      </c>
      <c r="G9" s="759">
        <v>1051</v>
      </c>
      <c r="H9" s="769" t="s">
        <v>1029</v>
      </c>
    </row>
    <row r="10" spans="1:8" s="13" customFormat="1" ht="24.75" customHeight="1">
      <c r="A10" s="769" t="s">
        <v>1030</v>
      </c>
      <c r="B10" s="757">
        <v>25450</v>
      </c>
      <c r="C10" s="758">
        <v>298</v>
      </c>
      <c r="D10" s="758">
        <v>4123</v>
      </c>
      <c r="E10" s="758">
        <v>21203</v>
      </c>
      <c r="F10" s="758">
        <v>20</v>
      </c>
      <c r="G10" s="759">
        <v>104</v>
      </c>
      <c r="H10" s="769" t="s">
        <v>1030</v>
      </c>
    </row>
    <row r="11" spans="1:8" s="13" customFormat="1" ht="24.75" customHeight="1">
      <c r="A11" s="769" t="s">
        <v>1031</v>
      </c>
      <c r="B11" s="757">
        <v>93934</v>
      </c>
      <c r="C11" s="758">
        <v>1877</v>
      </c>
      <c r="D11" s="758">
        <v>27581</v>
      </c>
      <c r="E11" s="758">
        <v>64807</v>
      </c>
      <c r="F11" s="758">
        <v>147</v>
      </c>
      <c r="G11" s="759">
        <v>1399</v>
      </c>
      <c r="H11" s="769" t="s">
        <v>1031</v>
      </c>
    </row>
    <row r="12" spans="1:8" s="13" customFormat="1" ht="24.75" customHeight="1">
      <c r="A12" s="769" t="s">
        <v>1032</v>
      </c>
      <c r="B12" s="757">
        <v>26414</v>
      </c>
      <c r="C12" s="758">
        <v>338</v>
      </c>
      <c r="D12" s="758">
        <v>4195</v>
      </c>
      <c r="E12" s="758">
        <v>22080</v>
      </c>
      <c r="F12" s="758">
        <v>20</v>
      </c>
      <c r="G12" s="759">
        <v>119</v>
      </c>
      <c r="H12" s="769" t="s">
        <v>1032</v>
      </c>
    </row>
    <row r="13" spans="1:8" s="13" customFormat="1" ht="24.75" customHeight="1">
      <c r="A13" s="769" t="s">
        <v>1033</v>
      </c>
      <c r="B13" s="757">
        <v>97927</v>
      </c>
      <c r="C13" s="758">
        <v>2762</v>
      </c>
      <c r="D13" s="758">
        <v>32163</v>
      </c>
      <c r="E13" s="758">
        <v>63802</v>
      </c>
      <c r="F13" s="758">
        <v>134</v>
      </c>
      <c r="G13" s="759">
        <v>1828</v>
      </c>
      <c r="H13" s="769" t="s">
        <v>1033</v>
      </c>
    </row>
    <row r="14" spans="1:8" s="13" customFormat="1" ht="24.75" customHeight="1">
      <c r="A14" s="769" t="s">
        <v>1034</v>
      </c>
      <c r="B14" s="757">
        <v>27307</v>
      </c>
      <c r="C14" s="758">
        <v>477</v>
      </c>
      <c r="D14" s="758">
        <v>4747</v>
      </c>
      <c r="E14" s="758">
        <v>22391</v>
      </c>
      <c r="F14" s="758">
        <v>24</v>
      </c>
      <c r="G14" s="759">
        <v>145</v>
      </c>
      <c r="H14" s="769" t="s">
        <v>1034</v>
      </c>
    </row>
    <row r="15" spans="1:8" s="13" customFormat="1" ht="24.75" customHeight="1">
      <c r="A15" s="769" t="s">
        <v>1035</v>
      </c>
      <c r="B15" s="757">
        <v>95961</v>
      </c>
      <c r="C15" s="758">
        <v>3750</v>
      </c>
      <c r="D15" s="758">
        <v>34871</v>
      </c>
      <c r="E15" s="758">
        <v>60722</v>
      </c>
      <c r="F15" s="758">
        <v>112</v>
      </c>
      <c r="G15" s="759">
        <v>256</v>
      </c>
      <c r="H15" s="769" t="s">
        <v>1035</v>
      </c>
    </row>
    <row r="16" spans="1:8" s="13" customFormat="1" ht="24.75" customHeight="1">
      <c r="A16" s="769" t="s">
        <v>1036</v>
      </c>
      <c r="B16" s="757">
        <v>27023</v>
      </c>
      <c r="C16" s="758">
        <v>628</v>
      </c>
      <c r="D16" s="758">
        <v>5608</v>
      </c>
      <c r="E16" s="758">
        <v>21309</v>
      </c>
      <c r="F16" s="758">
        <v>27</v>
      </c>
      <c r="G16" s="759">
        <v>79</v>
      </c>
      <c r="H16" s="769" t="s">
        <v>1036</v>
      </c>
    </row>
    <row r="17" spans="1:8" s="681" customFormat="1" ht="24.75" customHeight="1" thickBot="1">
      <c r="A17" s="750" t="s">
        <v>1489</v>
      </c>
      <c r="B17" s="760">
        <v>123567</v>
      </c>
      <c r="C17" s="761">
        <v>5062</v>
      </c>
      <c r="D17" s="761">
        <v>43188</v>
      </c>
      <c r="E17" s="761">
        <v>80049</v>
      </c>
      <c r="F17" s="761">
        <v>162</v>
      </c>
      <c r="G17" s="762">
        <v>168</v>
      </c>
      <c r="H17" s="755" t="s">
        <v>1489</v>
      </c>
    </row>
    <row r="18" spans="1:8" s="23" customFormat="1" ht="15" customHeight="1">
      <c r="A18" s="23" t="s">
        <v>1037</v>
      </c>
      <c r="H18" s="367" t="s">
        <v>13</v>
      </c>
    </row>
    <row r="19" s="23" customFormat="1" ht="15" customHeight="1">
      <c r="H19" s="367"/>
    </row>
    <row r="20" s="491" customFormat="1" ht="13.5"/>
    <row r="21" s="491" customFormat="1" ht="13.5"/>
    <row r="22" s="491" customFormat="1" ht="13.5"/>
    <row r="23" s="491" customFormat="1" ht="13.5"/>
    <row r="24" s="491" customFormat="1" ht="13.5"/>
    <row r="25" s="491" customFormat="1" ht="13.5"/>
    <row r="26" s="491" customFormat="1" ht="13.5"/>
    <row r="27" s="491" customFormat="1" ht="13.5"/>
    <row r="28" s="491" customFormat="1" ht="13.5"/>
    <row r="29" s="491" customFormat="1" ht="13.5"/>
    <row r="30" s="491" customFormat="1" ht="13.5"/>
    <row r="31" s="491" customFormat="1" ht="13.5"/>
    <row r="32" s="491" customFormat="1" ht="13.5"/>
    <row r="33" s="491" customFormat="1" ht="13.5"/>
    <row r="34" s="491" customFormat="1" ht="13.5"/>
  </sheetData>
  <mergeCells count="5">
    <mergeCell ref="A1:H1"/>
    <mergeCell ref="C3:D3"/>
    <mergeCell ref="C4:D4"/>
    <mergeCell ref="A3:A6"/>
    <mergeCell ref="H3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2"/>
  <sheetViews>
    <sheetView showZeros="0" zoomScale="90" zoomScaleNormal="90" workbookViewId="0" topLeftCell="A10">
      <selection activeCell="I19" sqref="I19"/>
    </sheetView>
  </sheetViews>
  <sheetFormatPr defaultColWidth="8.88671875" defaultRowHeight="13.5"/>
  <cols>
    <col min="1" max="1" width="10.88671875" style="32" customWidth="1"/>
    <col min="2" max="2" width="11.5546875" style="32" customWidth="1"/>
    <col min="3" max="3" width="10.5546875" style="32" customWidth="1"/>
    <col min="4" max="4" width="11.99609375" style="32" customWidth="1"/>
    <col min="5" max="5" width="11.4453125" style="32" customWidth="1"/>
    <col min="6" max="6" width="11.5546875" style="32" customWidth="1"/>
    <col min="7" max="7" width="10.3359375" style="32" customWidth="1"/>
    <col min="8" max="8" width="11.77734375" style="32" customWidth="1"/>
    <col min="9" max="9" width="10.6640625" style="32" customWidth="1"/>
    <col min="10" max="10" width="11.4453125" style="32" customWidth="1"/>
    <col min="11" max="11" width="10.5546875" style="32" customWidth="1"/>
    <col min="12" max="12" width="12.21484375" style="32" customWidth="1"/>
    <col min="13" max="16384" width="8.88671875" style="32" customWidth="1"/>
  </cols>
  <sheetData>
    <row r="1" spans="1:12" s="726" customFormat="1" ht="29.25" customHeight="1">
      <c r="A1" s="1044" t="s">
        <v>673</v>
      </c>
      <c r="B1" s="1044"/>
      <c r="C1" s="1044"/>
      <c r="D1" s="1044"/>
      <c r="E1" s="1044"/>
      <c r="F1" s="1044"/>
      <c r="G1" s="1044"/>
      <c r="H1" s="1044"/>
      <c r="I1" s="1044"/>
      <c r="J1" s="1044"/>
      <c r="K1" s="1044"/>
      <c r="L1" s="1044"/>
    </row>
    <row r="2" spans="1:12" s="726" customFormat="1" ht="18" customHeight="1" thickBot="1">
      <c r="A2" s="726" t="s">
        <v>674</v>
      </c>
      <c r="L2" s="791" t="s">
        <v>672</v>
      </c>
    </row>
    <row r="3" spans="1:12" s="672" customFormat="1" ht="30" customHeight="1">
      <c r="A3" s="1038" t="s">
        <v>682</v>
      </c>
      <c r="B3" s="1049" t="s">
        <v>1038</v>
      </c>
      <c r="C3" s="1050"/>
      <c r="D3" s="1041" t="s">
        <v>1040</v>
      </c>
      <c r="E3" s="1042"/>
      <c r="F3" s="1042"/>
      <c r="G3" s="1042"/>
      <c r="H3" s="1042"/>
      <c r="I3" s="1042"/>
      <c r="J3" s="1042"/>
      <c r="K3" s="1043"/>
      <c r="L3" s="1035" t="s">
        <v>684</v>
      </c>
    </row>
    <row r="4" spans="1:12" s="672" customFormat="1" ht="30" customHeight="1">
      <c r="A4" s="1039"/>
      <c r="B4" s="1046"/>
      <c r="C4" s="1051"/>
      <c r="D4" s="1037" t="s">
        <v>1041</v>
      </c>
      <c r="E4" s="1053"/>
      <c r="F4" s="1053"/>
      <c r="G4" s="1053"/>
      <c r="H4" s="1053"/>
      <c r="I4" s="1040"/>
      <c r="J4" s="1046" t="s">
        <v>1042</v>
      </c>
      <c r="K4" s="1039"/>
      <c r="L4" s="1036"/>
    </row>
    <row r="5" spans="1:12" s="672" customFormat="1" ht="30" customHeight="1">
      <c r="A5" s="1039"/>
      <c r="B5" s="1045"/>
      <c r="C5" s="1052"/>
      <c r="D5" s="1047" t="s">
        <v>1043</v>
      </c>
      <c r="E5" s="1048"/>
      <c r="F5" s="1045" t="s">
        <v>1044</v>
      </c>
      <c r="G5" s="1040"/>
      <c r="H5" s="1045" t="s">
        <v>1045</v>
      </c>
      <c r="I5" s="1040"/>
      <c r="J5" s="1037"/>
      <c r="K5" s="1040"/>
      <c r="L5" s="1036"/>
    </row>
    <row r="6" spans="1:12" s="672" customFormat="1" ht="46.5" customHeight="1">
      <c r="A6" s="1040"/>
      <c r="B6" s="796" t="s">
        <v>360</v>
      </c>
      <c r="C6" s="796" t="s">
        <v>1046</v>
      </c>
      <c r="D6" s="796" t="s">
        <v>360</v>
      </c>
      <c r="E6" s="796" t="s">
        <v>1046</v>
      </c>
      <c r="F6" s="796" t="s">
        <v>360</v>
      </c>
      <c r="G6" s="796" t="s">
        <v>1046</v>
      </c>
      <c r="H6" s="796" t="s">
        <v>360</v>
      </c>
      <c r="I6" s="796" t="s">
        <v>1046</v>
      </c>
      <c r="J6" s="796" t="s">
        <v>360</v>
      </c>
      <c r="K6" s="796" t="s">
        <v>1046</v>
      </c>
      <c r="L6" s="1037"/>
    </row>
    <row r="7" spans="1:12" s="672" customFormat="1" ht="22.5" customHeight="1">
      <c r="A7" s="794" t="s">
        <v>93</v>
      </c>
      <c r="B7" s="809">
        <v>16964</v>
      </c>
      <c r="C7" s="797">
        <v>29351193</v>
      </c>
      <c r="D7" s="797">
        <v>13372</v>
      </c>
      <c r="E7" s="797">
        <v>21716983</v>
      </c>
      <c r="F7" s="797">
        <v>399</v>
      </c>
      <c r="G7" s="797">
        <v>1195761</v>
      </c>
      <c r="H7" s="797">
        <v>81</v>
      </c>
      <c r="I7" s="797">
        <v>151082</v>
      </c>
      <c r="J7" s="797">
        <v>369</v>
      </c>
      <c r="K7" s="810">
        <v>1353644</v>
      </c>
      <c r="L7" s="794" t="s">
        <v>93</v>
      </c>
    </row>
    <row r="8" spans="1:12" s="672" customFormat="1" ht="22.5" customHeight="1">
      <c r="A8" s="794" t="s">
        <v>300</v>
      </c>
      <c r="B8" s="811">
        <f>SUM(D8,F8,H8,J8,B18)</f>
        <v>21839</v>
      </c>
      <c r="C8" s="812">
        <f>SUM(E8,G8,I8,K8,C18)</f>
        <v>36739899</v>
      </c>
      <c r="D8" s="797">
        <v>17461</v>
      </c>
      <c r="E8" s="797">
        <v>26972390</v>
      </c>
      <c r="F8" s="797">
        <v>455</v>
      </c>
      <c r="G8" s="797">
        <v>1435875</v>
      </c>
      <c r="H8" s="797">
        <v>367</v>
      </c>
      <c r="I8" s="797">
        <v>810606</v>
      </c>
      <c r="J8" s="797">
        <v>457</v>
      </c>
      <c r="K8" s="813">
        <v>1724428</v>
      </c>
      <c r="L8" s="794" t="s">
        <v>300</v>
      </c>
    </row>
    <row r="9" spans="1:12" s="815" customFormat="1" ht="22.5" customHeight="1">
      <c r="A9" s="799" t="s">
        <v>1489</v>
      </c>
      <c r="B9" s="867">
        <f>SUM(B10:B11)</f>
        <v>24565</v>
      </c>
      <c r="C9" s="800">
        <f>SUM(C10:C11)</f>
        <v>44921623</v>
      </c>
      <c r="D9" s="800">
        <f>SUM(D10:D11)</f>
        <v>19426</v>
      </c>
      <c r="E9" s="800">
        <f aca="true" t="shared" si="0" ref="E9:K9">SUM(E10:E11)</f>
        <v>32640612</v>
      </c>
      <c r="F9" s="800">
        <f t="shared" si="0"/>
        <v>545</v>
      </c>
      <c r="G9" s="800">
        <f t="shared" si="0"/>
        <v>1794625</v>
      </c>
      <c r="H9" s="800">
        <f t="shared" si="0"/>
        <v>583</v>
      </c>
      <c r="I9" s="800">
        <f t="shared" si="0"/>
        <v>1651106</v>
      </c>
      <c r="J9" s="800">
        <f t="shared" si="0"/>
        <v>553</v>
      </c>
      <c r="K9" s="800">
        <f t="shared" si="0"/>
        <v>2150380</v>
      </c>
      <c r="L9" s="801" t="s">
        <v>1489</v>
      </c>
    </row>
    <row r="10" spans="1:12" s="802" customFormat="1" ht="22.5" customHeight="1">
      <c r="A10" s="803" t="s">
        <v>1555</v>
      </c>
      <c r="B10" s="814">
        <f>SUM(D10,F10,H10,J10,B20)</f>
        <v>15746</v>
      </c>
      <c r="C10" s="804">
        <f>SUM(E10,G10,I10,K10,C20)</f>
        <v>28967269</v>
      </c>
      <c r="D10" s="804">
        <v>12134</v>
      </c>
      <c r="E10" s="804">
        <v>20236630</v>
      </c>
      <c r="F10" s="804">
        <v>440</v>
      </c>
      <c r="G10" s="804">
        <v>1450868</v>
      </c>
      <c r="H10" s="804">
        <v>488</v>
      </c>
      <c r="I10" s="804">
        <v>1382775</v>
      </c>
      <c r="J10" s="804">
        <v>382</v>
      </c>
      <c r="K10" s="804">
        <v>1434269</v>
      </c>
      <c r="L10" s="805" t="s">
        <v>1552</v>
      </c>
    </row>
    <row r="11" spans="1:12" s="802" customFormat="1" ht="22.5" customHeight="1" thickBot="1">
      <c r="A11" s="806" t="s">
        <v>1556</v>
      </c>
      <c r="B11" s="816">
        <f>SUM(D11,F11,H11,J11,B21)</f>
        <v>8819</v>
      </c>
      <c r="C11" s="807">
        <f>SUM(E11,G11,I11,K11,C21)</f>
        <v>15954354</v>
      </c>
      <c r="D11" s="807">
        <v>7292</v>
      </c>
      <c r="E11" s="807">
        <v>12403982</v>
      </c>
      <c r="F11" s="807">
        <v>105</v>
      </c>
      <c r="G11" s="807">
        <v>343757</v>
      </c>
      <c r="H11" s="807">
        <v>95</v>
      </c>
      <c r="I11" s="807">
        <v>268331</v>
      </c>
      <c r="J11" s="807">
        <v>171</v>
      </c>
      <c r="K11" s="807">
        <v>716111</v>
      </c>
      <c r="L11" s="808" t="s">
        <v>1553</v>
      </c>
    </row>
    <row r="12" spans="2:5" s="726" customFormat="1" ht="24.75" customHeight="1" thickBot="1">
      <c r="B12" s="792"/>
      <c r="C12" s="792"/>
      <c r="D12" s="792"/>
      <c r="E12" s="792"/>
    </row>
    <row r="13" spans="1:10" s="672" customFormat="1" ht="30" customHeight="1">
      <c r="A13" s="1038" t="s">
        <v>683</v>
      </c>
      <c r="B13" s="1035"/>
      <c r="C13" s="1038"/>
      <c r="D13" s="1041" t="s">
        <v>355</v>
      </c>
      <c r="E13" s="1042"/>
      <c r="F13" s="1042"/>
      <c r="G13" s="1042"/>
      <c r="H13" s="1042"/>
      <c r="I13" s="1043"/>
      <c r="J13" s="1035" t="s">
        <v>684</v>
      </c>
    </row>
    <row r="14" spans="1:10" s="672" customFormat="1" ht="24" customHeight="1">
      <c r="A14" s="1039"/>
      <c r="B14" s="1054" t="s">
        <v>356</v>
      </c>
      <c r="C14" s="1055"/>
      <c r="D14" s="1046" t="s">
        <v>357</v>
      </c>
      <c r="E14" s="1039"/>
      <c r="F14" s="1046" t="s">
        <v>358</v>
      </c>
      <c r="G14" s="1039"/>
      <c r="H14" s="1046" t="s">
        <v>359</v>
      </c>
      <c r="I14" s="1039"/>
      <c r="J14" s="1036"/>
    </row>
    <row r="15" spans="1:10" s="672" customFormat="1" ht="24" customHeight="1">
      <c r="A15" s="1039"/>
      <c r="B15" s="1037"/>
      <c r="C15" s="1040"/>
      <c r="D15" s="1037"/>
      <c r="E15" s="1040"/>
      <c r="F15" s="1037"/>
      <c r="G15" s="1040"/>
      <c r="H15" s="1037"/>
      <c r="I15" s="1040"/>
      <c r="J15" s="1036"/>
    </row>
    <row r="16" spans="1:10" s="672" customFormat="1" ht="46.5" customHeight="1">
      <c r="A16" s="1040"/>
      <c r="B16" s="796" t="s">
        <v>360</v>
      </c>
      <c r="C16" s="796" t="s">
        <v>1046</v>
      </c>
      <c r="D16" s="796" t="s">
        <v>360</v>
      </c>
      <c r="E16" s="796" t="s">
        <v>1046</v>
      </c>
      <c r="F16" s="796" t="s">
        <v>360</v>
      </c>
      <c r="G16" s="796" t="s">
        <v>1046</v>
      </c>
      <c r="H16" s="796" t="s">
        <v>360</v>
      </c>
      <c r="I16" s="796" t="s">
        <v>1046</v>
      </c>
      <c r="J16" s="1037"/>
    </row>
    <row r="17" spans="1:10" s="672" customFormat="1" ht="22.5" customHeight="1">
      <c r="A17" s="795" t="s">
        <v>93</v>
      </c>
      <c r="B17" s="797">
        <v>2743</v>
      </c>
      <c r="C17" s="797">
        <v>4933723</v>
      </c>
      <c r="D17" s="797">
        <v>23</v>
      </c>
      <c r="E17" s="797">
        <v>206209</v>
      </c>
      <c r="F17" s="797">
        <v>984</v>
      </c>
      <c r="G17" s="797">
        <v>2139893</v>
      </c>
      <c r="H17" s="797">
        <v>89</v>
      </c>
      <c r="I17" s="797">
        <v>157740</v>
      </c>
      <c r="J17" s="798" t="s">
        <v>93</v>
      </c>
    </row>
    <row r="18" spans="1:10" s="672" customFormat="1" ht="22.5" customHeight="1">
      <c r="A18" s="795" t="s">
        <v>300</v>
      </c>
      <c r="B18" s="797">
        <v>3099</v>
      </c>
      <c r="C18" s="797">
        <v>5796600</v>
      </c>
      <c r="D18" s="797">
        <v>23</v>
      </c>
      <c r="E18" s="797">
        <v>223976</v>
      </c>
      <c r="F18" s="797">
        <v>1031</v>
      </c>
      <c r="G18" s="797">
        <v>2953966</v>
      </c>
      <c r="H18" s="797">
        <v>80</v>
      </c>
      <c r="I18" s="797">
        <v>137844</v>
      </c>
      <c r="J18" s="798" t="s">
        <v>300</v>
      </c>
    </row>
    <row r="19" spans="1:10" s="802" customFormat="1" ht="22.5" customHeight="1">
      <c r="A19" s="799" t="s">
        <v>1489</v>
      </c>
      <c r="B19" s="800">
        <f>SUM(B20:B21)</f>
        <v>3458</v>
      </c>
      <c r="C19" s="800">
        <f>SUM(C20:C21)</f>
        <v>6684900</v>
      </c>
      <c r="D19" s="800">
        <f>SUM(D20:D21)</f>
        <v>27</v>
      </c>
      <c r="E19" s="800">
        <f>SUM(E20:E21)</f>
        <v>300587</v>
      </c>
      <c r="F19" s="800">
        <v>999</v>
      </c>
      <c r="G19" s="800">
        <v>2957155</v>
      </c>
      <c r="H19" s="800">
        <v>94</v>
      </c>
      <c r="I19" s="800">
        <v>142196</v>
      </c>
      <c r="J19" s="801" t="s">
        <v>1489</v>
      </c>
    </row>
    <row r="20" spans="1:10" s="802" customFormat="1" ht="22.5" customHeight="1">
      <c r="A20" s="803" t="s">
        <v>1555</v>
      </c>
      <c r="B20" s="804">
        <v>2302</v>
      </c>
      <c r="C20" s="804">
        <v>4462727</v>
      </c>
      <c r="D20" s="804">
        <v>22</v>
      </c>
      <c r="E20" s="804">
        <v>237846</v>
      </c>
      <c r="F20" s="804">
        <v>0</v>
      </c>
      <c r="G20" s="804">
        <v>0</v>
      </c>
      <c r="H20" s="804">
        <v>0</v>
      </c>
      <c r="I20" s="804">
        <v>0</v>
      </c>
      <c r="J20" s="805" t="s">
        <v>1552</v>
      </c>
    </row>
    <row r="21" spans="1:10" s="802" customFormat="1" ht="22.5" customHeight="1" thickBot="1">
      <c r="A21" s="806" t="s">
        <v>1556</v>
      </c>
      <c r="B21" s="807">
        <v>1156</v>
      </c>
      <c r="C21" s="807">
        <v>2222173</v>
      </c>
      <c r="D21" s="807">
        <v>5</v>
      </c>
      <c r="E21" s="807">
        <v>62741</v>
      </c>
      <c r="F21" s="807">
        <v>0</v>
      </c>
      <c r="G21" s="807">
        <v>0</v>
      </c>
      <c r="H21" s="807">
        <v>0</v>
      </c>
      <c r="I21" s="807">
        <v>0</v>
      </c>
      <c r="J21" s="808" t="s">
        <v>1553</v>
      </c>
    </row>
    <row r="22" spans="1:12" s="726" customFormat="1" ht="18" customHeight="1">
      <c r="A22" s="726" t="s">
        <v>1047</v>
      </c>
      <c r="J22" s="793" t="s">
        <v>1048</v>
      </c>
      <c r="L22" s="793"/>
    </row>
    <row r="23" s="603" customFormat="1" ht="12"/>
    <row r="24" s="603" customFormat="1" ht="12"/>
    <row r="25" s="23" customFormat="1" ht="12"/>
    <row r="26" s="23" customFormat="1" ht="12"/>
    <row r="27" s="23" customFormat="1" ht="12"/>
    <row r="28" s="23" customFormat="1" ht="12"/>
  </sheetData>
  <mergeCells count="18">
    <mergeCell ref="A1:L1"/>
    <mergeCell ref="F5:G5"/>
    <mergeCell ref="J4:K5"/>
    <mergeCell ref="D3:K3"/>
    <mergeCell ref="H5:I5"/>
    <mergeCell ref="D5:E5"/>
    <mergeCell ref="B3:C5"/>
    <mergeCell ref="D4:I4"/>
    <mergeCell ref="L3:L6"/>
    <mergeCell ref="J13:J16"/>
    <mergeCell ref="A13:A16"/>
    <mergeCell ref="A3:A6"/>
    <mergeCell ref="B13:C13"/>
    <mergeCell ref="D13:I13"/>
    <mergeCell ref="B14:C15"/>
    <mergeCell ref="D14:E15"/>
    <mergeCell ref="F14:G15"/>
    <mergeCell ref="H14:I1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U43"/>
  <sheetViews>
    <sheetView workbookViewId="0" topLeftCell="A16">
      <selection activeCell="K34" sqref="K34"/>
    </sheetView>
  </sheetViews>
  <sheetFormatPr defaultColWidth="8.88671875" defaultRowHeight="13.5"/>
  <cols>
    <col min="1" max="1" width="10.77734375" style="6" customWidth="1"/>
    <col min="2" max="2" width="8.4453125" style="0" customWidth="1"/>
    <col min="3" max="6" width="7.77734375" style="0" customWidth="1"/>
    <col min="7" max="8" width="7.77734375" style="16" customWidth="1"/>
    <col min="9" max="11" width="8.4453125" style="16" customWidth="1"/>
    <col min="12" max="12" width="10.77734375" style="16" customWidth="1"/>
    <col min="13" max="13" width="8.4453125" style="16" customWidth="1"/>
    <col min="14" max="14" width="7.5546875" style="16" customWidth="1"/>
    <col min="15" max="15" width="11.3359375" style="16" customWidth="1"/>
    <col min="16" max="16" width="2.3359375" style="16" customWidth="1"/>
    <col min="17" max="20" width="2.10546875" style="16" customWidth="1"/>
    <col min="21" max="22" width="2.3359375" style="16" customWidth="1"/>
    <col min="23" max="25" width="2.10546875" style="16" customWidth="1"/>
    <col min="26" max="26" width="2.3359375" style="16" customWidth="1"/>
    <col min="27" max="29" width="2.10546875" style="16" customWidth="1"/>
    <col min="30" max="31" width="2.3359375" style="16" customWidth="1"/>
    <col min="32" max="35" width="2.10546875" style="16" customWidth="1"/>
    <col min="36" max="36" width="2.3359375" style="16" customWidth="1"/>
    <col min="37" max="37" width="2.10546875" style="16" customWidth="1"/>
    <col min="38" max="38" width="2.3359375" style="16" customWidth="1"/>
    <col min="39" max="40" width="2.10546875" style="16" customWidth="1"/>
    <col min="41" max="41" width="2.3359375" style="16" customWidth="1"/>
    <col min="42" max="45" width="2.10546875" style="16" customWidth="1"/>
    <col min="46" max="46" width="2.3359375" style="16" customWidth="1"/>
    <col min="47" max="47" width="8.88671875" style="16" customWidth="1"/>
  </cols>
  <sheetData>
    <row r="1" spans="1:13" s="488" customFormat="1" ht="26.25" customHeight="1">
      <c r="A1" s="828" t="s">
        <v>1049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</row>
    <row r="2" spans="1:15" s="23" customFormat="1" ht="18" customHeight="1" thickBot="1">
      <c r="A2" s="23" t="s">
        <v>891</v>
      </c>
      <c r="O2" s="604" t="s">
        <v>892</v>
      </c>
    </row>
    <row r="3" spans="1:15" s="23" customFormat="1" ht="20.25" customHeight="1">
      <c r="A3" s="859" t="s">
        <v>825</v>
      </c>
      <c r="B3" s="492" t="s">
        <v>1050</v>
      </c>
      <c r="C3" s="857" t="s">
        <v>1051</v>
      </c>
      <c r="D3" s="964"/>
      <c r="E3" s="964"/>
      <c r="F3" s="964"/>
      <c r="G3" s="964"/>
      <c r="H3" s="964"/>
      <c r="I3" s="964"/>
      <c r="J3" s="965"/>
      <c r="K3" s="857" t="s">
        <v>1052</v>
      </c>
      <c r="L3" s="858"/>
      <c r="M3" s="858"/>
      <c r="N3" s="859"/>
      <c r="O3" s="860" t="s">
        <v>827</v>
      </c>
    </row>
    <row r="4" spans="1:15" s="23" customFormat="1" ht="20.25" customHeight="1">
      <c r="A4" s="833"/>
      <c r="B4" s="508"/>
      <c r="C4" s="114"/>
      <c r="D4" s="114" t="s">
        <v>1053</v>
      </c>
      <c r="E4" s="114" t="s">
        <v>1054</v>
      </c>
      <c r="F4" s="114" t="s">
        <v>1055</v>
      </c>
      <c r="G4" s="114" t="s">
        <v>1056</v>
      </c>
      <c r="H4" s="114" t="s">
        <v>1057</v>
      </c>
      <c r="I4" s="114" t="s">
        <v>1058</v>
      </c>
      <c r="J4" s="114" t="s">
        <v>1059</v>
      </c>
      <c r="K4" s="114"/>
      <c r="L4" s="497" t="s">
        <v>1060</v>
      </c>
      <c r="M4" s="497" t="s">
        <v>1056</v>
      </c>
      <c r="N4" s="497" t="s">
        <v>1061</v>
      </c>
      <c r="O4" s="832"/>
    </row>
    <row r="5" spans="1:15" s="23" customFormat="1" ht="20.25" customHeight="1">
      <c r="A5" s="833"/>
      <c r="B5" s="114"/>
      <c r="C5" s="343"/>
      <c r="D5" s="508"/>
      <c r="E5" s="114" t="s">
        <v>1062</v>
      </c>
      <c r="F5" s="308" t="s">
        <v>111</v>
      </c>
      <c r="G5" s="114" t="s">
        <v>1063</v>
      </c>
      <c r="H5" s="114" t="s">
        <v>867</v>
      </c>
      <c r="I5" s="114" t="s">
        <v>1064</v>
      </c>
      <c r="J5" s="114" t="s">
        <v>1065</v>
      </c>
      <c r="K5" s="114"/>
      <c r="L5" s="534" t="s">
        <v>1066</v>
      </c>
      <c r="M5" s="114" t="s">
        <v>1063</v>
      </c>
      <c r="N5" s="114"/>
      <c r="O5" s="832"/>
    </row>
    <row r="6" spans="1:15" s="23" customFormat="1" ht="20.25" customHeight="1">
      <c r="A6" s="833"/>
      <c r="B6" s="114"/>
      <c r="C6" s="343"/>
      <c r="D6" s="114"/>
      <c r="E6" s="534" t="s">
        <v>1067</v>
      </c>
      <c r="F6" s="308"/>
      <c r="G6" s="520" t="s">
        <v>112</v>
      </c>
      <c r="H6" s="520" t="s">
        <v>1068</v>
      </c>
      <c r="I6" s="520" t="s">
        <v>1069</v>
      </c>
      <c r="J6" s="114" t="s">
        <v>1070</v>
      </c>
      <c r="K6" s="343"/>
      <c r="L6" s="114"/>
      <c r="M6" s="534" t="s">
        <v>1071</v>
      </c>
      <c r="N6" s="506"/>
      <c r="O6" s="832"/>
    </row>
    <row r="7" spans="1:15" s="23" customFormat="1" ht="20.25" customHeight="1">
      <c r="A7" s="879"/>
      <c r="B7" s="527" t="s">
        <v>859</v>
      </c>
      <c r="C7" s="480"/>
      <c r="D7" s="501"/>
      <c r="E7" s="510"/>
      <c r="F7" s="541"/>
      <c r="G7" s="510"/>
      <c r="H7" s="510" t="s">
        <v>1072</v>
      </c>
      <c r="I7" s="510"/>
      <c r="J7" s="501" t="s">
        <v>1072</v>
      </c>
      <c r="K7" s="480"/>
      <c r="L7" s="502"/>
      <c r="M7" s="501" t="s">
        <v>1066</v>
      </c>
      <c r="N7" s="501"/>
      <c r="O7" s="888"/>
    </row>
    <row r="8" spans="1:15" s="123" customFormat="1" ht="15" customHeight="1">
      <c r="A8" s="395" t="s">
        <v>1073</v>
      </c>
      <c r="B8" s="171">
        <f>SUM(C8,K8,G24:K24)</f>
        <v>1660</v>
      </c>
      <c r="C8" s="171">
        <f aca="true" t="shared" si="0" ref="C8:C16">SUM(D8:J8)</f>
        <v>741</v>
      </c>
      <c r="D8" s="171">
        <v>0</v>
      </c>
      <c r="E8" s="171">
        <v>414</v>
      </c>
      <c r="F8" s="171">
        <v>310</v>
      </c>
      <c r="G8" s="171">
        <v>0</v>
      </c>
      <c r="H8" s="171">
        <v>0</v>
      </c>
      <c r="I8" s="171">
        <v>17</v>
      </c>
      <c r="J8" s="171">
        <v>0</v>
      </c>
      <c r="K8" s="817">
        <f>SUM(L8:N8)+SUM(B24:F24)</f>
        <v>917</v>
      </c>
      <c r="L8" s="171">
        <v>25</v>
      </c>
      <c r="M8" s="171">
        <v>113</v>
      </c>
      <c r="N8" s="171">
        <v>0</v>
      </c>
      <c r="O8" s="418" t="s">
        <v>1073</v>
      </c>
    </row>
    <row r="9" spans="1:15" s="123" customFormat="1" ht="15" customHeight="1">
      <c r="A9" s="422" t="s">
        <v>1074</v>
      </c>
      <c r="B9" s="188">
        <f>SUM(C9,M9,W9,X9,Y9,Z9,AA9)</f>
        <v>447</v>
      </c>
      <c r="C9" s="140">
        <v>447</v>
      </c>
      <c r="D9" s="177" t="s">
        <v>113</v>
      </c>
      <c r="E9" s="140">
        <v>223</v>
      </c>
      <c r="F9" s="140">
        <v>294</v>
      </c>
      <c r="G9" s="140">
        <v>1</v>
      </c>
      <c r="H9" s="140" t="s">
        <v>113</v>
      </c>
      <c r="I9" s="140">
        <v>3</v>
      </c>
      <c r="J9" s="140" t="s">
        <v>113</v>
      </c>
      <c r="K9" s="140">
        <v>501</v>
      </c>
      <c r="L9" s="189">
        <v>11</v>
      </c>
      <c r="M9" s="140" t="s">
        <v>113</v>
      </c>
      <c r="N9" s="140" t="s">
        <v>113</v>
      </c>
      <c r="O9" s="423" t="s">
        <v>1074</v>
      </c>
    </row>
    <row r="10" spans="1:15" s="126" customFormat="1" ht="15" customHeight="1">
      <c r="A10" s="395" t="s">
        <v>1075</v>
      </c>
      <c r="B10" s="171">
        <f>SUM(C10,K10,G26:K26)</f>
        <v>1782</v>
      </c>
      <c r="C10" s="171">
        <f t="shared" si="0"/>
        <v>925</v>
      </c>
      <c r="D10" s="171">
        <v>0</v>
      </c>
      <c r="E10" s="171">
        <v>435</v>
      </c>
      <c r="F10" s="171">
        <v>466</v>
      </c>
      <c r="G10" s="171">
        <v>0</v>
      </c>
      <c r="H10" s="171">
        <v>0</v>
      </c>
      <c r="I10" s="171">
        <v>24</v>
      </c>
      <c r="J10" s="171">
        <v>0</v>
      </c>
      <c r="K10" s="171">
        <f>SUM(L10:N10)+SUM(B26:F26)</f>
        <v>855</v>
      </c>
      <c r="L10" s="171">
        <v>32</v>
      </c>
      <c r="M10" s="171">
        <v>0</v>
      </c>
      <c r="N10" s="171">
        <v>0</v>
      </c>
      <c r="O10" s="398" t="s">
        <v>1075</v>
      </c>
    </row>
    <row r="11" spans="1:15" s="126" customFormat="1" ht="15" customHeight="1">
      <c r="A11" s="422" t="s">
        <v>1076</v>
      </c>
      <c r="B11" s="188">
        <f>SUM(C11,M11,W11,X11,Y11,Z11,AA11)</f>
        <v>592</v>
      </c>
      <c r="C11" s="140">
        <v>592</v>
      </c>
      <c r="D11" s="177" t="s">
        <v>113</v>
      </c>
      <c r="E11" s="140">
        <v>265</v>
      </c>
      <c r="F11" s="140">
        <v>324</v>
      </c>
      <c r="G11" s="140" t="s">
        <v>113</v>
      </c>
      <c r="H11" s="140" t="s">
        <v>113</v>
      </c>
      <c r="I11" s="140">
        <v>3</v>
      </c>
      <c r="J11" s="140" t="s">
        <v>113</v>
      </c>
      <c r="K11" s="140">
        <v>519</v>
      </c>
      <c r="L11" s="189">
        <v>16</v>
      </c>
      <c r="M11" s="140" t="s">
        <v>113</v>
      </c>
      <c r="N11" s="140" t="s">
        <v>113</v>
      </c>
      <c r="O11" s="423" t="s">
        <v>1076</v>
      </c>
    </row>
    <row r="12" spans="1:15" s="126" customFormat="1" ht="15" customHeight="1">
      <c r="A12" s="395" t="s">
        <v>1077</v>
      </c>
      <c r="B12" s="175">
        <f>SUM(C12,K12,G28:K28)</f>
        <v>4288</v>
      </c>
      <c r="C12" s="171">
        <f t="shared" si="0"/>
        <v>995</v>
      </c>
      <c r="D12" s="171">
        <v>0</v>
      </c>
      <c r="E12" s="171">
        <v>478</v>
      </c>
      <c r="F12" s="171">
        <v>493</v>
      </c>
      <c r="G12" s="171">
        <v>0</v>
      </c>
      <c r="H12" s="171">
        <v>0</v>
      </c>
      <c r="I12" s="171">
        <v>24</v>
      </c>
      <c r="J12" s="171">
        <v>0</v>
      </c>
      <c r="K12" s="171">
        <f>SUM(L12:N12)+SUM(B28:F28)</f>
        <v>883</v>
      </c>
      <c r="L12" s="171">
        <v>35</v>
      </c>
      <c r="M12" s="171">
        <v>1</v>
      </c>
      <c r="N12" s="171">
        <v>0</v>
      </c>
      <c r="O12" s="398" t="s">
        <v>1077</v>
      </c>
    </row>
    <row r="13" spans="1:15" s="126" customFormat="1" ht="15" customHeight="1">
      <c r="A13" s="422" t="s">
        <v>1078</v>
      </c>
      <c r="B13" s="188">
        <v>2788</v>
      </c>
      <c r="C13" s="140">
        <v>621</v>
      </c>
      <c r="D13" s="177" t="s">
        <v>113</v>
      </c>
      <c r="E13" s="140">
        <v>276</v>
      </c>
      <c r="F13" s="140">
        <v>340</v>
      </c>
      <c r="G13" s="140">
        <v>1</v>
      </c>
      <c r="H13" s="140" t="s">
        <v>113</v>
      </c>
      <c r="I13" s="140">
        <v>4</v>
      </c>
      <c r="J13" s="140" t="s">
        <v>113</v>
      </c>
      <c r="K13" s="140">
        <v>525</v>
      </c>
      <c r="L13" s="189">
        <v>14</v>
      </c>
      <c r="M13" s="140" t="s">
        <v>113</v>
      </c>
      <c r="N13" s="140" t="s">
        <v>113</v>
      </c>
      <c r="O13" s="423" t="s">
        <v>1078</v>
      </c>
    </row>
    <row r="14" spans="1:15" s="126" customFormat="1" ht="15" customHeight="1">
      <c r="A14" s="395" t="s">
        <v>1079</v>
      </c>
      <c r="B14" s="175">
        <v>4515</v>
      </c>
      <c r="C14" s="171">
        <v>1045</v>
      </c>
      <c r="D14" s="171">
        <v>0</v>
      </c>
      <c r="E14" s="171">
        <v>512</v>
      </c>
      <c r="F14" s="171">
        <v>505</v>
      </c>
      <c r="G14" s="171">
        <v>0</v>
      </c>
      <c r="H14" s="171">
        <v>0</v>
      </c>
      <c r="I14" s="171">
        <v>28</v>
      </c>
      <c r="J14" s="171">
        <v>0</v>
      </c>
      <c r="K14" s="171">
        <v>920</v>
      </c>
      <c r="L14" s="171">
        <v>36</v>
      </c>
      <c r="M14" s="171">
        <v>1</v>
      </c>
      <c r="N14" s="171">
        <v>0</v>
      </c>
      <c r="O14" s="398" t="s">
        <v>1079</v>
      </c>
    </row>
    <row r="15" spans="1:15" s="126" customFormat="1" ht="15" customHeight="1">
      <c r="A15" s="422" t="s">
        <v>1080</v>
      </c>
      <c r="B15" s="188">
        <v>2837</v>
      </c>
      <c r="C15" s="140">
        <v>626</v>
      </c>
      <c r="D15" s="177" t="s">
        <v>113</v>
      </c>
      <c r="E15" s="140">
        <v>275</v>
      </c>
      <c r="F15" s="140">
        <v>346</v>
      </c>
      <c r="G15" s="140">
        <v>1</v>
      </c>
      <c r="H15" s="140" t="s">
        <v>113</v>
      </c>
      <c r="I15" s="140">
        <v>4</v>
      </c>
      <c r="J15" s="140" t="s">
        <v>113</v>
      </c>
      <c r="K15" s="140">
        <v>536</v>
      </c>
      <c r="L15" s="189">
        <v>14</v>
      </c>
      <c r="M15" s="140" t="s">
        <v>113</v>
      </c>
      <c r="N15" s="140" t="s">
        <v>113</v>
      </c>
      <c r="O15" s="423" t="s">
        <v>1080</v>
      </c>
    </row>
    <row r="16" spans="1:15" s="126" customFormat="1" ht="15" customHeight="1">
      <c r="A16" s="395" t="s">
        <v>1081</v>
      </c>
      <c r="B16" s="175">
        <f>SUM(C16,K16,G32:K32)</f>
        <v>4679</v>
      </c>
      <c r="C16" s="171">
        <f t="shared" si="0"/>
        <v>1080</v>
      </c>
      <c r="D16" s="139">
        <v>0</v>
      </c>
      <c r="E16" s="139">
        <v>526</v>
      </c>
      <c r="F16" s="139">
        <v>519</v>
      </c>
      <c r="G16" s="139">
        <v>0</v>
      </c>
      <c r="H16" s="139">
        <v>0</v>
      </c>
      <c r="I16" s="139">
        <v>35</v>
      </c>
      <c r="J16" s="139">
        <v>0</v>
      </c>
      <c r="K16" s="139">
        <f>SUM(L16:N16,B32:F32)</f>
        <v>954</v>
      </c>
      <c r="L16" s="139">
        <v>35</v>
      </c>
      <c r="M16" s="139">
        <v>1</v>
      </c>
      <c r="N16" s="139">
        <v>0</v>
      </c>
      <c r="O16" s="398" t="s">
        <v>1081</v>
      </c>
    </row>
    <row r="17" spans="1:15" s="126" customFormat="1" ht="15" customHeight="1">
      <c r="A17" s="422" t="s">
        <v>1082</v>
      </c>
      <c r="B17" s="188">
        <f>SUM(C17,M17,W17,X17,Y17,Z17,AA17)</f>
        <v>584</v>
      </c>
      <c r="C17" s="140">
        <f>SUM(D17:J17)</f>
        <v>584</v>
      </c>
      <c r="D17" s="177" t="s">
        <v>113</v>
      </c>
      <c r="E17" s="140">
        <v>285</v>
      </c>
      <c r="F17" s="140">
        <v>295</v>
      </c>
      <c r="G17" s="139">
        <v>0</v>
      </c>
      <c r="H17" s="140" t="s">
        <v>1477</v>
      </c>
      <c r="I17" s="140">
        <v>4</v>
      </c>
      <c r="J17" s="140" t="s">
        <v>1477</v>
      </c>
      <c r="K17" s="140">
        <v>540</v>
      </c>
      <c r="L17" s="189">
        <v>14</v>
      </c>
      <c r="M17" s="140" t="s">
        <v>1477</v>
      </c>
      <c r="N17" s="140" t="s">
        <v>1477</v>
      </c>
      <c r="O17" s="423" t="s">
        <v>1082</v>
      </c>
    </row>
    <row r="18" spans="1:15" s="230" customFormat="1" ht="15" customHeight="1" thickBot="1">
      <c r="A18" s="20" t="s">
        <v>824</v>
      </c>
      <c r="B18" s="97">
        <v>7781</v>
      </c>
      <c r="C18" s="98">
        <f>SUM(D18:J18)</f>
        <v>1839</v>
      </c>
      <c r="D18" s="231" t="s">
        <v>113</v>
      </c>
      <c r="E18" s="752">
        <v>870</v>
      </c>
      <c r="F18" s="752">
        <v>913</v>
      </c>
      <c r="G18" s="752">
        <v>1</v>
      </c>
      <c r="H18" s="232" t="s">
        <v>1004</v>
      </c>
      <c r="I18" s="752">
        <v>55</v>
      </c>
      <c r="J18" s="232" t="s">
        <v>1004</v>
      </c>
      <c r="K18" s="761">
        <v>1524</v>
      </c>
      <c r="L18" s="752">
        <v>50</v>
      </c>
      <c r="M18" s="752">
        <v>1</v>
      </c>
      <c r="N18" s="232" t="s">
        <v>1004</v>
      </c>
      <c r="O18" s="19" t="s">
        <v>824</v>
      </c>
    </row>
    <row r="19" spans="1:9" s="513" customFormat="1" ht="13.5" customHeight="1" thickBot="1">
      <c r="A19" s="551"/>
      <c r="B19" s="551"/>
      <c r="C19" s="551"/>
      <c r="D19" s="551"/>
      <c r="E19" s="551"/>
      <c r="F19" s="551"/>
      <c r="G19" s="532"/>
      <c r="H19" s="532"/>
      <c r="I19" s="532"/>
    </row>
    <row r="20" spans="1:12" s="23" customFormat="1" ht="20.25" customHeight="1">
      <c r="A20" s="859" t="s">
        <v>825</v>
      </c>
      <c r="B20" s="1056" t="s">
        <v>1083</v>
      </c>
      <c r="C20" s="1057"/>
      <c r="D20" s="1057"/>
      <c r="E20" s="1057"/>
      <c r="F20" s="1058"/>
      <c r="G20" s="964" t="s">
        <v>1084</v>
      </c>
      <c r="H20" s="964"/>
      <c r="I20" s="964"/>
      <c r="J20" s="964"/>
      <c r="K20" s="965"/>
      <c r="L20" s="860" t="s">
        <v>827</v>
      </c>
    </row>
    <row r="21" spans="1:12" s="23" customFormat="1" ht="20.25" customHeight="1">
      <c r="A21" s="833"/>
      <c r="B21" s="605" t="s">
        <v>1062</v>
      </c>
      <c r="C21" s="497" t="s">
        <v>1085</v>
      </c>
      <c r="D21" s="836" t="s">
        <v>1086</v>
      </c>
      <c r="E21" s="1059"/>
      <c r="F21" s="1059"/>
      <c r="G21" s="497" t="s">
        <v>1087</v>
      </c>
      <c r="H21" s="507" t="s">
        <v>1088</v>
      </c>
      <c r="I21" s="114" t="s">
        <v>1089</v>
      </c>
      <c r="J21" s="114" t="s">
        <v>1090</v>
      </c>
      <c r="K21" s="114" t="s">
        <v>1091</v>
      </c>
      <c r="L21" s="832"/>
    </row>
    <row r="22" spans="1:12" s="23" customFormat="1" ht="20.25" customHeight="1">
      <c r="A22" s="833"/>
      <c r="B22" s="114" t="s">
        <v>1092</v>
      </c>
      <c r="C22" s="114" t="s">
        <v>1093</v>
      </c>
      <c r="D22" s="832"/>
      <c r="E22" s="992"/>
      <c r="F22" s="992"/>
      <c r="G22" s="114"/>
      <c r="H22" s="507"/>
      <c r="I22" s="114" t="s">
        <v>1094</v>
      </c>
      <c r="J22" s="114" t="s">
        <v>1095</v>
      </c>
      <c r="K22" s="114" t="s">
        <v>1096</v>
      </c>
      <c r="L22" s="832"/>
    </row>
    <row r="23" spans="1:12" s="23" customFormat="1" ht="20.25" customHeight="1">
      <c r="A23" s="879"/>
      <c r="B23" s="501"/>
      <c r="C23" s="501"/>
      <c r="D23" s="606" t="s">
        <v>1097</v>
      </c>
      <c r="E23" s="606" t="s">
        <v>1098</v>
      </c>
      <c r="F23" s="607" t="s">
        <v>1099</v>
      </c>
      <c r="G23" s="501"/>
      <c r="H23" s="479"/>
      <c r="I23" s="501"/>
      <c r="J23" s="501"/>
      <c r="K23" s="501"/>
      <c r="L23" s="888"/>
    </row>
    <row r="24" spans="1:12" s="126" customFormat="1" ht="15" customHeight="1">
      <c r="A24" s="395" t="s">
        <v>1073</v>
      </c>
      <c r="B24" s="175">
        <v>82</v>
      </c>
      <c r="C24" s="171">
        <v>0</v>
      </c>
      <c r="D24" s="171">
        <v>370</v>
      </c>
      <c r="E24" s="171">
        <v>230</v>
      </c>
      <c r="F24" s="171">
        <v>97</v>
      </c>
      <c r="G24" s="171">
        <v>0</v>
      </c>
      <c r="H24" s="171">
        <v>2</v>
      </c>
      <c r="I24" s="171" t="s">
        <v>1492</v>
      </c>
      <c r="J24" s="171" t="s">
        <v>1100</v>
      </c>
      <c r="K24" s="171" t="s">
        <v>1100</v>
      </c>
      <c r="L24" s="418" t="s">
        <v>1073</v>
      </c>
    </row>
    <row r="25" spans="1:12" s="126" customFormat="1" ht="15" customHeight="1">
      <c r="A25" s="422" t="s">
        <v>1074</v>
      </c>
      <c r="B25" s="140">
        <v>14</v>
      </c>
      <c r="C25" s="140" t="s">
        <v>113</v>
      </c>
      <c r="D25" s="140">
        <v>287</v>
      </c>
      <c r="E25" s="140">
        <v>97</v>
      </c>
      <c r="F25" s="140">
        <v>92</v>
      </c>
      <c r="G25" s="140" t="s">
        <v>1477</v>
      </c>
      <c r="H25" s="140" t="s">
        <v>1477</v>
      </c>
      <c r="I25" s="140" t="s">
        <v>1477</v>
      </c>
      <c r="J25" s="140" t="s">
        <v>1477</v>
      </c>
      <c r="K25" s="140" t="s">
        <v>113</v>
      </c>
      <c r="L25" s="423" t="s">
        <v>1074</v>
      </c>
    </row>
    <row r="26" spans="1:12" s="126" customFormat="1" ht="15" customHeight="1">
      <c r="A26" s="395" t="s">
        <v>1075</v>
      </c>
      <c r="B26" s="175">
        <v>81</v>
      </c>
      <c r="C26" s="171">
        <v>0</v>
      </c>
      <c r="D26" s="171">
        <v>378</v>
      </c>
      <c r="E26" s="171">
        <v>270</v>
      </c>
      <c r="F26" s="171">
        <v>94</v>
      </c>
      <c r="G26" s="171">
        <v>0</v>
      </c>
      <c r="H26" s="171">
        <v>2</v>
      </c>
      <c r="I26" s="171" t="s">
        <v>1492</v>
      </c>
      <c r="J26" s="171" t="s">
        <v>1100</v>
      </c>
      <c r="K26" s="171" t="s">
        <v>1100</v>
      </c>
      <c r="L26" s="398" t="s">
        <v>1075</v>
      </c>
    </row>
    <row r="27" spans="1:12" s="126" customFormat="1" ht="15" customHeight="1">
      <c r="A27" s="422" t="s">
        <v>1076</v>
      </c>
      <c r="B27" s="140">
        <v>15</v>
      </c>
      <c r="C27" s="140" t="s">
        <v>113</v>
      </c>
      <c r="D27" s="140">
        <v>284</v>
      </c>
      <c r="E27" s="140">
        <v>116</v>
      </c>
      <c r="F27" s="140">
        <v>88</v>
      </c>
      <c r="G27" s="140" t="s">
        <v>113</v>
      </c>
      <c r="H27" s="140" t="s">
        <v>113</v>
      </c>
      <c r="I27" s="140" t="s">
        <v>113</v>
      </c>
      <c r="J27" s="140" t="s">
        <v>113</v>
      </c>
      <c r="K27" s="140" t="s">
        <v>113</v>
      </c>
      <c r="L27" s="423" t="s">
        <v>1076</v>
      </c>
    </row>
    <row r="28" spans="1:12" s="126" customFormat="1" ht="15" customHeight="1">
      <c r="A28" s="395" t="s">
        <v>1077</v>
      </c>
      <c r="B28" s="175">
        <v>87</v>
      </c>
      <c r="C28" s="171">
        <v>0</v>
      </c>
      <c r="D28" s="171">
        <v>381</v>
      </c>
      <c r="E28" s="171">
        <v>294</v>
      </c>
      <c r="F28" s="171">
        <v>85</v>
      </c>
      <c r="G28" s="171">
        <v>6</v>
      </c>
      <c r="H28" s="171">
        <v>2236</v>
      </c>
      <c r="I28" s="171">
        <v>60</v>
      </c>
      <c r="J28" s="171">
        <v>106</v>
      </c>
      <c r="K28" s="171">
        <v>2</v>
      </c>
      <c r="L28" s="398" t="s">
        <v>1077</v>
      </c>
    </row>
    <row r="29" spans="1:12" s="126" customFormat="1" ht="15" customHeight="1">
      <c r="A29" s="422" t="s">
        <v>1078</v>
      </c>
      <c r="B29" s="140">
        <v>14</v>
      </c>
      <c r="C29" s="140" t="s">
        <v>113</v>
      </c>
      <c r="D29" s="140">
        <v>287</v>
      </c>
      <c r="E29" s="140">
        <v>125</v>
      </c>
      <c r="F29" s="140">
        <v>85</v>
      </c>
      <c r="G29" s="140" t="s">
        <v>113</v>
      </c>
      <c r="H29" s="140">
        <v>1571</v>
      </c>
      <c r="I29" s="140">
        <v>28</v>
      </c>
      <c r="J29" s="140">
        <v>43</v>
      </c>
      <c r="K29" s="140" t="s">
        <v>113</v>
      </c>
      <c r="L29" s="423" t="s">
        <v>1078</v>
      </c>
    </row>
    <row r="30" spans="1:12" s="126" customFormat="1" ht="15" customHeight="1">
      <c r="A30" s="395" t="s">
        <v>1079</v>
      </c>
      <c r="B30" s="175">
        <v>90</v>
      </c>
      <c r="C30" s="171">
        <v>0</v>
      </c>
      <c r="D30" s="171">
        <v>388</v>
      </c>
      <c r="E30" s="171">
        <v>319</v>
      </c>
      <c r="F30" s="171">
        <v>86</v>
      </c>
      <c r="G30" s="171">
        <v>7</v>
      </c>
      <c r="H30" s="171">
        <v>2310</v>
      </c>
      <c r="I30" s="171">
        <v>87</v>
      </c>
      <c r="J30" s="171">
        <v>144</v>
      </c>
      <c r="K30" s="171">
        <v>2</v>
      </c>
      <c r="L30" s="398" t="s">
        <v>1079</v>
      </c>
    </row>
    <row r="31" spans="1:12" s="126" customFormat="1" ht="15" customHeight="1">
      <c r="A31" s="422" t="s">
        <v>1080</v>
      </c>
      <c r="B31" s="140">
        <v>15</v>
      </c>
      <c r="C31" s="140" t="s">
        <v>113</v>
      </c>
      <c r="D31" s="140">
        <v>290</v>
      </c>
      <c r="E31" s="140">
        <v>130</v>
      </c>
      <c r="F31" s="140">
        <v>87</v>
      </c>
      <c r="G31" s="140" t="s">
        <v>113</v>
      </c>
      <c r="H31" s="140">
        <v>1591</v>
      </c>
      <c r="I31" s="140">
        <v>32</v>
      </c>
      <c r="J31" s="140">
        <v>52</v>
      </c>
      <c r="K31" s="140" t="s">
        <v>113</v>
      </c>
      <c r="L31" s="423" t="s">
        <v>1080</v>
      </c>
    </row>
    <row r="32" spans="1:12" s="123" customFormat="1" ht="15" customHeight="1">
      <c r="A32" s="395" t="s">
        <v>1081</v>
      </c>
      <c r="B32" s="138">
        <v>95</v>
      </c>
      <c r="C32" s="139">
        <v>0</v>
      </c>
      <c r="D32" s="139">
        <v>398</v>
      </c>
      <c r="E32" s="139">
        <v>342</v>
      </c>
      <c r="F32" s="139">
        <v>83</v>
      </c>
      <c r="G32" s="139">
        <v>9</v>
      </c>
      <c r="H32" s="139">
        <v>2294</v>
      </c>
      <c r="I32" s="139">
        <v>79</v>
      </c>
      <c r="J32" s="139">
        <v>261</v>
      </c>
      <c r="K32" s="139">
        <v>2</v>
      </c>
      <c r="L32" s="398" t="s">
        <v>1081</v>
      </c>
    </row>
    <row r="33" spans="1:12" s="123" customFormat="1" ht="15" customHeight="1">
      <c r="A33" s="422" t="s">
        <v>1082</v>
      </c>
      <c r="B33" s="140">
        <v>12</v>
      </c>
      <c r="C33" s="140" t="s">
        <v>1477</v>
      </c>
      <c r="D33" s="139">
        <v>287</v>
      </c>
      <c r="E33" s="139">
        <v>146</v>
      </c>
      <c r="F33" s="139">
        <v>81</v>
      </c>
      <c r="G33" s="140" t="s">
        <v>1477</v>
      </c>
      <c r="H33" s="140">
        <v>1516</v>
      </c>
      <c r="I33" s="140">
        <v>31</v>
      </c>
      <c r="J33" s="140">
        <v>82</v>
      </c>
      <c r="K33" s="140" t="s">
        <v>113</v>
      </c>
      <c r="L33" s="423" t="s">
        <v>1082</v>
      </c>
    </row>
    <row r="34" spans="1:12" s="222" customFormat="1" ht="15" customHeight="1" thickBot="1">
      <c r="A34" s="20" t="s">
        <v>824</v>
      </c>
      <c r="B34" s="868">
        <v>115</v>
      </c>
      <c r="C34" s="232" t="s">
        <v>1004</v>
      </c>
      <c r="D34" s="752">
        <v>678</v>
      </c>
      <c r="E34" s="752">
        <v>518</v>
      </c>
      <c r="F34" s="752">
        <v>162</v>
      </c>
      <c r="G34" s="752">
        <v>10</v>
      </c>
      <c r="H34" s="752">
        <v>3851</v>
      </c>
      <c r="I34" s="752">
        <v>120</v>
      </c>
      <c r="J34" s="752">
        <v>435</v>
      </c>
      <c r="K34" s="752">
        <v>2</v>
      </c>
      <c r="L34" s="186" t="s">
        <v>824</v>
      </c>
    </row>
    <row r="35" spans="1:12" s="513" customFormat="1" ht="13.5">
      <c r="A35" s="576" t="s">
        <v>1101</v>
      </c>
      <c r="G35" s="425"/>
      <c r="H35" s="425"/>
      <c r="I35" s="426" t="s">
        <v>717</v>
      </c>
      <c r="J35" s="425"/>
      <c r="K35" s="425"/>
      <c r="L35" s="426" t="s">
        <v>717</v>
      </c>
    </row>
    <row r="36" spans="1:4" s="513" customFormat="1" ht="13.5">
      <c r="A36" s="576" t="s">
        <v>1102</v>
      </c>
      <c r="B36" s="576"/>
      <c r="C36" s="576"/>
      <c r="D36" s="576"/>
    </row>
    <row r="37" spans="1:47" s="504" customFormat="1" ht="13.5">
      <c r="A37" s="608"/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  <c r="R37" s="514"/>
      <c r="S37" s="514"/>
      <c r="T37" s="514"/>
      <c r="U37" s="514"/>
      <c r="V37" s="514"/>
      <c r="W37" s="514"/>
      <c r="X37" s="514"/>
      <c r="Y37" s="514"/>
      <c r="Z37" s="514"/>
      <c r="AA37" s="514"/>
      <c r="AB37" s="514"/>
      <c r="AC37" s="514"/>
      <c r="AD37" s="514"/>
      <c r="AE37" s="514"/>
      <c r="AF37" s="514"/>
      <c r="AG37" s="514"/>
      <c r="AH37" s="514"/>
      <c r="AI37" s="514"/>
      <c r="AJ37" s="514"/>
      <c r="AK37" s="514"/>
      <c r="AL37" s="514"/>
      <c r="AM37" s="514"/>
      <c r="AN37" s="514"/>
      <c r="AO37" s="514"/>
      <c r="AP37" s="514"/>
      <c r="AQ37" s="514"/>
      <c r="AR37" s="514"/>
      <c r="AS37" s="514"/>
      <c r="AT37" s="514"/>
      <c r="AU37" s="514"/>
    </row>
    <row r="38" spans="1:47" s="504" customFormat="1" ht="13.5">
      <c r="A38" s="608"/>
      <c r="G38" s="514"/>
      <c r="H38" s="514"/>
      <c r="I38" s="514"/>
      <c r="J38" s="514"/>
      <c r="K38" s="514"/>
      <c r="L38" s="514"/>
      <c r="M38" s="514"/>
      <c r="N38" s="514"/>
      <c r="O38" s="514"/>
      <c r="P38" s="514"/>
      <c r="Q38" s="514"/>
      <c r="R38" s="514"/>
      <c r="S38" s="514"/>
      <c r="T38" s="514"/>
      <c r="U38" s="514"/>
      <c r="V38" s="514"/>
      <c r="W38" s="514"/>
      <c r="X38" s="514"/>
      <c r="Y38" s="514"/>
      <c r="Z38" s="514"/>
      <c r="AA38" s="514"/>
      <c r="AB38" s="514"/>
      <c r="AC38" s="514"/>
      <c r="AD38" s="514"/>
      <c r="AE38" s="514"/>
      <c r="AF38" s="514"/>
      <c r="AG38" s="514"/>
      <c r="AH38" s="514"/>
      <c r="AI38" s="514"/>
      <c r="AJ38" s="514"/>
      <c r="AK38" s="514"/>
      <c r="AL38" s="514"/>
      <c r="AM38" s="514"/>
      <c r="AN38" s="514"/>
      <c r="AO38" s="514"/>
      <c r="AP38" s="514"/>
      <c r="AQ38" s="514"/>
      <c r="AR38" s="514"/>
      <c r="AS38" s="514"/>
      <c r="AT38" s="514"/>
      <c r="AU38" s="514"/>
    </row>
    <row r="39" spans="1:47" s="504" customFormat="1" ht="13.5">
      <c r="A39" s="608"/>
      <c r="G39" s="514"/>
      <c r="H39" s="514"/>
      <c r="I39" s="514"/>
      <c r="J39" s="514"/>
      <c r="K39" s="514"/>
      <c r="L39" s="514"/>
      <c r="M39" s="514"/>
      <c r="N39" s="514"/>
      <c r="O39" s="514"/>
      <c r="P39" s="514"/>
      <c r="Q39" s="514"/>
      <c r="R39" s="514"/>
      <c r="S39" s="514"/>
      <c r="T39" s="514"/>
      <c r="U39" s="514"/>
      <c r="V39" s="514"/>
      <c r="W39" s="514"/>
      <c r="X39" s="514"/>
      <c r="Y39" s="514"/>
      <c r="Z39" s="514"/>
      <c r="AA39" s="514"/>
      <c r="AB39" s="514"/>
      <c r="AC39" s="514"/>
      <c r="AD39" s="514"/>
      <c r="AE39" s="514"/>
      <c r="AF39" s="514"/>
      <c r="AG39" s="514"/>
      <c r="AH39" s="514"/>
      <c r="AI39" s="514"/>
      <c r="AJ39" s="514"/>
      <c r="AK39" s="514"/>
      <c r="AL39" s="514"/>
      <c r="AM39" s="514"/>
      <c r="AN39" s="514"/>
      <c r="AO39" s="514"/>
      <c r="AP39" s="514"/>
      <c r="AQ39" s="514"/>
      <c r="AR39" s="514"/>
      <c r="AS39" s="514"/>
      <c r="AT39" s="514"/>
      <c r="AU39" s="514"/>
    </row>
    <row r="40" spans="1:47" s="504" customFormat="1" ht="13.5">
      <c r="A40" s="608"/>
      <c r="G40" s="514"/>
      <c r="H40" s="514"/>
      <c r="I40" s="514"/>
      <c r="J40" s="514"/>
      <c r="K40" s="514"/>
      <c r="L40" s="514"/>
      <c r="M40" s="514"/>
      <c r="N40" s="514"/>
      <c r="O40" s="514"/>
      <c r="P40" s="514"/>
      <c r="Q40" s="514"/>
      <c r="R40" s="514"/>
      <c r="S40" s="514"/>
      <c r="T40" s="514"/>
      <c r="U40" s="514"/>
      <c r="V40" s="514"/>
      <c r="W40" s="514"/>
      <c r="X40" s="514"/>
      <c r="Y40" s="514"/>
      <c r="Z40" s="514"/>
      <c r="AA40" s="514"/>
      <c r="AB40" s="514"/>
      <c r="AC40" s="514"/>
      <c r="AD40" s="514"/>
      <c r="AE40" s="514"/>
      <c r="AF40" s="514"/>
      <c r="AG40" s="514"/>
      <c r="AH40" s="514"/>
      <c r="AI40" s="514"/>
      <c r="AJ40" s="514"/>
      <c r="AK40" s="514"/>
      <c r="AL40" s="514"/>
      <c r="AM40" s="514"/>
      <c r="AN40" s="514"/>
      <c r="AO40" s="514"/>
      <c r="AP40" s="514"/>
      <c r="AQ40" s="514"/>
      <c r="AR40" s="514"/>
      <c r="AS40" s="514"/>
      <c r="AT40" s="514"/>
      <c r="AU40" s="514"/>
    </row>
    <row r="41" spans="1:47" s="504" customFormat="1" ht="13.5">
      <c r="A41" s="608"/>
      <c r="G41" s="514"/>
      <c r="H41" s="514"/>
      <c r="I41" s="514"/>
      <c r="J41" s="514"/>
      <c r="K41" s="514"/>
      <c r="L41" s="514"/>
      <c r="M41" s="514"/>
      <c r="N41" s="514"/>
      <c r="O41" s="514"/>
      <c r="P41" s="514"/>
      <c r="Q41" s="514"/>
      <c r="R41" s="514"/>
      <c r="S41" s="514"/>
      <c r="T41" s="514"/>
      <c r="U41" s="514"/>
      <c r="V41" s="514"/>
      <c r="W41" s="514"/>
      <c r="X41" s="514"/>
      <c r="Y41" s="514"/>
      <c r="Z41" s="514"/>
      <c r="AA41" s="514"/>
      <c r="AB41" s="514"/>
      <c r="AC41" s="514"/>
      <c r="AD41" s="514"/>
      <c r="AE41" s="514"/>
      <c r="AF41" s="514"/>
      <c r="AG41" s="514"/>
      <c r="AH41" s="514"/>
      <c r="AI41" s="514"/>
      <c r="AJ41" s="514"/>
      <c r="AK41" s="514"/>
      <c r="AL41" s="514"/>
      <c r="AM41" s="514"/>
      <c r="AN41" s="514"/>
      <c r="AO41" s="514"/>
      <c r="AP41" s="514"/>
      <c r="AQ41" s="514"/>
      <c r="AR41" s="514"/>
      <c r="AS41" s="514"/>
      <c r="AT41" s="514"/>
      <c r="AU41" s="514"/>
    </row>
    <row r="42" spans="1:47" s="504" customFormat="1" ht="13.5">
      <c r="A42" s="608"/>
      <c r="G42" s="514"/>
      <c r="H42" s="514"/>
      <c r="I42" s="514"/>
      <c r="J42" s="514"/>
      <c r="K42" s="514"/>
      <c r="L42" s="514"/>
      <c r="M42" s="514"/>
      <c r="N42" s="514"/>
      <c r="O42" s="514"/>
      <c r="P42" s="514"/>
      <c r="Q42" s="514"/>
      <c r="R42" s="514"/>
      <c r="S42" s="514"/>
      <c r="T42" s="514"/>
      <c r="U42" s="514"/>
      <c r="V42" s="514"/>
      <c r="W42" s="514"/>
      <c r="X42" s="514"/>
      <c r="Y42" s="514"/>
      <c r="Z42" s="514"/>
      <c r="AA42" s="514"/>
      <c r="AB42" s="514"/>
      <c r="AC42" s="514"/>
      <c r="AD42" s="514"/>
      <c r="AE42" s="514"/>
      <c r="AF42" s="514"/>
      <c r="AG42" s="514"/>
      <c r="AH42" s="514"/>
      <c r="AI42" s="514"/>
      <c r="AJ42" s="514"/>
      <c r="AK42" s="514"/>
      <c r="AL42" s="514"/>
      <c r="AM42" s="514"/>
      <c r="AN42" s="514"/>
      <c r="AO42" s="514"/>
      <c r="AP42" s="514"/>
      <c r="AQ42" s="514"/>
      <c r="AR42" s="514"/>
      <c r="AS42" s="514"/>
      <c r="AT42" s="514"/>
      <c r="AU42" s="514"/>
    </row>
    <row r="43" spans="1:47" s="504" customFormat="1" ht="13.5">
      <c r="A43" s="608"/>
      <c r="G43" s="514"/>
      <c r="H43" s="514"/>
      <c r="I43" s="514"/>
      <c r="J43" s="514"/>
      <c r="K43" s="514"/>
      <c r="L43" s="514"/>
      <c r="M43" s="514"/>
      <c r="N43" s="514"/>
      <c r="O43" s="514"/>
      <c r="P43" s="514"/>
      <c r="Q43" s="514"/>
      <c r="R43" s="514"/>
      <c r="S43" s="514"/>
      <c r="T43" s="514"/>
      <c r="U43" s="514"/>
      <c r="V43" s="514"/>
      <c r="W43" s="514"/>
      <c r="X43" s="514"/>
      <c r="Y43" s="514"/>
      <c r="Z43" s="514"/>
      <c r="AA43" s="514"/>
      <c r="AB43" s="514"/>
      <c r="AC43" s="514"/>
      <c r="AD43" s="514"/>
      <c r="AE43" s="514"/>
      <c r="AF43" s="514"/>
      <c r="AG43" s="514"/>
      <c r="AH43" s="514"/>
      <c r="AI43" s="514"/>
      <c r="AJ43" s="514"/>
      <c r="AK43" s="514"/>
      <c r="AL43" s="514"/>
      <c r="AM43" s="514"/>
      <c r="AN43" s="514"/>
      <c r="AO43" s="514"/>
      <c r="AP43" s="514"/>
      <c r="AQ43" s="514"/>
      <c r="AR43" s="514"/>
      <c r="AS43" s="514"/>
      <c r="AT43" s="514"/>
      <c r="AU43" s="514"/>
    </row>
  </sheetData>
  <mergeCells count="11">
    <mergeCell ref="D22:F22"/>
    <mergeCell ref="O3:O7"/>
    <mergeCell ref="L20:L23"/>
    <mergeCell ref="A20:A23"/>
    <mergeCell ref="D21:F21"/>
    <mergeCell ref="A1:M1"/>
    <mergeCell ref="C3:J3"/>
    <mergeCell ref="K3:N3"/>
    <mergeCell ref="B20:F20"/>
    <mergeCell ref="G20:K20"/>
    <mergeCell ref="A3:A7"/>
  </mergeCells>
  <printOptions/>
  <pageMargins left="0.6" right="0.67" top="0.34" bottom="0.49" header="0.24" footer="0.35"/>
  <pageSetup horizontalDpi="600" verticalDpi="600" orientation="landscape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0">
      <selection activeCell="K17" sqref="K17"/>
    </sheetView>
  </sheetViews>
  <sheetFormatPr defaultColWidth="8.88671875" defaultRowHeight="13.5"/>
  <cols>
    <col min="1" max="1" width="10.77734375" style="16" customWidth="1"/>
    <col min="2" max="8" width="7.77734375" style="16" customWidth="1"/>
    <col min="9" max="13" width="7.3359375" style="16" customWidth="1"/>
    <col min="14" max="14" width="10.88671875" style="16" customWidth="1"/>
    <col min="15" max="16384" width="8.77734375" style="16" customWidth="1"/>
  </cols>
  <sheetData>
    <row r="1" spans="1:14" s="23" customFormat="1" ht="30" customHeight="1">
      <c r="A1" s="1060" t="s">
        <v>1103</v>
      </c>
      <c r="B1" s="1060"/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1"/>
    </row>
    <row r="2" spans="1:14" s="23" customFormat="1" ht="18" customHeight="1" thickBot="1">
      <c r="A2" s="23" t="s">
        <v>1104</v>
      </c>
      <c r="N2" s="367" t="s">
        <v>1105</v>
      </c>
    </row>
    <row r="3" spans="1:14" s="23" customFormat="1" ht="27.75" customHeight="1">
      <c r="A3" s="829" t="s">
        <v>481</v>
      </c>
      <c r="B3" s="861" t="s">
        <v>1106</v>
      </c>
      <c r="C3" s="990"/>
      <c r="D3" s="829"/>
      <c r="E3" s="861" t="s">
        <v>1107</v>
      </c>
      <c r="F3" s="990"/>
      <c r="G3" s="990"/>
      <c r="H3" s="861" t="s">
        <v>1108</v>
      </c>
      <c r="I3" s="990"/>
      <c r="J3" s="829"/>
      <c r="K3" s="990" t="s">
        <v>1109</v>
      </c>
      <c r="L3" s="990"/>
      <c r="M3" s="829"/>
      <c r="N3" s="861" t="s">
        <v>482</v>
      </c>
    </row>
    <row r="4" spans="1:14" s="23" customFormat="1" ht="27.75" customHeight="1">
      <c r="A4" s="830"/>
      <c r="B4" s="997" t="s">
        <v>1110</v>
      </c>
      <c r="C4" s="966"/>
      <c r="D4" s="831"/>
      <c r="E4" s="1062" t="s">
        <v>1111</v>
      </c>
      <c r="F4" s="966"/>
      <c r="G4" s="966"/>
      <c r="H4" s="997" t="s">
        <v>1112</v>
      </c>
      <c r="I4" s="966"/>
      <c r="J4" s="831"/>
      <c r="K4" s="966" t="s">
        <v>485</v>
      </c>
      <c r="L4" s="966"/>
      <c r="M4" s="831"/>
      <c r="N4" s="862"/>
    </row>
    <row r="5" spans="1:14" s="23" customFormat="1" ht="27.75" customHeight="1">
      <c r="A5" s="830"/>
      <c r="B5" s="484" t="s">
        <v>483</v>
      </c>
      <c r="C5" s="525" t="s">
        <v>1113</v>
      </c>
      <c r="D5" s="525" t="s">
        <v>1114</v>
      </c>
      <c r="E5" s="484" t="s">
        <v>483</v>
      </c>
      <c r="F5" s="525" t="s">
        <v>1113</v>
      </c>
      <c r="G5" s="525" t="s">
        <v>1114</v>
      </c>
      <c r="H5" s="484" t="s">
        <v>483</v>
      </c>
      <c r="I5" s="525" t="s">
        <v>1113</v>
      </c>
      <c r="J5" s="525" t="s">
        <v>1114</v>
      </c>
      <c r="K5" s="484" t="s">
        <v>483</v>
      </c>
      <c r="L5" s="525" t="s">
        <v>1113</v>
      </c>
      <c r="M5" s="525" t="s">
        <v>1114</v>
      </c>
      <c r="N5" s="862"/>
    </row>
    <row r="6" spans="1:14" s="23" customFormat="1" ht="27.75" customHeight="1">
      <c r="A6" s="831"/>
      <c r="B6" s="477" t="s">
        <v>484</v>
      </c>
      <c r="C6" s="527" t="s">
        <v>1115</v>
      </c>
      <c r="D6" s="527" t="s">
        <v>1116</v>
      </c>
      <c r="E6" s="477" t="s">
        <v>484</v>
      </c>
      <c r="F6" s="527" t="s">
        <v>1115</v>
      </c>
      <c r="G6" s="527" t="s">
        <v>1116</v>
      </c>
      <c r="H6" s="477" t="s">
        <v>484</v>
      </c>
      <c r="I6" s="527" t="s">
        <v>1115</v>
      </c>
      <c r="J6" s="527" t="s">
        <v>1116</v>
      </c>
      <c r="K6" s="477" t="s">
        <v>484</v>
      </c>
      <c r="L6" s="527" t="s">
        <v>1115</v>
      </c>
      <c r="M6" s="527" t="s">
        <v>1116</v>
      </c>
      <c r="N6" s="837"/>
    </row>
    <row r="7" spans="1:14" s="126" customFormat="1" ht="24.75" customHeight="1">
      <c r="A7" s="395" t="s">
        <v>1117</v>
      </c>
      <c r="B7" s="175">
        <f>SUM(C7:D7)</f>
        <v>275</v>
      </c>
      <c r="C7" s="171">
        <f aca="true" t="shared" si="0" ref="C7:D9">SUM(F7,I7,L7)</f>
        <v>190</v>
      </c>
      <c r="D7" s="171">
        <f t="shared" si="0"/>
        <v>85</v>
      </c>
      <c r="E7" s="171">
        <f>F7+G7</f>
        <v>15</v>
      </c>
      <c r="F7" s="171">
        <v>15</v>
      </c>
      <c r="G7" s="171">
        <v>0</v>
      </c>
      <c r="H7" s="171">
        <f>SUM(I7:J7)</f>
        <v>259</v>
      </c>
      <c r="I7" s="171">
        <v>174</v>
      </c>
      <c r="J7" s="171">
        <v>85</v>
      </c>
      <c r="K7" s="171">
        <f>L7+M7</f>
        <v>1</v>
      </c>
      <c r="L7" s="171">
        <v>1</v>
      </c>
      <c r="M7" s="171">
        <v>0</v>
      </c>
      <c r="N7" s="418" t="s">
        <v>1117</v>
      </c>
    </row>
    <row r="8" spans="1:14" s="126" customFormat="1" ht="24.75" customHeight="1">
      <c r="A8" s="422" t="s">
        <v>1118</v>
      </c>
      <c r="B8" s="140">
        <v>129</v>
      </c>
      <c r="C8" s="140">
        <v>95</v>
      </c>
      <c r="D8" s="140">
        <v>34</v>
      </c>
      <c r="E8" s="140">
        <v>2</v>
      </c>
      <c r="F8" s="140">
        <v>2</v>
      </c>
      <c r="G8" s="140" t="s">
        <v>113</v>
      </c>
      <c r="H8" s="140">
        <v>127</v>
      </c>
      <c r="I8" s="140">
        <v>93</v>
      </c>
      <c r="J8" s="140">
        <v>34</v>
      </c>
      <c r="K8" s="140" t="s">
        <v>113</v>
      </c>
      <c r="L8" s="140" t="s">
        <v>113</v>
      </c>
      <c r="M8" s="140" t="s">
        <v>113</v>
      </c>
      <c r="N8" s="423" t="s">
        <v>1118</v>
      </c>
    </row>
    <row r="9" spans="1:14" s="126" customFormat="1" ht="24.75" customHeight="1">
      <c r="A9" s="395" t="s">
        <v>1119</v>
      </c>
      <c r="B9" s="175">
        <f>SUM(C9:D9)</f>
        <v>277</v>
      </c>
      <c r="C9" s="171">
        <f t="shared" si="0"/>
        <v>191</v>
      </c>
      <c r="D9" s="171">
        <f t="shared" si="0"/>
        <v>86</v>
      </c>
      <c r="E9" s="171">
        <f>F9+G9</f>
        <v>12</v>
      </c>
      <c r="F9" s="171">
        <v>12</v>
      </c>
      <c r="G9" s="171">
        <v>0</v>
      </c>
      <c r="H9" s="171">
        <f>SUM(I9:J9)</f>
        <v>265</v>
      </c>
      <c r="I9" s="171">
        <v>179</v>
      </c>
      <c r="J9" s="171">
        <v>86</v>
      </c>
      <c r="K9" s="171">
        <f>L9+M9</f>
        <v>0</v>
      </c>
      <c r="L9" s="171">
        <v>0</v>
      </c>
      <c r="M9" s="171">
        <v>0</v>
      </c>
      <c r="N9" s="398" t="s">
        <v>1119</v>
      </c>
    </row>
    <row r="10" spans="1:14" s="126" customFormat="1" ht="24.75" customHeight="1">
      <c r="A10" s="422" t="s">
        <v>1120</v>
      </c>
      <c r="B10" s="140">
        <v>130</v>
      </c>
      <c r="C10" s="140">
        <v>96</v>
      </c>
      <c r="D10" s="140">
        <v>34</v>
      </c>
      <c r="E10" s="140">
        <v>2</v>
      </c>
      <c r="F10" s="140">
        <v>2</v>
      </c>
      <c r="G10" s="140" t="s">
        <v>113</v>
      </c>
      <c r="H10" s="140">
        <v>128</v>
      </c>
      <c r="I10" s="140">
        <v>94</v>
      </c>
      <c r="J10" s="140">
        <v>34</v>
      </c>
      <c r="K10" s="140" t="s">
        <v>113</v>
      </c>
      <c r="L10" s="140" t="s">
        <v>113</v>
      </c>
      <c r="M10" s="140" t="s">
        <v>113</v>
      </c>
      <c r="N10" s="423" t="s">
        <v>1120</v>
      </c>
    </row>
    <row r="11" spans="1:14" s="126" customFormat="1" ht="24.75" customHeight="1">
      <c r="A11" s="395" t="s">
        <v>1121</v>
      </c>
      <c r="B11" s="175">
        <f>SUM(C11:D11)</f>
        <v>294</v>
      </c>
      <c r="C11" s="171">
        <f>SUM(F11,I11,L11)</f>
        <v>217</v>
      </c>
      <c r="D11" s="171">
        <f>SUM(G11,J11,M11)</f>
        <v>77</v>
      </c>
      <c r="E11" s="171">
        <f>F11+G11</f>
        <v>19</v>
      </c>
      <c r="F11" s="171">
        <v>19</v>
      </c>
      <c r="G11" s="171">
        <v>0</v>
      </c>
      <c r="H11" s="171">
        <f>SUM(I11:J11)</f>
        <v>275</v>
      </c>
      <c r="I11" s="171">
        <v>198</v>
      </c>
      <c r="J11" s="171">
        <v>77</v>
      </c>
      <c r="K11" s="171">
        <f>L11+M11</f>
        <v>0</v>
      </c>
      <c r="L11" s="171">
        <v>0</v>
      </c>
      <c r="M11" s="171">
        <v>0</v>
      </c>
      <c r="N11" s="398" t="s">
        <v>1121</v>
      </c>
    </row>
    <row r="12" spans="1:14" s="126" customFormat="1" ht="24.75" customHeight="1">
      <c r="A12" s="422" t="s">
        <v>1122</v>
      </c>
      <c r="B12" s="140">
        <v>121</v>
      </c>
      <c r="C12" s="140">
        <v>89</v>
      </c>
      <c r="D12" s="140">
        <v>32</v>
      </c>
      <c r="E12" s="140">
        <v>2</v>
      </c>
      <c r="F12" s="140">
        <v>2</v>
      </c>
      <c r="G12" s="140" t="s">
        <v>113</v>
      </c>
      <c r="H12" s="140">
        <v>119</v>
      </c>
      <c r="I12" s="140">
        <v>87</v>
      </c>
      <c r="J12" s="140">
        <v>32</v>
      </c>
      <c r="K12" s="140" t="s">
        <v>113</v>
      </c>
      <c r="L12" s="140" t="s">
        <v>113</v>
      </c>
      <c r="M12" s="140" t="s">
        <v>113</v>
      </c>
      <c r="N12" s="423" t="s">
        <v>1122</v>
      </c>
    </row>
    <row r="13" spans="1:14" s="126" customFormat="1" ht="24.75" customHeight="1">
      <c r="A13" s="395" t="s">
        <v>1123</v>
      </c>
      <c r="B13" s="175">
        <v>303</v>
      </c>
      <c r="C13" s="171">
        <v>219</v>
      </c>
      <c r="D13" s="171">
        <v>84</v>
      </c>
      <c r="E13" s="171">
        <v>20</v>
      </c>
      <c r="F13" s="171">
        <v>20</v>
      </c>
      <c r="G13" s="171">
        <v>0</v>
      </c>
      <c r="H13" s="171">
        <v>283</v>
      </c>
      <c r="I13" s="171">
        <v>199</v>
      </c>
      <c r="J13" s="171">
        <v>84</v>
      </c>
      <c r="K13" s="171">
        <v>0</v>
      </c>
      <c r="L13" s="171">
        <v>0</v>
      </c>
      <c r="M13" s="171">
        <v>0</v>
      </c>
      <c r="N13" s="398" t="s">
        <v>1123</v>
      </c>
    </row>
    <row r="14" spans="1:14" s="126" customFormat="1" ht="24.75" customHeight="1">
      <c r="A14" s="422" t="s">
        <v>1124</v>
      </c>
      <c r="B14" s="140">
        <v>127</v>
      </c>
      <c r="C14" s="140">
        <v>91</v>
      </c>
      <c r="D14" s="140">
        <v>36</v>
      </c>
      <c r="E14" s="140">
        <v>2</v>
      </c>
      <c r="F14" s="140">
        <v>2</v>
      </c>
      <c r="G14" s="140" t="s">
        <v>113</v>
      </c>
      <c r="H14" s="140">
        <v>125</v>
      </c>
      <c r="I14" s="140">
        <v>89</v>
      </c>
      <c r="J14" s="140">
        <v>36</v>
      </c>
      <c r="K14" s="140" t="s">
        <v>113</v>
      </c>
      <c r="L14" s="140" t="s">
        <v>113</v>
      </c>
      <c r="M14" s="140" t="s">
        <v>113</v>
      </c>
      <c r="N14" s="423" t="s">
        <v>1124</v>
      </c>
    </row>
    <row r="15" spans="1:14" s="123" customFormat="1" ht="24.75" customHeight="1">
      <c r="A15" s="395" t="s">
        <v>1125</v>
      </c>
      <c r="B15" s="138">
        <f>SUM(E15,H15,K15)</f>
        <v>375</v>
      </c>
      <c r="C15" s="139">
        <f>SUM(F15,I15,L15)</f>
        <v>279</v>
      </c>
      <c r="D15" s="139">
        <f>SUM(G15,J15,M15)</f>
        <v>96</v>
      </c>
      <c r="E15" s="139">
        <f>SUM(F15:G15)</f>
        <v>20</v>
      </c>
      <c r="F15" s="139">
        <v>20</v>
      </c>
      <c r="G15" s="139">
        <v>0</v>
      </c>
      <c r="H15" s="139">
        <f>SUM(I15:J15)</f>
        <v>354</v>
      </c>
      <c r="I15" s="139">
        <v>258</v>
      </c>
      <c r="J15" s="139">
        <v>96</v>
      </c>
      <c r="K15" s="139">
        <f>SUM(L15:M15)</f>
        <v>1</v>
      </c>
      <c r="L15" s="139">
        <v>1</v>
      </c>
      <c r="M15" s="139">
        <v>0</v>
      </c>
      <c r="N15" s="398" t="s">
        <v>1125</v>
      </c>
    </row>
    <row r="16" spans="1:14" s="126" customFormat="1" ht="24.75" customHeight="1">
      <c r="A16" s="422" t="s">
        <v>1126</v>
      </c>
      <c r="B16" s="140">
        <f>SUM(C16:D16)</f>
        <v>135</v>
      </c>
      <c r="C16" s="140">
        <f>SUM(F16,I16,L16)</f>
        <v>93</v>
      </c>
      <c r="D16" s="140">
        <f>SUM(G16,J16,M16)</f>
        <v>42</v>
      </c>
      <c r="E16" s="140">
        <f>SUM(F16:G16)</f>
        <v>2</v>
      </c>
      <c r="F16" s="140">
        <v>2</v>
      </c>
      <c r="G16" s="140" t="s">
        <v>301</v>
      </c>
      <c r="H16" s="140">
        <f>SUM(I16:J16)</f>
        <v>133</v>
      </c>
      <c r="I16" s="140">
        <v>91</v>
      </c>
      <c r="J16" s="140">
        <v>42</v>
      </c>
      <c r="K16" s="140" t="s">
        <v>301</v>
      </c>
      <c r="L16" s="140" t="s">
        <v>301</v>
      </c>
      <c r="M16" s="140" t="s">
        <v>301</v>
      </c>
      <c r="N16" s="423" t="s">
        <v>1126</v>
      </c>
    </row>
    <row r="17" spans="1:14" s="222" customFormat="1" ht="24.75" customHeight="1" thickBot="1">
      <c r="A17" s="20" t="s">
        <v>322</v>
      </c>
      <c r="B17" s="760">
        <f>SUM(E17,H17,K17)</f>
        <v>564</v>
      </c>
      <c r="C17" s="761">
        <f>SUM(F17,I17,L17)</f>
        <v>406</v>
      </c>
      <c r="D17" s="761">
        <f>SUM(G17,J17,M17)</f>
        <v>158</v>
      </c>
      <c r="E17" s="761">
        <f>SUM(F17:G17)</f>
        <v>17</v>
      </c>
      <c r="F17" s="761">
        <v>17</v>
      </c>
      <c r="G17" s="229" t="s">
        <v>1490</v>
      </c>
      <c r="H17" s="761">
        <f>SUM(I17:J17)</f>
        <v>547</v>
      </c>
      <c r="I17" s="761">
        <v>389</v>
      </c>
      <c r="J17" s="761">
        <v>158</v>
      </c>
      <c r="K17" s="229" t="s">
        <v>1490</v>
      </c>
      <c r="L17" s="229" t="s">
        <v>1490</v>
      </c>
      <c r="M17" s="229" t="s">
        <v>1490</v>
      </c>
      <c r="N17" s="19" t="s">
        <v>322</v>
      </c>
    </row>
    <row r="18" spans="1:14" s="513" customFormat="1" ht="13.5">
      <c r="A18" s="576" t="s">
        <v>1127</v>
      </c>
      <c r="J18" s="899" t="s">
        <v>717</v>
      </c>
      <c r="K18" s="899"/>
      <c r="L18" s="899"/>
      <c r="M18" s="899"/>
      <c r="N18" s="899"/>
    </row>
    <row r="19" s="514" customFormat="1" ht="13.5"/>
    <row r="20" s="514" customFormat="1" ht="13.5"/>
    <row r="21" s="514" customFormat="1" ht="13.5"/>
    <row r="22" s="514" customFormat="1" ht="13.5"/>
    <row r="23" s="514" customFormat="1" ht="13.5"/>
    <row r="24" s="514" customFormat="1" ht="13.5"/>
    <row r="25" s="514" customFormat="1" ht="13.5"/>
    <row r="26" s="514" customFormat="1" ht="13.5"/>
  </sheetData>
  <mergeCells count="12">
    <mergeCell ref="J18:N18"/>
    <mergeCell ref="K4:M4"/>
    <mergeCell ref="A1:N1"/>
    <mergeCell ref="B3:D3"/>
    <mergeCell ref="E3:G3"/>
    <mergeCell ref="H3:J3"/>
    <mergeCell ref="K3:M3"/>
    <mergeCell ref="A3:A6"/>
    <mergeCell ref="N3:N6"/>
    <mergeCell ref="B4:D4"/>
    <mergeCell ref="E4:G4"/>
    <mergeCell ref="H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C1">
      <selection activeCell="Q18" sqref="Q18"/>
    </sheetView>
  </sheetViews>
  <sheetFormatPr defaultColWidth="8.88671875" defaultRowHeight="13.5"/>
  <cols>
    <col min="1" max="1" width="12.4453125" style="16" customWidth="1"/>
    <col min="2" max="17" width="6.3359375" style="16" customWidth="1"/>
    <col min="18" max="18" width="12.5546875" style="16" customWidth="1"/>
    <col min="19" max="16384" width="8.77734375" style="16" customWidth="1"/>
  </cols>
  <sheetData>
    <row r="1" spans="1:18" s="23" customFormat="1" ht="30" customHeight="1">
      <c r="A1" s="891" t="s">
        <v>1128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891"/>
      <c r="R1" s="1063"/>
    </row>
    <row r="2" spans="1:18" s="23" customFormat="1" ht="18" customHeight="1" thickBot="1">
      <c r="A2" s="23" t="s">
        <v>1129</v>
      </c>
      <c r="R2" s="367" t="s">
        <v>1130</v>
      </c>
    </row>
    <row r="3" spans="1:19" s="23" customFormat="1" ht="24.75" customHeight="1">
      <c r="A3" s="859" t="s">
        <v>1131</v>
      </c>
      <c r="B3" s="860" t="s">
        <v>1132</v>
      </c>
      <c r="C3" s="858"/>
      <c r="D3" s="858"/>
      <c r="E3" s="859"/>
      <c r="F3" s="860" t="s">
        <v>1133</v>
      </c>
      <c r="G3" s="858"/>
      <c r="H3" s="858"/>
      <c r="I3" s="859"/>
      <c r="J3" s="860" t="s">
        <v>1134</v>
      </c>
      <c r="K3" s="858"/>
      <c r="L3" s="858"/>
      <c r="M3" s="859"/>
      <c r="N3" s="860" t="s">
        <v>1135</v>
      </c>
      <c r="O3" s="858"/>
      <c r="P3" s="858"/>
      <c r="Q3" s="859"/>
      <c r="R3" s="860" t="s">
        <v>762</v>
      </c>
      <c r="S3" s="24"/>
    </row>
    <row r="4" spans="1:19" s="23" customFormat="1" ht="24.75" customHeight="1">
      <c r="A4" s="833"/>
      <c r="B4" s="1064" t="s">
        <v>1136</v>
      </c>
      <c r="C4" s="889"/>
      <c r="D4" s="889"/>
      <c r="E4" s="879"/>
      <c r="F4" s="827" t="s">
        <v>1137</v>
      </c>
      <c r="G4" s="889"/>
      <c r="H4" s="889"/>
      <c r="I4" s="879"/>
      <c r="J4" s="888" t="s">
        <v>1138</v>
      </c>
      <c r="K4" s="889"/>
      <c r="L4" s="889"/>
      <c r="M4" s="879"/>
      <c r="N4" s="888" t="s">
        <v>1139</v>
      </c>
      <c r="O4" s="889"/>
      <c r="P4" s="889"/>
      <c r="Q4" s="879"/>
      <c r="R4" s="832"/>
      <c r="S4" s="24"/>
    </row>
    <row r="5" spans="1:19" s="23" customFormat="1" ht="24.75" customHeight="1">
      <c r="A5" s="833"/>
      <c r="B5" s="507" t="s">
        <v>1140</v>
      </c>
      <c r="C5" s="114" t="s">
        <v>1141</v>
      </c>
      <c r="D5" s="114" t="s">
        <v>1142</v>
      </c>
      <c r="E5" s="114" t="s">
        <v>1143</v>
      </c>
      <c r="F5" s="507" t="s">
        <v>1140</v>
      </c>
      <c r="G5" s="114" t="s">
        <v>1141</v>
      </c>
      <c r="H5" s="114" t="s">
        <v>1142</v>
      </c>
      <c r="I5" s="114" t="s">
        <v>1143</v>
      </c>
      <c r="J5" s="507" t="s">
        <v>1140</v>
      </c>
      <c r="K5" s="114" t="s">
        <v>1141</v>
      </c>
      <c r="L5" s="114" t="s">
        <v>1142</v>
      </c>
      <c r="M5" s="114" t="s">
        <v>1143</v>
      </c>
      <c r="N5" s="507" t="s">
        <v>1140</v>
      </c>
      <c r="O5" s="114" t="s">
        <v>1141</v>
      </c>
      <c r="P5" s="114" t="s">
        <v>1142</v>
      </c>
      <c r="Q5" s="114" t="s">
        <v>1143</v>
      </c>
      <c r="R5" s="832"/>
      <c r="S5" s="24"/>
    </row>
    <row r="6" spans="1:19" s="23" customFormat="1" ht="24.75" customHeight="1">
      <c r="A6" s="833"/>
      <c r="B6" s="507"/>
      <c r="C6" s="114" t="s">
        <v>1144</v>
      </c>
      <c r="D6" s="114" t="s">
        <v>1145</v>
      </c>
      <c r="E6" s="114" t="s">
        <v>1146</v>
      </c>
      <c r="F6" s="507"/>
      <c r="G6" s="114" t="s">
        <v>1144</v>
      </c>
      <c r="H6" s="114" t="s">
        <v>1145</v>
      </c>
      <c r="I6" s="114" t="s">
        <v>1146</v>
      </c>
      <c r="J6" s="507"/>
      <c r="K6" s="114" t="s">
        <v>1144</v>
      </c>
      <c r="L6" s="114" t="s">
        <v>1145</v>
      </c>
      <c r="M6" s="114" t="s">
        <v>1146</v>
      </c>
      <c r="N6" s="507"/>
      <c r="O6" s="114" t="s">
        <v>1144</v>
      </c>
      <c r="P6" s="114" t="s">
        <v>1145</v>
      </c>
      <c r="Q6" s="114" t="s">
        <v>1146</v>
      </c>
      <c r="R6" s="832"/>
      <c r="S6" s="24"/>
    </row>
    <row r="7" spans="1:19" s="23" customFormat="1" ht="24.75" customHeight="1">
      <c r="A7" s="879"/>
      <c r="B7" s="479" t="s">
        <v>768</v>
      </c>
      <c r="C7" s="501" t="s">
        <v>1147</v>
      </c>
      <c r="D7" s="501" t="s">
        <v>1147</v>
      </c>
      <c r="E7" s="501" t="s">
        <v>1148</v>
      </c>
      <c r="F7" s="479" t="s">
        <v>768</v>
      </c>
      <c r="G7" s="501" t="s">
        <v>1147</v>
      </c>
      <c r="H7" s="501" t="s">
        <v>1147</v>
      </c>
      <c r="I7" s="501" t="s">
        <v>1148</v>
      </c>
      <c r="J7" s="479" t="s">
        <v>768</v>
      </c>
      <c r="K7" s="501" t="s">
        <v>1147</v>
      </c>
      <c r="L7" s="501" t="s">
        <v>1147</v>
      </c>
      <c r="M7" s="501" t="s">
        <v>1148</v>
      </c>
      <c r="N7" s="479" t="s">
        <v>768</v>
      </c>
      <c r="O7" s="501" t="s">
        <v>1147</v>
      </c>
      <c r="P7" s="501" t="s">
        <v>1147</v>
      </c>
      <c r="Q7" s="501" t="s">
        <v>1148</v>
      </c>
      <c r="R7" s="888"/>
      <c r="S7" s="24"/>
    </row>
    <row r="8" spans="1:18" s="126" customFormat="1" ht="24.75" customHeight="1">
      <c r="A8" s="395" t="s">
        <v>775</v>
      </c>
      <c r="B8" s="175">
        <f aca="true" t="shared" si="0" ref="B8:B16">SUM(C8:E8)</f>
        <v>328</v>
      </c>
      <c r="C8" s="171">
        <f aca="true" t="shared" si="1" ref="C8:E10">SUM(G8,K8,O8)</f>
        <v>43</v>
      </c>
      <c r="D8" s="171">
        <f t="shared" si="1"/>
        <v>87</v>
      </c>
      <c r="E8" s="171">
        <f t="shared" si="1"/>
        <v>198</v>
      </c>
      <c r="F8" s="171">
        <f>SUM(G8:I8)</f>
        <v>16</v>
      </c>
      <c r="G8" s="171">
        <v>0</v>
      </c>
      <c r="H8" s="171">
        <v>0</v>
      </c>
      <c r="I8" s="171">
        <v>16</v>
      </c>
      <c r="J8" s="171">
        <v>0</v>
      </c>
      <c r="K8" s="171">
        <v>0</v>
      </c>
      <c r="L8" s="171">
        <v>0</v>
      </c>
      <c r="M8" s="171">
        <v>0</v>
      </c>
      <c r="N8" s="171">
        <f>SUM(O8:Q8)</f>
        <v>312</v>
      </c>
      <c r="O8" s="171">
        <v>43</v>
      </c>
      <c r="P8" s="171">
        <v>87</v>
      </c>
      <c r="Q8" s="171">
        <v>182</v>
      </c>
      <c r="R8" s="418" t="s">
        <v>775</v>
      </c>
    </row>
    <row r="9" spans="1:18" s="126" customFormat="1" ht="24.75" customHeight="1">
      <c r="A9" s="422" t="s">
        <v>776</v>
      </c>
      <c r="B9" s="140">
        <v>36</v>
      </c>
      <c r="C9" s="140">
        <v>8</v>
      </c>
      <c r="D9" s="140">
        <v>6</v>
      </c>
      <c r="E9" s="140">
        <v>22</v>
      </c>
      <c r="F9" s="124" t="s">
        <v>113</v>
      </c>
      <c r="G9" s="124" t="s">
        <v>113</v>
      </c>
      <c r="H9" s="124" t="s">
        <v>113</v>
      </c>
      <c r="I9" s="124" t="s">
        <v>113</v>
      </c>
      <c r="J9" s="124" t="s">
        <v>113</v>
      </c>
      <c r="K9" s="124" t="s">
        <v>113</v>
      </c>
      <c r="L9" s="124" t="s">
        <v>113</v>
      </c>
      <c r="M9" s="124" t="s">
        <v>113</v>
      </c>
      <c r="N9" s="140">
        <v>36</v>
      </c>
      <c r="O9" s="136">
        <v>8</v>
      </c>
      <c r="P9" s="136">
        <v>6</v>
      </c>
      <c r="Q9" s="136">
        <v>22</v>
      </c>
      <c r="R9" s="423" t="s">
        <v>776</v>
      </c>
    </row>
    <row r="10" spans="1:18" s="126" customFormat="1" ht="24.75" customHeight="1">
      <c r="A10" s="395" t="s">
        <v>777</v>
      </c>
      <c r="B10" s="175">
        <f t="shared" si="0"/>
        <v>325</v>
      </c>
      <c r="C10" s="171">
        <f t="shared" si="1"/>
        <v>42</v>
      </c>
      <c r="D10" s="171">
        <f t="shared" si="1"/>
        <v>86</v>
      </c>
      <c r="E10" s="171">
        <f t="shared" si="1"/>
        <v>197</v>
      </c>
      <c r="F10" s="171">
        <f>SUM(G10:I10)</f>
        <v>14</v>
      </c>
      <c r="G10" s="171">
        <v>0</v>
      </c>
      <c r="H10" s="171">
        <v>0</v>
      </c>
      <c r="I10" s="171">
        <v>14</v>
      </c>
      <c r="J10" s="171">
        <v>1</v>
      </c>
      <c r="K10" s="171">
        <v>0</v>
      </c>
      <c r="L10" s="171">
        <v>0</v>
      </c>
      <c r="M10" s="171">
        <v>1</v>
      </c>
      <c r="N10" s="171">
        <f>SUM(O10:Q10)</f>
        <v>310</v>
      </c>
      <c r="O10" s="171">
        <v>42</v>
      </c>
      <c r="P10" s="171">
        <v>86</v>
      </c>
      <c r="Q10" s="171">
        <v>182</v>
      </c>
      <c r="R10" s="398" t="s">
        <v>777</v>
      </c>
    </row>
    <row r="11" spans="1:18" s="126" customFormat="1" ht="24.75" customHeight="1">
      <c r="A11" s="422" t="s">
        <v>778</v>
      </c>
      <c r="B11" s="140">
        <v>35</v>
      </c>
      <c r="C11" s="140">
        <v>7</v>
      </c>
      <c r="D11" s="140">
        <v>6</v>
      </c>
      <c r="E11" s="140">
        <v>22</v>
      </c>
      <c r="F11" s="124" t="s">
        <v>113</v>
      </c>
      <c r="G11" s="124" t="s">
        <v>113</v>
      </c>
      <c r="H11" s="124" t="s">
        <v>113</v>
      </c>
      <c r="I11" s="124" t="s">
        <v>113</v>
      </c>
      <c r="J11" s="124" t="s">
        <v>113</v>
      </c>
      <c r="K11" s="124" t="s">
        <v>113</v>
      </c>
      <c r="L11" s="124" t="s">
        <v>113</v>
      </c>
      <c r="M11" s="124" t="s">
        <v>113</v>
      </c>
      <c r="N11" s="140">
        <v>35</v>
      </c>
      <c r="O11" s="136">
        <v>7</v>
      </c>
      <c r="P11" s="136">
        <v>6</v>
      </c>
      <c r="Q11" s="136">
        <v>22</v>
      </c>
      <c r="R11" s="423" t="s">
        <v>778</v>
      </c>
    </row>
    <row r="12" spans="1:18" s="126" customFormat="1" ht="24.75" customHeight="1">
      <c r="A12" s="395" t="s">
        <v>779</v>
      </c>
      <c r="B12" s="175">
        <f t="shared" si="0"/>
        <v>342</v>
      </c>
      <c r="C12" s="171">
        <f>SUM(G12,K12,O12)</f>
        <v>48</v>
      </c>
      <c r="D12" s="171">
        <f>SUM(H12,L12,P12)</f>
        <v>82</v>
      </c>
      <c r="E12" s="171">
        <f>SUM(I12,M12,Q12)</f>
        <v>212</v>
      </c>
      <c r="F12" s="171">
        <f>SUM(G12:I12)</f>
        <v>8</v>
      </c>
      <c r="G12" s="171">
        <v>0</v>
      </c>
      <c r="H12" s="171">
        <v>0</v>
      </c>
      <c r="I12" s="171">
        <v>8</v>
      </c>
      <c r="J12" s="171">
        <v>0</v>
      </c>
      <c r="K12" s="171">
        <v>0</v>
      </c>
      <c r="L12" s="171">
        <v>0</v>
      </c>
      <c r="M12" s="171">
        <v>0</v>
      </c>
      <c r="N12" s="171">
        <f>SUM(O12:Q12)</f>
        <v>334</v>
      </c>
      <c r="O12" s="171">
        <v>48</v>
      </c>
      <c r="P12" s="171">
        <v>82</v>
      </c>
      <c r="Q12" s="171">
        <v>204</v>
      </c>
      <c r="R12" s="398" t="s">
        <v>779</v>
      </c>
    </row>
    <row r="13" spans="1:18" s="126" customFormat="1" ht="24.75" customHeight="1">
      <c r="A13" s="422" t="s">
        <v>780</v>
      </c>
      <c r="B13" s="140">
        <v>34</v>
      </c>
      <c r="C13" s="140">
        <v>7</v>
      </c>
      <c r="D13" s="140">
        <v>5</v>
      </c>
      <c r="E13" s="140">
        <v>22</v>
      </c>
      <c r="F13" s="124" t="s">
        <v>113</v>
      </c>
      <c r="G13" s="124" t="s">
        <v>113</v>
      </c>
      <c r="H13" s="124" t="s">
        <v>113</v>
      </c>
      <c r="I13" s="124" t="s">
        <v>113</v>
      </c>
      <c r="J13" s="124" t="s">
        <v>113</v>
      </c>
      <c r="K13" s="124" t="s">
        <v>113</v>
      </c>
      <c r="L13" s="124" t="s">
        <v>113</v>
      </c>
      <c r="M13" s="124" t="s">
        <v>113</v>
      </c>
      <c r="N13" s="140">
        <v>34</v>
      </c>
      <c r="O13" s="136">
        <v>7</v>
      </c>
      <c r="P13" s="136">
        <v>5</v>
      </c>
      <c r="Q13" s="136">
        <v>22</v>
      </c>
      <c r="R13" s="423" t="s">
        <v>780</v>
      </c>
    </row>
    <row r="14" spans="1:18" s="126" customFormat="1" ht="24.75" customHeight="1">
      <c r="A14" s="395" t="s">
        <v>781</v>
      </c>
      <c r="B14" s="175">
        <v>400</v>
      </c>
      <c r="C14" s="171">
        <v>48</v>
      </c>
      <c r="D14" s="171">
        <v>73</v>
      </c>
      <c r="E14" s="171">
        <v>279</v>
      </c>
      <c r="F14" s="171">
        <v>11</v>
      </c>
      <c r="G14" s="171">
        <v>0</v>
      </c>
      <c r="H14" s="171">
        <v>0</v>
      </c>
      <c r="I14" s="171">
        <v>11</v>
      </c>
      <c r="J14" s="171">
        <v>1</v>
      </c>
      <c r="K14" s="171">
        <v>0</v>
      </c>
      <c r="L14" s="171">
        <v>0</v>
      </c>
      <c r="M14" s="171">
        <v>1</v>
      </c>
      <c r="N14" s="171">
        <v>388</v>
      </c>
      <c r="O14" s="171">
        <v>48</v>
      </c>
      <c r="P14" s="171">
        <v>73</v>
      </c>
      <c r="Q14" s="171">
        <v>267</v>
      </c>
      <c r="R14" s="398" t="s">
        <v>781</v>
      </c>
    </row>
    <row r="15" spans="1:18" s="126" customFormat="1" ht="24.75" customHeight="1">
      <c r="A15" s="422" t="s">
        <v>782</v>
      </c>
      <c r="B15" s="140">
        <v>36</v>
      </c>
      <c r="C15" s="140">
        <v>6</v>
      </c>
      <c r="D15" s="140">
        <v>4</v>
      </c>
      <c r="E15" s="140">
        <v>26</v>
      </c>
      <c r="F15" s="124" t="s">
        <v>113</v>
      </c>
      <c r="G15" s="124" t="s">
        <v>113</v>
      </c>
      <c r="H15" s="124" t="s">
        <v>113</v>
      </c>
      <c r="I15" s="124" t="s">
        <v>113</v>
      </c>
      <c r="J15" s="124" t="s">
        <v>113</v>
      </c>
      <c r="K15" s="124" t="s">
        <v>113</v>
      </c>
      <c r="L15" s="124" t="s">
        <v>113</v>
      </c>
      <c r="M15" s="124" t="s">
        <v>113</v>
      </c>
      <c r="N15" s="140">
        <v>36</v>
      </c>
      <c r="O15" s="136">
        <v>6</v>
      </c>
      <c r="P15" s="136">
        <v>4</v>
      </c>
      <c r="Q15" s="136">
        <v>26</v>
      </c>
      <c r="R15" s="423" t="s">
        <v>782</v>
      </c>
    </row>
    <row r="16" spans="1:18" s="123" customFormat="1" ht="24.75" customHeight="1">
      <c r="A16" s="395" t="s">
        <v>783</v>
      </c>
      <c r="B16" s="175">
        <f t="shared" si="0"/>
        <v>501</v>
      </c>
      <c r="C16" s="171">
        <f aca="true" t="shared" si="2" ref="C16:E18">SUM(G16,K16,O16)</f>
        <v>121</v>
      </c>
      <c r="D16" s="171">
        <f t="shared" si="2"/>
        <v>172</v>
      </c>
      <c r="E16" s="171">
        <f t="shared" si="2"/>
        <v>208</v>
      </c>
      <c r="F16" s="139">
        <f>SUM(G16:I16)</f>
        <v>16</v>
      </c>
      <c r="G16" s="139">
        <v>0</v>
      </c>
      <c r="H16" s="139">
        <v>0</v>
      </c>
      <c r="I16" s="139">
        <v>16</v>
      </c>
      <c r="J16" s="139">
        <f>SUM(K16:M16)</f>
        <v>1</v>
      </c>
      <c r="K16" s="139">
        <v>0</v>
      </c>
      <c r="L16" s="139">
        <v>0</v>
      </c>
      <c r="M16" s="139">
        <v>1</v>
      </c>
      <c r="N16" s="139">
        <f>SUM(O16:Q16)</f>
        <v>484</v>
      </c>
      <c r="O16" s="139">
        <v>121</v>
      </c>
      <c r="P16" s="139">
        <v>172</v>
      </c>
      <c r="Q16" s="139">
        <v>191</v>
      </c>
      <c r="R16" s="398" t="s">
        <v>783</v>
      </c>
    </row>
    <row r="17" spans="1:18" s="126" customFormat="1" ht="24.75" customHeight="1">
      <c r="A17" s="422" t="s">
        <v>1149</v>
      </c>
      <c r="B17" s="140">
        <f>SUM(C17:E17)</f>
        <v>39</v>
      </c>
      <c r="C17" s="140">
        <f t="shared" si="2"/>
        <v>9</v>
      </c>
      <c r="D17" s="140">
        <f t="shared" si="2"/>
        <v>10</v>
      </c>
      <c r="E17" s="140">
        <f t="shared" si="2"/>
        <v>20</v>
      </c>
      <c r="F17" s="140" t="s">
        <v>1150</v>
      </c>
      <c r="G17" s="140" t="s">
        <v>1150</v>
      </c>
      <c r="H17" s="140" t="s">
        <v>1150</v>
      </c>
      <c r="I17" s="140" t="s">
        <v>1150</v>
      </c>
      <c r="J17" s="140" t="s">
        <v>113</v>
      </c>
      <c r="K17" s="140" t="s">
        <v>1150</v>
      </c>
      <c r="L17" s="140" t="s">
        <v>1150</v>
      </c>
      <c r="M17" s="140" t="s">
        <v>1150</v>
      </c>
      <c r="N17" s="140">
        <f>SUM(O17:Q17)</f>
        <v>39</v>
      </c>
      <c r="O17" s="139">
        <v>9</v>
      </c>
      <c r="P17" s="139">
        <v>10</v>
      </c>
      <c r="Q17" s="139">
        <v>20</v>
      </c>
      <c r="R17" s="423" t="s">
        <v>1149</v>
      </c>
    </row>
    <row r="18" spans="1:18" s="222" customFormat="1" ht="24.75" customHeight="1" thickBot="1">
      <c r="A18" s="20" t="s">
        <v>1479</v>
      </c>
      <c r="B18" s="760">
        <f>SUM(C18:E18)</f>
        <v>352</v>
      </c>
      <c r="C18" s="761">
        <f t="shared" si="2"/>
        <v>60</v>
      </c>
      <c r="D18" s="761">
        <f t="shared" si="2"/>
        <v>72</v>
      </c>
      <c r="E18" s="761">
        <f t="shared" si="2"/>
        <v>220</v>
      </c>
      <c r="F18" s="761">
        <f>SUM(G18:I18)</f>
        <v>18</v>
      </c>
      <c r="G18" s="229" t="s">
        <v>1004</v>
      </c>
      <c r="H18" s="229" t="s">
        <v>1004</v>
      </c>
      <c r="I18" s="761">
        <v>18</v>
      </c>
      <c r="J18" s="761">
        <f>SUM(K18:M18)</f>
        <v>4</v>
      </c>
      <c r="K18" s="229" t="s">
        <v>1004</v>
      </c>
      <c r="L18" s="229" t="s">
        <v>1004</v>
      </c>
      <c r="M18" s="761">
        <v>4</v>
      </c>
      <c r="N18" s="761">
        <f>SUM(O18:Q18)</f>
        <v>330</v>
      </c>
      <c r="O18" s="761">
        <v>60</v>
      </c>
      <c r="P18" s="761">
        <v>72</v>
      </c>
      <c r="Q18" s="761">
        <v>198</v>
      </c>
      <c r="R18" s="19" t="s">
        <v>1479</v>
      </c>
    </row>
    <row r="19" spans="1:18" s="513" customFormat="1" ht="13.5">
      <c r="A19" s="576" t="s">
        <v>1151</v>
      </c>
      <c r="O19" s="425"/>
      <c r="P19" s="425"/>
      <c r="Q19" s="425"/>
      <c r="R19" s="426" t="s">
        <v>717</v>
      </c>
    </row>
    <row r="20" s="513" customFormat="1" ht="13.5"/>
    <row r="21" s="513" customFormat="1" ht="13.5"/>
    <row r="22" s="513" customFormat="1" ht="13.5"/>
    <row r="23" s="1" customFormat="1" ht="13.5"/>
  </sheetData>
  <mergeCells count="11">
    <mergeCell ref="J4:M4"/>
    <mergeCell ref="A3:A7"/>
    <mergeCell ref="R3:R7"/>
    <mergeCell ref="N4:Q4"/>
    <mergeCell ref="B4:E4"/>
    <mergeCell ref="F4:I4"/>
    <mergeCell ref="A1:R1"/>
    <mergeCell ref="B3:E3"/>
    <mergeCell ref="F3:I3"/>
    <mergeCell ref="J3:M3"/>
    <mergeCell ref="N3:Q3"/>
  </mergeCells>
  <printOptions/>
  <pageMargins left="0.33" right="0.28" top="1" bottom="1" header="0.5" footer="0.5"/>
  <pageSetup horizontalDpi="600" verticalDpi="600" orientation="landscape" paperSize="9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SheetLayoutView="100" workbookViewId="0" topLeftCell="E7">
      <selection activeCell="R17" sqref="R17"/>
    </sheetView>
  </sheetViews>
  <sheetFormatPr defaultColWidth="8.88671875" defaultRowHeight="13.5"/>
  <cols>
    <col min="1" max="1" width="11.77734375" style="16" customWidth="1"/>
    <col min="2" max="2" width="7.77734375" style="16" customWidth="1"/>
    <col min="3" max="3" width="6.4453125" style="16" customWidth="1"/>
    <col min="4" max="4" width="7.3359375" style="16" customWidth="1"/>
    <col min="5" max="5" width="6.4453125" style="16" customWidth="1"/>
    <col min="6" max="6" width="7.3359375" style="16" customWidth="1"/>
    <col min="7" max="7" width="6.4453125" style="16" customWidth="1"/>
    <col min="8" max="8" width="7.3359375" style="16" customWidth="1"/>
    <col min="9" max="9" width="6.4453125" style="16" customWidth="1"/>
    <col min="10" max="10" width="7.3359375" style="16" customWidth="1"/>
    <col min="11" max="11" width="6.4453125" style="16" customWidth="1"/>
    <col min="12" max="12" width="7.3359375" style="16" customWidth="1"/>
    <col min="13" max="13" width="6.4453125" style="16" customWidth="1"/>
    <col min="14" max="14" width="7.3359375" style="16" customWidth="1"/>
    <col min="15" max="15" width="6.4453125" style="16" customWidth="1"/>
    <col min="16" max="16" width="7.3359375" style="16" customWidth="1"/>
    <col min="17" max="17" width="6.4453125" style="16" customWidth="1"/>
    <col min="18" max="18" width="11.88671875" style="16" customWidth="1"/>
    <col min="19" max="19" width="8.77734375" style="16" hidden="1" customWidth="1"/>
    <col min="20" max="16384" width="8.77734375" style="16" customWidth="1"/>
  </cols>
  <sheetData>
    <row r="1" spans="1:17" s="23" customFormat="1" ht="25.5" customHeight="1">
      <c r="A1" s="828" t="s">
        <v>195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  <c r="P1" s="828"/>
      <c r="Q1" s="828"/>
    </row>
    <row r="2" spans="1:18" s="23" customFormat="1" ht="18" customHeight="1" thickBot="1">
      <c r="A2" s="23" t="s">
        <v>292</v>
      </c>
      <c r="R2" s="367" t="s">
        <v>1152</v>
      </c>
    </row>
    <row r="3" spans="1:18" s="23" customFormat="1" ht="27.75" customHeight="1">
      <c r="A3" s="829" t="s">
        <v>115</v>
      </c>
      <c r="B3" s="857" t="s">
        <v>1153</v>
      </c>
      <c r="C3" s="1070"/>
      <c r="D3" s="860" t="s">
        <v>1154</v>
      </c>
      <c r="E3" s="859"/>
      <c r="F3" s="1071" t="s">
        <v>1008</v>
      </c>
      <c r="G3" s="1066"/>
      <c r="H3" s="857" t="s">
        <v>1155</v>
      </c>
      <c r="I3" s="1070"/>
      <c r="J3" s="860" t="s">
        <v>1156</v>
      </c>
      <c r="K3" s="859"/>
      <c r="L3" s="857" t="s">
        <v>1157</v>
      </c>
      <c r="M3" s="859"/>
      <c r="N3" s="857" t="s">
        <v>1158</v>
      </c>
      <c r="O3" s="859"/>
      <c r="P3" s="1065" t="s">
        <v>1009</v>
      </c>
      <c r="Q3" s="1066"/>
      <c r="R3" s="861" t="s">
        <v>116</v>
      </c>
    </row>
    <row r="4" spans="1:18" s="23" customFormat="1" ht="27.75" customHeight="1">
      <c r="A4" s="830"/>
      <c r="B4" s="888" t="s">
        <v>1159</v>
      </c>
      <c r="C4" s="889"/>
      <c r="D4" s="827" t="s">
        <v>196</v>
      </c>
      <c r="E4" s="879"/>
      <c r="F4" s="827" t="s">
        <v>1160</v>
      </c>
      <c r="G4" s="879"/>
      <c r="H4" s="827" t="s">
        <v>1161</v>
      </c>
      <c r="I4" s="1067"/>
      <c r="J4" s="827" t="s">
        <v>1162</v>
      </c>
      <c r="K4" s="879"/>
      <c r="L4" s="827" t="s">
        <v>1163</v>
      </c>
      <c r="M4" s="879"/>
      <c r="N4" s="827" t="s">
        <v>1164</v>
      </c>
      <c r="O4" s="879"/>
      <c r="P4" s="888" t="s">
        <v>236</v>
      </c>
      <c r="Q4" s="879"/>
      <c r="R4" s="862"/>
    </row>
    <row r="5" spans="1:18" s="23" customFormat="1" ht="27.75" customHeight="1">
      <c r="A5" s="830"/>
      <c r="B5" s="528" t="s">
        <v>1165</v>
      </c>
      <c r="C5" s="528" t="s">
        <v>1166</v>
      </c>
      <c r="D5" s="497" t="s">
        <v>1165</v>
      </c>
      <c r="E5" s="497" t="s">
        <v>1167</v>
      </c>
      <c r="F5" s="497" t="s">
        <v>1165</v>
      </c>
      <c r="G5" s="497" t="s">
        <v>1167</v>
      </c>
      <c r="H5" s="486" t="s">
        <v>1165</v>
      </c>
      <c r="I5" s="486" t="s">
        <v>1167</v>
      </c>
      <c r="J5" s="497" t="s">
        <v>1165</v>
      </c>
      <c r="K5" s="497" t="s">
        <v>1167</v>
      </c>
      <c r="L5" s="497" t="s">
        <v>1165</v>
      </c>
      <c r="M5" s="497" t="s">
        <v>1167</v>
      </c>
      <c r="N5" s="497" t="s">
        <v>1165</v>
      </c>
      <c r="O5" s="497" t="s">
        <v>1167</v>
      </c>
      <c r="P5" s="497" t="s">
        <v>1165</v>
      </c>
      <c r="Q5" s="497" t="s">
        <v>1167</v>
      </c>
      <c r="R5" s="862"/>
    </row>
    <row r="6" spans="1:18" s="23" customFormat="1" ht="27.75" customHeight="1">
      <c r="A6" s="831"/>
      <c r="B6" s="477" t="s">
        <v>1168</v>
      </c>
      <c r="C6" s="477" t="s">
        <v>1169</v>
      </c>
      <c r="D6" s="501" t="s">
        <v>1168</v>
      </c>
      <c r="E6" s="501" t="s">
        <v>1169</v>
      </c>
      <c r="F6" s="501" t="s">
        <v>1168</v>
      </c>
      <c r="G6" s="501" t="s">
        <v>1169</v>
      </c>
      <c r="H6" s="479" t="s">
        <v>1168</v>
      </c>
      <c r="I6" s="479" t="s">
        <v>1169</v>
      </c>
      <c r="J6" s="501" t="s">
        <v>1168</v>
      </c>
      <c r="K6" s="501" t="s">
        <v>1169</v>
      </c>
      <c r="L6" s="501" t="s">
        <v>1168</v>
      </c>
      <c r="M6" s="501" t="s">
        <v>1169</v>
      </c>
      <c r="N6" s="501" t="s">
        <v>1168</v>
      </c>
      <c r="O6" s="501" t="s">
        <v>1169</v>
      </c>
      <c r="P6" s="501" t="s">
        <v>1168</v>
      </c>
      <c r="Q6" s="501" t="s">
        <v>1169</v>
      </c>
      <c r="R6" s="837"/>
    </row>
    <row r="7" spans="1:18" s="136" customFormat="1" ht="30" customHeight="1">
      <c r="A7" s="395" t="s">
        <v>460</v>
      </c>
      <c r="B7" s="216">
        <f aca="true" t="shared" si="0" ref="B7:C11">SUM(D7,F7,H7,J7,L7,N7,P7)</f>
        <v>10</v>
      </c>
      <c r="C7" s="217">
        <f t="shared" si="0"/>
        <v>704</v>
      </c>
      <c r="D7" s="217">
        <v>3</v>
      </c>
      <c r="E7" s="217">
        <v>174</v>
      </c>
      <c r="F7" s="217">
        <v>3</v>
      </c>
      <c r="G7" s="217">
        <v>88</v>
      </c>
      <c r="H7" s="217" t="s">
        <v>291</v>
      </c>
      <c r="I7" s="217" t="s">
        <v>291</v>
      </c>
      <c r="J7" s="217">
        <v>2</v>
      </c>
      <c r="K7" s="217">
        <v>113</v>
      </c>
      <c r="L7" s="217">
        <v>1</v>
      </c>
      <c r="M7" s="217">
        <v>250</v>
      </c>
      <c r="N7" s="217">
        <v>1</v>
      </c>
      <c r="O7" s="217">
        <v>79</v>
      </c>
      <c r="P7" s="217" t="s">
        <v>291</v>
      </c>
      <c r="Q7" s="218" t="s">
        <v>291</v>
      </c>
      <c r="R7" s="418" t="s">
        <v>460</v>
      </c>
    </row>
    <row r="8" spans="1:18" s="136" customFormat="1" ht="30" customHeight="1">
      <c r="A8" s="422" t="s">
        <v>461</v>
      </c>
      <c r="B8" s="188">
        <v>7</v>
      </c>
      <c r="C8" s="140">
        <v>183</v>
      </c>
      <c r="D8" s="140" t="s">
        <v>113</v>
      </c>
      <c r="E8" s="140" t="s">
        <v>113</v>
      </c>
      <c r="F8" s="140">
        <v>2</v>
      </c>
      <c r="G8" s="140">
        <v>104</v>
      </c>
      <c r="H8" s="140">
        <v>1</v>
      </c>
      <c r="I8" s="140">
        <v>40</v>
      </c>
      <c r="J8" s="140" t="s">
        <v>113</v>
      </c>
      <c r="K8" s="140" t="s">
        <v>113</v>
      </c>
      <c r="L8" s="140" t="s">
        <v>113</v>
      </c>
      <c r="M8" s="140" t="s">
        <v>113</v>
      </c>
      <c r="N8" s="140" t="s">
        <v>113</v>
      </c>
      <c r="O8" s="140" t="s">
        <v>113</v>
      </c>
      <c r="P8" s="140" t="s">
        <v>113</v>
      </c>
      <c r="Q8" s="172" t="s">
        <v>113</v>
      </c>
      <c r="R8" s="423" t="s">
        <v>461</v>
      </c>
    </row>
    <row r="9" spans="1:18" s="136" customFormat="1" ht="30" customHeight="1">
      <c r="A9" s="395" t="s">
        <v>462</v>
      </c>
      <c r="B9" s="122">
        <f t="shared" si="0"/>
        <v>10</v>
      </c>
      <c r="C9" s="136">
        <f t="shared" si="0"/>
        <v>764</v>
      </c>
      <c r="D9" s="136">
        <v>3</v>
      </c>
      <c r="E9" s="136">
        <v>196</v>
      </c>
      <c r="F9" s="136">
        <v>3</v>
      </c>
      <c r="G9" s="136">
        <v>108</v>
      </c>
      <c r="H9" s="136" t="s">
        <v>291</v>
      </c>
      <c r="I9" s="136" t="s">
        <v>298</v>
      </c>
      <c r="J9" s="136">
        <v>2</v>
      </c>
      <c r="K9" s="136">
        <v>120</v>
      </c>
      <c r="L9" s="136">
        <v>1</v>
      </c>
      <c r="M9" s="136">
        <v>256</v>
      </c>
      <c r="N9" s="136">
        <v>1</v>
      </c>
      <c r="O9" s="136">
        <v>84</v>
      </c>
      <c r="P9" s="136" t="s">
        <v>291</v>
      </c>
      <c r="Q9" s="121" t="s">
        <v>291</v>
      </c>
      <c r="R9" s="398" t="s">
        <v>462</v>
      </c>
    </row>
    <row r="10" spans="1:18" s="136" customFormat="1" ht="30" customHeight="1">
      <c r="A10" s="422" t="s">
        <v>463</v>
      </c>
      <c r="B10" s="188">
        <v>5</v>
      </c>
      <c r="C10" s="140">
        <v>191</v>
      </c>
      <c r="D10" s="140" t="s">
        <v>113</v>
      </c>
      <c r="E10" s="140" t="s">
        <v>113</v>
      </c>
      <c r="F10" s="140">
        <v>3</v>
      </c>
      <c r="G10" s="140">
        <v>117</v>
      </c>
      <c r="H10" s="140">
        <v>2</v>
      </c>
      <c r="I10" s="140">
        <v>74</v>
      </c>
      <c r="J10" s="140" t="s">
        <v>113</v>
      </c>
      <c r="K10" s="140" t="s">
        <v>113</v>
      </c>
      <c r="L10" s="140" t="s">
        <v>113</v>
      </c>
      <c r="M10" s="140" t="s">
        <v>113</v>
      </c>
      <c r="N10" s="140" t="s">
        <v>113</v>
      </c>
      <c r="O10" s="140" t="s">
        <v>113</v>
      </c>
      <c r="P10" s="140" t="s">
        <v>113</v>
      </c>
      <c r="Q10" s="172" t="s">
        <v>113</v>
      </c>
      <c r="R10" s="423" t="s">
        <v>463</v>
      </c>
    </row>
    <row r="11" spans="1:18" s="136" customFormat="1" ht="30" customHeight="1">
      <c r="A11" s="395" t="s">
        <v>464</v>
      </c>
      <c r="B11" s="122">
        <f t="shared" si="0"/>
        <v>12</v>
      </c>
      <c r="C11" s="136">
        <f t="shared" si="0"/>
        <v>785</v>
      </c>
      <c r="D11" s="136">
        <v>3</v>
      </c>
      <c r="E11" s="136">
        <v>210</v>
      </c>
      <c r="F11" s="136">
        <v>3</v>
      </c>
      <c r="G11" s="136">
        <v>116</v>
      </c>
      <c r="H11" s="136">
        <v>1</v>
      </c>
      <c r="I11" s="136">
        <v>21</v>
      </c>
      <c r="J11" s="136">
        <v>3</v>
      </c>
      <c r="K11" s="136">
        <v>113</v>
      </c>
      <c r="L11" s="136">
        <v>1</v>
      </c>
      <c r="M11" s="136">
        <v>244</v>
      </c>
      <c r="N11" s="136">
        <v>1</v>
      </c>
      <c r="O11" s="136">
        <v>81</v>
      </c>
      <c r="P11" s="136" t="s">
        <v>291</v>
      </c>
      <c r="Q11" s="121" t="s">
        <v>291</v>
      </c>
      <c r="R11" s="398" t="s">
        <v>464</v>
      </c>
    </row>
    <row r="12" spans="1:18" s="136" customFormat="1" ht="30" customHeight="1">
      <c r="A12" s="422" t="s">
        <v>465</v>
      </c>
      <c r="B12" s="188">
        <v>5</v>
      </c>
      <c r="C12" s="140">
        <v>234</v>
      </c>
      <c r="D12" s="140" t="s">
        <v>113</v>
      </c>
      <c r="E12" s="140" t="s">
        <v>113</v>
      </c>
      <c r="F12" s="140">
        <v>3</v>
      </c>
      <c r="G12" s="140">
        <v>153</v>
      </c>
      <c r="H12" s="140">
        <v>2</v>
      </c>
      <c r="I12" s="140">
        <v>81</v>
      </c>
      <c r="J12" s="140" t="s">
        <v>113</v>
      </c>
      <c r="K12" s="140" t="s">
        <v>113</v>
      </c>
      <c r="L12" s="140" t="s">
        <v>113</v>
      </c>
      <c r="M12" s="140" t="s">
        <v>113</v>
      </c>
      <c r="N12" s="140" t="s">
        <v>113</v>
      </c>
      <c r="O12" s="140" t="s">
        <v>113</v>
      </c>
      <c r="P12" s="140" t="s">
        <v>113</v>
      </c>
      <c r="Q12" s="172" t="s">
        <v>113</v>
      </c>
      <c r="R12" s="423" t="s">
        <v>465</v>
      </c>
    </row>
    <row r="13" spans="1:18" s="136" customFormat="1" ht="30" customHeight="1">
      <c r="A13" s="395" t="s">
        <v>466</v>
      </c>
      <c r="B13" s="191">
        <v>13</v>
      </c>
      <c r="C13" s="192">
        <v>825</v>
      </c>
      <c r="D13" s="192">
        <v>3</v>
      </c>
      <c r="E13" s="192">
        <v>207</v>
      </c>
      <c r="F13" s="192">
        <v>3</v>
      </c>
      <c r="G13" s="192">
        <v>119</v>
      </c>
      <c r="H13" s="192">
        <v>2</v>
      </c>
      <c r="I13" s="192">
        <v>66</v>
      </c>
      <c r="J13" s="192">
        <v>3</v>
      </c>
      <c r="K13" s="192">
        <v>123</v>
      </c>
      <c r="L13" s="136">
        <v>1</v>
      </c>
      <c r="M13" s="136">
        <v>227</v>
      </c>
      <c r="N13" s="136">
        <v>1</v>
      </c>
      <c r="O13" s="136">
        <v>83</v>
      </c>
      <c r="P13" s="140" t="s">
        <v>113</v>
      </c>
      <c r="Q13" s="172" t="s">
        <v>113</v>
      </c>
      <c r="R13" s="398" t="s">
        <v>466</v>
      </c>
    </row>
    <row r="14" spans="1:18" s="136" customFormat="1" ht="30" customHeight="1">
      <c r="A14" s="422" t="s">
        <v>467</v>
      </c>
      <c r="B14" s="188">
        <v>6</v>
      </c>
      <c r="C14" s="140">
        <v>275</v>
      </c>
      <c r="D14" s="140" t="s">
        <v>113</v>
      </c>
      <c r="E14" s="140" t="s">
        <v>113</v>
      </c>
      <c r="F14" s="140">
        <v>4</v>
      </c>
      <c r="G14" s="140">
        <v>189</v>
      </c>
      <c r="H14" s="140">
        <v>2</v>
      </c>
      <c r="I14" s="140">
        <v>86</v>
      </c>
      <c r="J14" s="140" t="s">
        <v>113</v>
      </c>
      <c r="K14" s="140" t="s">
        <v>113</v>
      </c>
      <c r="L14" s="140" t="s">
        <v>113</v>
      </c>
      <c r="M14" s="140" t="s">
        <v>113</v>
      </c>
      <c r="N14" s="140" t="s">
        <v>113</v>
      </c>
      <c r="O14" s="140" t="s">
        <v>113</v>
      </c>
      <c r="P14" s="140" t="s">
        <v>113</v>
      </c>
      <c r="Q14" s="172" t="s">
        <v>113</v>
      </c>
      <c r="R14" s="423" t="s">
        <v>467</v>
      </c>
    </row>
    <row r="15" spans="1:18" s="132" customFormat="1" ht="30" customHeight="1">
      <c r="A15" s="395" t="s">
        <v>468</v>
      </c>
      <c r="B15" s="193">
        <v>14</v>
      </c>
      <c r="C15" s="184">
        <v>906</v>
      </c>
      <c r="D15" s="184">
        <v>3</v>
      </c>
      <c r="E15" s="184">
        <v>214</v>
      </c>
      <c r="F15" s="194">
        <v>4</v>
      </c>
      <c r="G15" s="194">
        <v>188</v>
      </c>
      <c r="H15" s="184">
        <v>2</v>
      </c>
      <c r="I15" s="194">
        <v>67</v>
      </c>
      <c r="J15" s="184">
        <v>3</v>
      </c>
      <c r="K15" s="184">
        <v>123</v>
      </c>
      <c r="L15" s="139">
        <v>1</v>
      </c>
      <c r="M15" s="139">
        <v>239</v>
      </c>
      <c r="N15" s="139">
        <v>1</v>
      </c>
      <c r="O15" s="139">
        <v>75</v>
      </c>
      <c r="P15" s="139">
        <v>0</v>
      </c>
      <c r="Q15" s="190">
        <v>0</v>
      </c>
      <c r="R15" s="398" t="s">
        <v>468</v>
      </c>
    </row>
    <row r="16" spans="1:18" s="132" customFormat="1" ht="30" customHeight="1">
      <c r="A16" s="422" t="s">
        <v>469</v>
      </c>
      <c r="B16" s="193">
        <v>10</v>
      </c>
      <c r="C16" s="184">
        <v>404</v>
      </c>
      <c r="D16" s="234">
        <v>0</v>
      </c>
      <c r="E16" s="234">
        <v>0</v>
      </c>
      <c r="F16" s="234">
        <v>6</v>
      </c>
      <c r="G16" s="234">
        <v>298</v>
      </c>
      <c r="H16" s="234">
        <v>2</v>
      </c>
      <c r="I16" s="234">
        <v>84</v>
      </c>
      <c r="J16" s="234">
        <v>2</v>
      </c>
      <c r="K16" s="234">
        <v>22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6">
        <v>0</v>
      </c>
      <c r="R16" s="423" t="s">
        <v>469</v>
      </c>
    </row>
    <row r="17" spans="1:18" s="233" customFormat="1" ht="30" customHeight="1" thickBot="1">
      <c r="A17" s="20" t="s">
        <v>1489</v>
      </c>
      <c r="B17" s="97">
        <f>D17+F17+H17+J17+L17+N17+P17</f>
        <v>32</v>
      </c>
      <c r="C17" s="98">
        <v>1595</v>
      </c>
      <c r="D17" s="752">
        <v>3</v>
      </c>
      <c r="E17" s="752">
        <v>209</v>
      </c>
      <c r="F17" s="761">
        <v>15</v>
      </c>
      <c r="G17" s="761">
        <v>724</v>
      </c>
      <c r="H17" s="761">
        <v>6</v>
      </c>
      <c r="I17" s="761">
        <v>200</v>
      </c>
      <c r="J17" s="752">
        <v>6</v>
      </c>
      <c r="K17" s="752">
        <v>152</v>
      </c>
      <c r="L17" s="761">
        <v>1</v>
      </c>
      <c r="M17" s="761">
        <v>230</v>
      </c>
      <c r="N17" s="761">
        <v>1</v>
      </c>
      <c r="O17" s="761">
        <v>80</v>
      </c>
      <c r="P17" s="237">
        <v>0</v>
      </c>
      <c r="Q17" s="238">
        <v>0</v>
      </c>
      <c r="R17" s="19" t="s">
        <v>1489</v>
      </c>
    </row>
    <row r="18" spans="1:18" s="23" customFormat="1" ht="13.5" customHeight="1">
      <c r="A18" s="23" t="s">
        <v>1170</v>
      </c>
      <c r="J18" s="1069" t="s">
        <v>1006</v>
      </c>
      <c r="K18" s="1069"/>
      <c r="L18" s="1069"/>
      <c r="M18" s="1069"/>
      <c r="N18" s="1069"/>
      <c r="O18" s="1069"/>
      <c r="P18" s="1069"/>
      <c r="Q18" s="1069"/>
      <c r="R18" s="1069"/>
    </row>
    <row r="19" spans="1:12" s="26" customFormat="1" ht="12">
      <c r="A19" s="1068" t="s">
        <v>1005</v>
      </c>
      <c r="B19" s="1068"/>
      <c r="C19" s="1068"/>
      <c r="D19" s="1068"/>
      <c r="E19" s="1068"/>
      <c r="F19" s="1068"/>
      <c r="G19" s="1068"/>
      <c r="H19" s="1068"/>
      <c r="I19" s="1068"/>
      <c r="J19" s="1068"/>
      <c r="K19" s="1068"/>
      <c r="L19" s="1068"/>
    </row>
    <row r="20" s="26" customFormat="1" ht="12">
      <c r="A20" s="26" t="s">
        <v>1007</v>
      </c>
    </row>
    <row r="21" s="514" customFormat="1" ht="13.5"/>
  </sheetData>
  <mergeCells count="21">
    <mergeCell ref="N3:O3"/>
    <mergeCell ref="P4:Q4"/>
    <mergeCell ref="A19:L19"/>
    <mergeCell ref="J18:R18"/>
    <mergeCell ref="A1:Q1"/>
    <mergeCell ref="B3:C3"/>
    <mergeCell ref="D3:E3"/>
    <mergeCell ref="F3:G3"/>
    <mergeCell ref="H3:I3"/>
    <mergeCell ref="J3:K3"/>
    <mergeCell ref="L3:M3"/>
    <mergeCell ref="A3:A6"/>
    <mergeCell ref="R3:R6"/>
    <mergeCell ref="P3:Q3"/>
    <mergeCell ref="B4:C4"/>
    <mergeCell ref="D4:E4"/>
    <mergeCell ref="F4:G4"/>
    <mergeCell ref="H4:I4"/>
    <mergeCell ref="J4:K4"/>
    <mergeCell ref="L4:M4"/>
    <mergeCell ref="N4:O4"/>
  </mergeCells>
  <printOptions/>
  <pageMargins left="0.75" right="0.75" top="1" bottom="1" header="0.5" footer="0.5"/>
  <pageSetup horizontalDpi="600" verticalDpi="600" orientation="landscape" paperSize="9" scale="84" r:id="rId1"/>
  <colBreaks count="1" manualBreakCount="1">
    <brk id="18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H10"/>
  <sheetViews>
    <sheetView workbookViewId="0" topLeftCell="C7">
      <selection activeCell="F8" sqref="F8"/>
    </sheetView>
  </sheetViews>
  <sheetFormatPr defaultColWidth="8.88671875" defaultRowHeight="13.5"/>
  <cols>
    <col min="1" max="1" width="17.99609375" style="16" customWidth="1"/>
    <col min="2" max="9" width="11.77734375" style="16" customWidth="1"/>
    <col min="10" max="10" width="16.10546875" style="16" customWidth="1"/>
    <col min="11" max="16384" width="8.77734375" style="16" customWidth="1"/>
  </cols>
  <sheetData>
    <row r="1" spans="1:8" s="23" customFormat="1" ht="35.25" customHeight="1">
      <c r="A1" s="828" t="s">
        <v>1171</v>
      </c>
      <c r="B1" s="828"/>
      <c r="C1" s="828"/>
      <c r="D1" s="828"/>
      <c r="E1" s="828"/>
      <c r="F1" s="828"/>
      <c r="G1" s="828"/>
      <c r="H1" s="828"/>
    </row>
    <row r="2" spans="1:8" s="23" customFormat="1" ht="18" customHeight="1" thickBot="1">
      <c r="A2" s="385" t="s">
        <v>1172</v>
      </c>
      <c r="B2" s="385"/>
      <c r="H2" s="490" t="s">
        <v>1173</v>
      </c>
    </row>
    <row r="3" spans="1:10" s="13" customFormat="1" ht="42" customHeight="1">
      <c r="A3" s="1029" t="s">
        <v>115</v>
      </c>
      <c r="B3" s="932" t="s">
        <v>397</v>
      </c>
      <c r="C3" s="1073" t="s">
        <v>685</v>
      </c>
      <c r="D3" s="1074"/>
      <c r="E3" s="1073" t="s">
        <v>686</v>
      </c>
      <c r="F3" s="1075"/>
      <c r="G3" s="1074"/>
      <c r="H3" s="767" t="s">
        <v>687</v>
      </c>
      <c r="I3" s="767" t="s">
        <v>688</v>
      </c>
      <c r="J3" s="1028" t="s">
        <v>116</v>
      </c>
    </row>
    <row r="4" spans="1:10" s="13" customFormat="1" ht="42" customHeight="1">
      <c r="A4" s="1032"/>
      <c r="B4" s="763" t="s">
        <v>689</v>
      </c>
      <c r="C4" s="12" t="s">
        <v>689</v>
      </c>
      <c r="D4" s="9" t="s">
        <v>690</v>
      </c>
      <c r="E4" s="763" t="s">
        <v>206</v>
      </c>
      <c r="F4" s="763" t="s">
        <v>691</v>
      </c>
      <c r="G4" s="660" t="s">
        <v>692</v>
      </c>
      <c r="H4" s="764" t="s">
        <v>689</v>
      </c>
      <c r="I4" s="764" t="s">
        <v>689</v>
      </c>
      <c r="J4" s="1033"/>
    </row>
    <row r="5" spans="1:10" s="13" customFormat="1" ht="42" customHeight="1">
      <c r="A5" s="1031"/>
      <c r="B5" s="602"/>
      <c r="C5" s="601"/>
      <c r="D5" s="602"/>
      <c r="E5" s="765" t="s">
        <v>431</v>
      </c>
      <c r="F5" s="765" t="s">
        <v>693</v>
      </c>
      <c r="G5" s="843" t="s">
        <v>431</v>
      </c>
      <c r="H5" s="765"/>
      <c r="I5" s="765"/>
      <c r="J5" s="1034"/>
    </row>
    <row r="6" spans="1:10" s="13" customFormat="1" ht="99.75" customHeight="1">
      <c r="A6" s="9" t="s">
        <v>468</v>
      </c>
      <c r="B6" s="12">
        <v>115</v>
      </c>
      <c r="C6" s="12">
        <v>1</v>
      </c>
      <c r="D6" s="12">
        <v>31423</v>
      </c>
      <c r="E6" s="12">
        <v>107</v>
      </c>
      <c r="F6" s="12">
        <v>107</v>
      </c>
      <c r="G6" s="933">
        <v>0</v>
      </c>
      <c r="H6" s="12">
        <v>7</v>
      </c>
      <c r="I6" s="933">
        <v>0</v>
      </c>
      <c r="J6" s="11" t="s">
        <v>468</v>
      </c>
    </row>
    <row r="7" spans="1:10" s="13" customFormat="1" ht="99.75" customHeight="1">
      <c r="A7" s="9" t="s">
        <v>1288</v>
      </c>
      <c r="B7" s="12">
        <v>110</v>
      </c>
      <c r="C7" s="12">
        <v>1</v>
      </c>
      <c r="D7" s="12">
        <v>10400</v>
      </c>
      <c r="E7" s="12">
        <v>101</v>
      </c>
      <c r="F7" s="12">
        <v>101</v>
      </c>
      <c r="G7" s="933">
        <v>0</v>
      </c>
      <c r="H7" s="12">
        <v>1</v>
      </c>
      <c r="I7" s="934">
        <v>0</v>
      </c>
      <c r="J7" s="11" t="s">
        <v>1288</v>
      </c>
    </row>
    <row r="8" spans="1:10" s="88" customFormat="1" ht="99.75" customHeight="1" thickBot="1">
      <c r="A8" s="20" t="s">
        <v>1489</v>
      </c>
      <c r="B8" s="93">
        <v>240</v>
      </c>
      <c r="C8" s="18">
        <v>2</v>
      </c>
      <c r="D8" s="347">
        <v>36000</v>
      </c>
      <c r="E8" s="94">
        <v>219</v>
      </c>
      <c r="F8" s="94">
        <v>219</v>
      </c>
      <c r="G8" s="94">
        <v>0</v>
      </c>
      <c r="H8" s="94">
        <v>19</v>
      </c>
      <c r="I8" s="94">
        <v>0</v>
      </c>
      <c r="J8" s="19" t="s">
        <v>1489</v>
      </c>
    </row>
    <row r="9" spans="1:10" s="513" customFormat="1" ht="13.5" customHeight="1">
      <c r="A9" s="513" t="s">
        <v>1174</v>
      </c>
      <c r="E9" s="1072" t="s">
        <v>718</v>
      </c>
      <c r="F9" s="1072"/>
      <c r="G9" s="1072"/>
      <c r="H9" s="1072"/>
      <c r="I9" s="1072"/>
      <c r="J9" s="1072"/>
    </row>
    <row r="10" spans="1:34" s="13" customFormat="1" ht="15" customHeight="1">
      <c r="A10" s="532" t="s">
        <v>1175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  <c r="V10" s="532"/>
      <c r="W10" s="532"/>
      <c r="X10" s="532"/>
      <c r="Y10" s="532"/>
      <c r="Z10" s="532"/>
      <c r="AA10" s="532"/>
      <c r="AB10" s="532"/>
      <c r="AC10" s="532"/>
      <c r="AD10" s="532"/>
      <c r="AE10" s="2"/>
      <c r="AF10" s="2"/>
      <c r="AG10" s="2"/>
      <c r="AH10" s="2"/>
    </row>
    <row r="11" s="357" customFormat="1" ht="13.5"/>
    <row r="12" s="357" customFormat="1" ht="13.5"/>
    <row r="13" s="357" customFormat="1" ht="13.5"/>
    <row r="14" s="357" customFormat="1" ht="13.5"/>
    <row r="15" s="357" customFormat="1" ht="13.5"/>
    <row r="16" s="357" customFormat="1" ht="13.5"/>
    <row r="17" s="357" customFormat="1" ht="13.5"/>
    <row r="18" s="357" customFormat="1" ht="13.5"/>
    <row r="19" s="357" customFormat="1" ht="13.5"/>
  </sheetData>
  <mergeCells count="6">
    <mergeCell ref="E9:J9"/>
    <mergeCell ref="A1:H1"/>
    <mergeCell ref="A3:A5"/>
    <mergeCell ref="C3:D3"/>
    <mergeCell ref="E3:G3"/>
    <mergeCell ref="J3:J5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B16">
      <selection activeCell="N33" sqref="N33"/>
    </sheetView>
  </sheetViews>
  <sheetFormatPr defaultColWidth="8.88671875" defaultRowHeight="13.5"/>
  <cols>
    <col min="1" max="1" width="9.21484375" style="16" customWidth="1"/>
    <col min="2" max="2" width="8.77734375" style="16" customWidth="1"/>
    <col min="3" max="13" width="8.10546875" style="16" customWidth="1"/>
    <col min="14" max="14" width="8.3359375" style="16" customWidth="1"/>
    <col min="15" max="17" width="8.10546875" style="16" customWidth="1"/>
    <col min="18" max="16384" width="8.77734375" style="16" customWidth="1"/>
  </cols>
  <sheetData>
    <row r="1" spans="1:18" s="425" customFormat="1" ht="26.25" customHeight="1">
      <c r="A1" s="1095" t="s">
        <v>15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5"/>
      <c r="M1" s="1095"/>
      <c r="N1" s="1095"/>
      <c r="O1" s="1095"/>
      <c r="P1" s="1095"/>
      <c r="Q1" s="1095"/>
      <c r="R1" s="1095"/>
    </row>
    <row r="2" spans="1:18" s="425" customFormat="1" ht="18" customHeight="1" thickBot="1">
      <c r="A2" s="425" t="s">
        <v>11</v>
      </c>
      <c r="R2" s="426" t="s">
        <v>1511</v>
      </c>
    </row>
    <row r="3" spans="1:18" s="425" customFormat="1" ht="12.75" customHeight="1">
      <c r="A3" s="1102" t="s">
        <v>695</v>
      </c>
      <c r="B3" s="1096" t="s">
        <v>1560</v>
      </c>
      <c r="C3" s="1097"/>
      <c r="D3" s="1097"/>
      <c r="E3" s="1098"/>
      <c r="F3" s="1105" t="s">
        <v>16</v>
      </c>
      <c r="G3" s="1106"/>
      <c r="H3" s="1106"/>
      <c r="I3" s="1106"/>
      <c r="J3" s="1106"/>
      <c r="K3" s="1106"/>
      <c r="L3" s="1106"/>
      <c r="M3" s="1106"/>
      <c r="N3" s="1106"/>
      <c r="O3" s="1106"/>
      <c r="P3" s="1106"/>
      <c r="Q3" s="1107"/>
      <c r="R3" s="1108" t="s">
        <v>696</v>
      </c>
    </row>
    <row r="4" spans="1:18" s="425" customFormat="1" ht="12.75" customHeight="1">
      <c r="A4" s="1103"/>
      <c r="B4" s="1099" t="s">
        <v>1565</v>
      </c>
      <c r="C4" s="1100"/>
      <c r="D4" s="1100"/>
      <c r="E4" s="1101"/>
      <c r="F4" s="429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1109"/>
    </row>
    <row r="5" spans="1:18" s="425" customFormat="1" ht="13.5">
      <c r="A5" s="1103"/>
      <c r="B5" s="1111"/>
      <c r="C5" s="1112"/>
      <c r="D5" s="1112"/>
      <c r="E5" s="1113"/>
      <c r="F5" s="1089" t="s">
        <v>17</v>
      </c>
      <c r="G5" s="1114"/>
      <c r="H5" s="1114"/>
      <c r="I5" s="1090"/>
      <c r="J5" s="1089" t="s">
        <v>18</v>
      </c>
      <c r="K5" s="1114"/>
      <c r="L5" s="1114"/>
      <c r="M5" s="1090"/>
      <c r="N5" s="1089" t="s">
        <v>19</v>
      </c>
      <c r="O5" s="1114"/>
      <c r="P5" s="1114"/>
      <c r="Q5" s="1090"/>
      <c r="R5" s="1109"/>
    </row>
    <row r="6" spans="1:18" s="425" customFormat="1" ht="13.5" customHeight="1">
      <c r="A6" s="1103"/>
      <c r="B6" s="1091"/>
      <c r="C6" s="1092"/>
      <c r="D6" s="1092"/>
      <c r="E6" s="1093"/>
      <c r="F6" s="1087" t="s">
        <v>20</v>
      </c>
      <c r="G6" s="1094"/>
      <c r="H6" s="1094"/>
      <c r="I6" s="1088"/>
      <c r="J6" s="1087" t="s">
        <v>21</v>
      </c>
      <c r="K6" s="1094"/>
      <c r="L6" s="1094"/>
      <c r="M6" s="1088"/>
      <c r="N6" s="1087" t="s">
        <v>22</v>
      </c>
      <c r="O6" s="1094"/>
      <c r="P6" s="1094"/>
      <c r="Q6" s="1088"/>
      <c r="R6" s="1109"/>
    </row>
    <row r="7" spans="1:18" s="425" customFormat="1" ht="19.5" customHeight="1">
      <c r="A7" s="1103"/>
      <c r="B7" s="427" t="s">
        <v>23</v>
      </c>
      <c r="C7" s="1089" t="s">
        <v>24</v>
      </c>
      <c r="D7" s="1090"/>
      <c r="E7" s="427" t="s">
        <v>25</v>
      </c>
      <c r="F7" s="427" t="s">
        <v>23</v>
      </c>
      <c r="G7" s="1089" t="s">
        <v>24</v>
      </c>
      <c r="H7" s="1090"/>
      <c r="I7" s="427" t="s">
        <v>25</v>
      </c>
      <c r="J7" s="427" t="s">
        <v>23</v>
      </c>
      <c r="K7" s="1089" t="s">
        <v>24</v>
      </c>
      <c r="L7" s="1090"/>
      <c r="M7" s="427" t="s">
        <v>25</v>
      </c>
      <c r="N7" s="427" t="s">
        <v>23</v>
      </c>
      <c r="O7" s="1089" t="s">
        <v>24</v>
      </c>
      <c r="P7" s="1090"/>
      <c r="Q7" s="427" t="s">
        <v>25</v>
      </c>
      <c r="R7" s="1109"/>
    </row>
    <row r="8" spans="1:18" s="425" customFormat="1" ht="12.75" customHeight="1">
      <c r="A8" s="1103"/>
      <c r="B8" s="1085" t="s">
        <v>26</v>
      </c>
      <c r="C8" s="1087" t="s">
        <v>27</v>
      </c>
      <c r="D8" s="1088"/>
      <c r="E8" s="428" t="s">
        <v>28</v>
      </c>
      <c r="F8" s="1085" t="s">
        <v>26</v>
      </c>
      <c r="G8" s="1087" t="s">
        <v>27</v>
      </c>
      <c r="H8" s="1088"/>
      <c r="I8" s="428" t="s">
        <v>28</v>
      </c>
      <c r="J8" s="1085" t="s">
        <v>26</v>
      </c>
      <c r="K8" s="1087" t="s">
        <v>27</v>
      </c>
      <c r="L8" s="1088"/>
      <c r="M8" s="428" t="s">
        <v>28</v>
      </c>
      <c r="N8" s="1085" t="s">
        <v>26</v>
      </c>
      <c r="O8" s="1087" t="s">
        <v>27</v>
      </c>
      <c r="P8" s="1088"/>
      <c r="Q8" s="428" t="s">
        <v>28</v>
      </c>
      <c r="R8" s="1109"/>
    </row>
    <row r="9" spans="1:18" s="425" customFormat="1" ht="13.5">
      <c r="A9" s="1103"/>
      <c r="B9" s="1085"/>
      <c r="C9" s="427" t="s">
        <v>29</v>
      </c>
      <c r="D9" s="427" t="s">
        <v>30</v>
      </c>
      <c r="E9" s="431"/>
      <c r="F9" s="1085"/>
      <c r="G9" s="427" t="s">
        <v>29</v>
      </c>
      <c r="H9" s="427" t="s">
        <v>30</v>
      </c>
      <c r="I9" s="431"/>
      <c r="J9" s="1085"/>
      <c r="K9" s="427" t="s">
        <v>29</v>
      </c>
      <c r="L9" s="427" t="s">
        <v>30</v>
      </c>
      <c r="M9" s="431"/>
      <c r="N9" s="1085"/>
      <c r="O9" s="427" t="s">
        <v>29</v>
      </c>
      <c r="P9" s="427" t="s">
        <v>30</v>
      </c>
      <c r="Q9" s="431"/>
      <c r="R9" s="1109"/>
    </row>
    <row r="10" spans="1:18" s="425" customFormat="1" ht="13.5">
      <c r="A10" s="1104"/>
      <c r="B10" s="1086"/>
      <c r="C10" s="432" t="s">
        <v>31</v>
      </c>
      <c r="D10" s="432" t="s">
        <v>32</v>
      </c>
      <c r="E10" s="433"/>
      <c r="F10" s="1086"/>
      <c r="G10" s="432" t="s">
        <v>31</v>
      </c>
      <c r="H10" s="432" t="s">
        <v>32</v>
      </c>
      <c r="I10" s="433"/>
      <c r="J10" s="1086"/>
      <c r="K10" s="432" t="s">
        <v>31</v>
      </c>
      <c r="L10" s="432" t="s">
        <v>32</v>
      </c>
      <c r="M10" s="433"/>
      <c r="N10" s="1086"/>
      <c r="O10" s="432" t="s">
        <v>31</v>
      </c>
      <c r="P10" s="432" t="s">
        <v>32</v>
      </c>
      <c r="Q10" s="433"/>
      <c r="R10" s="1110"/>
    </row>
    <row r="11" spans="1:18" s="425" customFormat="1" ht="18" customHeight="1">
      <c r="A11" s="434" t="s">
        <v>361</v>
      </c>
      <c r="B11" s="701">
        <f>SUM(F11,F28,'[1]★25.노인주거·의료복지시설(2)'!B11)</f>
        <v>9</v>
      </c>
      <c r="C11" s="702" t="s">
        <v>1480</v>
      </c>
      <c r="D11" s="701">
        <f>SUM(H11,H28,'[1]★25.노인주거·의료복지시설(2)'!D11)</f>
        <v>119</v>
      </c>
      <c r="E11" s="702" t="s">
        <v>1480</v>
      </c>
      <c r="F11" s="701">
        <f>SUM(J11,N11,B28)</f>
        <v>8</v>
      </c>
      <c r="G11" s="702" t="s">
        <v>1480</v>
      </c>
      <c r="H11" s="701">
        <f>SUM(L11,P11,D28)</f>
        <v>96</v>
      </c>
      <c r="I11" s="702" t="s">
        <v>1480</v>
      </c>
      <c r="J11" s="701">
        <v>5</v>
      </c>
      <c r="K11" s="702" t="s">
        <v>1480</v>
      </c>
      <c r="L11" s="701">
        <v>37</v>
      </c>
      <c r="M11" s="702" t="s">
        <v>1480</v>
      </c>
      <c r="N11" s="701">
        <v>3</v>
      </c>
      <c r="O11" s="702" t="s">
        <v>1480</v>
      </c>
      <c r="P11" s="701">
        <v>59</v>
      </c>
      <c r="Q11" s="702" t="s">
        <v>1480</v>
      </c>
      <c r="R11" s="448" t="s">
        <v>361</v>
      </c>
    </row>
    <row r="12" spans="1:18" s="425" customFormat="1" ht="18" customHeight="1">
      <c r="A12" s="434" t="s">
        <v>362</v>
      </c>
      <c r="B12" s="701">
        <f>SUM(F12,F29,'[1]★25.노인주거·의료복지시설(2)'!B12)</f>
        <v>10</v>
      </c>
      <c r="C12" s="702" t="s">
        <v>1480</v>
      </c>
      <c r="D12" s="701">
        <f>SUM(H12,H29,'[1]★25.노인주거·의료복지시설(2)'!D12)</f>
        <v>131</v>
      </c>
      <c r="E12" s="702" t="s">
        <v>1480</v>
      </c>
      <c r="F12" s="701">
        <f>SUM(J12,N12,B29)</f>
        <v>8</v>
      </c>
      <c r="G12" s="702" t="s">
        <v>1480</v>
      </c>
      <c r="H12" s="701">
        <f>SUM(L12,P12,D29)</f>
        <v>91</v>
      </c>
      <c r="I12" s="702" t="s">
        <v>1480</v>
      </c>
      <c r="J12" s="701">
        <v>5</v>
      </c>
      <c r="K12" s="702" t="s">
        <v>1480</v>
      </c>
      <c r="L12" s="701">
        <v>45</v>
      </c>
      <c r="M12" s="702" t="s">
        <v>1480</v>
      </c>
      <c r="N12" s="701">
        <v>3</v>
      </c>
      <c r="O12" s="702" t="s">
        <v>1480</v>
      </c>
      <c r="P12" s="701">
        <v>46</v>
      </c>
      <c r="Q12" s="702" t="s">
        <v>1480</v>
      </c>
      <c r="R12" s="449" t="s">
        <v>362</v>
      </c>
    </row>
    <row r="13" spans="1:18" s="425" customFormat="1" ht="18" customHeight="1">
      <c r="A13" s="434" t="s">
        <v>363</v>
      </c>
      <c r="B13" s="701">
        <f>SUM(F13,F30,'[1]★25.노인주거·의료복지시설(2)'!B13)</f>
        <v>10</v>
      </c>
      <c r="C13" s="702" t="s">
        <v>1480</v>
      </c>
      <c r="D13" s="701">
        <f>SUM(H13,H30,'[1]★25.노인주거·의료복지시설(2)'!D13)</f>
        <v>157</v>
      </c>
      <c r="E13" s="702" t="s">
        <v>1480</v>
      </c>
      <c r="F13" s="701">
        <f>SUM(J13,N13,B30)</f>
        <v>8</v>
      </c>
      <c r="G13" s="702" t="s">
        <v>1480</v>
      </c>
      <c r="H13" s="701">
        <f>SUM(L13,P13,D30)</f>
        <v>117</v>
      </c>
      <c r="I13" s="702" t="s">
        <v>1480</v>
      </c>
      <c r="J13" s="701">
        <v>4</v>
      </c>
      <c r="K13" s="702" t="s">
        <v>1480</v>
      </c>
      <c r="L13" s="701">
        <v>34</v>
      </c>
      <c r="M13" s="702" t="s">
        <v>1480</v>
      </c>
      <c r="N13" s="701">
        <v>4</v>
      </c>
      <c r="O13" s="702" t="s">
        <v>1480</v>
      </c>
      <c r="P13" s="701">
        <v>83</v>
      </c>
      <c r="Q13" s="702" t="s">
        <v>1480</v>
      </c>
      <c r="R13" s="449" t="s">
        <v>363</v>
      </c>
    </row>
    <row r="14" spans="1:18" s="425" customFormat="1" ht="18" customHeight="1">
      <c r="A14" s="434" t="s">
        <v>364</v>
      </c>
      <c r="B14" s="701">
        <f>SUM(F14,F31,'[1]★25.노인주거·의료복지시설(2)'!B14)</f>
        <v>11</v>
      </c>
      <c r="C14" s="702" t="s">
        <v>1480</v>
      </c>
      <c r="D14" s="701">
        <f>SUM(H14,H31,'[1]★25.노인주거·의료복지시설(2)'!D14)</f>
        <v>154</v>
      </c>
      <c r="E14" s="702" t="s">
        <v>1480</v>
      </c>
      <c r="F14" s="701">
        <f>SUM(J14,N14,B31)</f>
        <v>9</v>
      </c>
      <c r="G14" s="702" t="s">
        <v>1480</v>
      </c>
      <c r="H14" s="701">
        <f>SUM(L14,P14,D31)</f>
        <v>119</v>
      </c>
      <c r="I14" s="702" t="s">
        <v>1480</v>
      </c>
      <c r="J14" s="701">
        <v>3</v>
      </c>
      <c r="K14" s="702" t="s">
        <v>1480</v>
      </c>
      <c r="L14" s="701">
        <v>25</v>
      </c>
      <c r="M14" s="702" t="s">
        <v>1480</v>
      </c>
      <c r="N14" s="701">
        <v>6</v>
      </c>
      <c r="O14" s="702" t="s">
        <v>1480</v>
      </c>
      <c r="P14" s="701">
        <v>94</v>
      </c>
      <c r="Q14" s="702" t="s">
        <v>1480</v>
      </c>
      <c r="R14" s="449" t="s">
        <v>364</v>
      </c>
    </row>
    <row r="15" spans="1:18" s="425" customFormat="1" ht="18" customHeight="1">
      <c r="A15" s="434" t="s">
        <v>365</v>
      </c>
      <c r="B15" s="701">
        <f>SUM(F15,F32,'[1]★25.노인주거·의료복지시설(2)'!B15)</f>
        <v>14</v>
      </c>
      <c r="C15" s="702" t="s">
        <v>1480</v>
      </c>
      <c r="D15" s="701">
        <f>SUM(H15,H32,'[1]★25.노인주거·의료복지시설(2)'!D15)</f>
        <v>400</v>
      </c>
      <c r="E15" s="702" t="s">
        <v>1480</v>
      </c>
      <c r="F15" s="701">
        <f>SUM(J15,N15,B32)</f>
        <v>10</v>
      </c>
      <c r="G15" s="702" t="s">
        <v>1480</v>
      </c>
      <c r="H15" s="701">
        <f>SUM(L15,P15,D32)</f>
        <v>248</v>
      </c>
      <c r="I15" s="702" t="s">
        <v>1480</v>
      </c>
      <c r="J15" s="701">
        <v>3</v>
      </c>
      <c r="K15" s="702" t="s">
        <v>1480</v>
      </c>
      <c r="L15" s="701">
        <v>34</v>
      </c>
      <c r="M15" s="702" t="s">
        <v>1480</v>
      </c>
      <c r="N15" s="701">
        <v>7</v>
      </c>
      <c r="O15" s="702" t="s">
        <v>1480</v>
      </c>
      <c r="P15" s="701">
        <v>214</v>
      </c>
      <c r="Q15" s="702" t="s">
        <v>1480</v>
      </c>
      <c r="R15" s="449" t="s">
        <v>365</v>
      </c>
    </row>
    <row r="16" spans="1:18" s="436" customFormat="1" ht="18" customHeight="1">
      <c r="A16" s="435" t="s">
        <v>322</v>
      </c>
      <c r="B16" s="703">
        <f aca="true" t="shared" si="0" ref="B16:Q16">SUM(B17:B18)</f>
        <v>19</v>
      </c>
      <c r="C16" s="703">
        <f t="shared" si="0"/>
        <v>1038</v>
      </c>
      <c r="D16" s="703">
        <f t="shared" si="0"/>
        <v>917</v>
      </c>
      <c r="E16" s="703">
        <f t="shared" si="0"/>
        <v>423</v>
      </c>
      <c r="F16" s="703">
        <f t="shared" si="0"/>
        <v>14</v>
      </c>
      <c r="G16" s="703">
        <f t="shared" si="0"/>
        <v>815</v>
      </c>
      <c r="H16" s="703">
        <f t="shared" si="0"/>
        <v>735</v>
      </c>
      <c r="I16" s="703">
        <f t="shared" si="0"/>
        <v>342</v>
      </c>
      <c r="J16" s="703">
        <f t="shared" si="0"/>
        <v>3</v>
      </c>
      <c r="K16" s="703">
        <f t="shared" si="0"/>
        <v>140</v>
      </c>
      <c r="L16" s="703">
        <f t="shared" si="0"/>
        <v>99</v>
      </c>
      <c r="M16" s="703">
        <f t="shared" si="0"/>
        <v>33</v>
      </c>
      <c r="N16" s="703">
        <f t="shared" si="0"/>
        <v>5</v>
      </c>
      <c r="O16" s="703">
        <f t="shared" si="0"/>
        <v>275</v>
      </c>
      <c r="P16" s="703">
        <f t="shared" si="0"/>
        <v>250</v>
      </c>
      <c r="Q16" s="703">
        <f t="shared" si="0"/>
        <v>99</v>
      </c>
      <c r="R16" s="450" t="s">
        <v>322</v>
      </c>
    </row>
    <row r="17" spans="1:18" s="276" customFormat="1" ht="18" customHeight="1">
      <c r="A17" s="289" t="s">
        <v>12</v>
      </c>
      <c r="B17" s="282">
        <f>SUM(F17,F34,'[1]★25.노인주거·의료복지시설(2)'!B17)</f>
        <v>15</v>
      </c>
      <c r="C17" s="282">
        <f>SUM(G17,G34,'[1]★25.노인주거·의료복지시설(2)'!C17)</f>
        <v>778</v>
      </c>
      <c r="D17" s="282">
        <f>SUM(H17,H34,'[1]★25.노인주거·의료복지시설(2)'!D17)</f>
        <v>724</v>
      </c>
      <c r="E17" s="282">
        <f>SUM(I17,I34,'[1]★25.노인주거·의료복지시설(2)'!E17)</f>
        <v>323</v>
      </c>
      <c r="F17" s="282">
        <f aca="true" t="shared" si="1" ref="F17:I18">SUM(J17,N17,B34)</f>
        <v>11</v>
      </c>
      <c r="G17" s="282">
        <f t="shared" si="1"/>
        <v>605</v>
      </c>
      <c r="H17" s="282">
        <f t="shared" si="1"/>
        <v>554</v>
      </c>
      <c r="I17" s="282">
        <f t="shared" si="1"/>
        <v>254</v>
      </c>
      <c r="J17" s="282">
        <v>2</v>
      </c>
      <c r="K17" s="282">
        <v>90</v>
      </c>
      <c r="L17" s="282">
        <v>77</v>
      </c>
      <c r="M17" s="282">
        <v>21</v>
      </c>
      <c r="N17" s="282">
        <v>4</v>
      </c>
      <c r="O17" s="282">
        <v>225</v>
      </c>
      <c r="P17" s="282">
        <v>200</v>
      </c>
      <c r="Q17" s="282">
        <v>80</v>
      </c>
      <c r="R17" s="291" t="s">
        <v>12</v>
      </c>
    </row>
    <row r="18" spans="1:18" s="276" customFormat="1" ht="18" customHeight="1" thickBot="1">
      <c r="A18" s="704" t="s">
        <v>1556</v>
      </c>
      <c r="B18" s="705">
        <f>SUM(F18,F35,'[1]★25.노인주거·의료복지시설(2)'!B18)</f>
        <v>4</v>
      </c>
      <c r="C18" s="706">
        <f>SUM(G18,G35,'[1]★25.노인주거·의료복지시설(2)'!C18)</f>
        <v>260</v>
      </c>
      <c r="D18" s="706">
        <f>SUM(H18,H35,'[1]★25.노인주거·의료복지시설(2)'!D18)</f>
        <v>193</v>
      </c>
      <c r="E18" s="706">
        <f>SUM(I18,I35,'[1]★25.노인주거·의료복지시설(2)'!E18)</f>
        <v>100</v>
      </c>
      <c r="F18" s="706">
        <f t="shared" si="1"/>
        <v>3</v>
      </c>
      <c r="G18" s="706">
        <f t="shared" si="1"/>
        <v>210</v>
      </c>
      <c r="H18" s="706">
        <f t="shared" si="1"/>
        <v>181</v>
      </c>
      <c r="I18" s="706">
        <f t="shared" si="1"/>
        <v>88</v>
      </c>
      <c r="J18" s="706">
        <v>1</v>
      </c>
      <c r="K18" s="706">
        <v>50</v>
      </c>
      <c r="L18" s="706">
        <v>22</v>
      </c>
      <c r="M18" s="706">
        <v>12</v>
      </c>
      <c r="N18" s="706">
        <v>1</v>
      </c>
      <c r="O18" s="706">
        <v>50</v>
      </c>
      <c r="P18" s="706">
        <v>50</v>
      </c>
      <c r="Q18" s="706">
        <v>19</v>
      </c>
      <c r="R18" s="707" t="s">
        <v>1556</v>
      </c>
    </row>
    <row r="19" s="276" customFormat="1" ht="13.5" thickBot="1"/>
    <row r="20" spans="1:14" s="276" customFormat="1" ht="13.5">
      <c r="A20" s="1102" t="s">
        <v>695</v>
      </c>
      <c r="B20" s="708"/>
      <c r="C20" s="708"/>
      <c r="D20" s="708"/>
      <c r="E20" s="709"/>
      <c r="F20" s="1080" t="s">
        <v>33</v>
      </c>
      <c r="G20" s="1081"/>
      <c r="H20" s="1081"/>
      <c r="I20" s="1081"/>
      <c r="J20" s="1081"/>
      <c r="K20" s="1081"/>
      <c r="L20" s="1081"/>
      <c r="M20" s="1081"/>
      <c r="N20" s="1108" t="s">
        <v>696</v>
      </c>
    </row>
    <row r="21" spans="1:14" s="276" customFormat="1" ht="13.5">
      <c r="A21" s="1103"/>
      <c r="B21" s="440"/>
      <c r="C21" s="440"/>
      <c r="D21" s="440"/>
      <c r="E21" s="441"/>
      <c r="F21" s="1078" t="s">
        <v>34</v>
      </c>
      <c r="G21" s="1115"/>
      <c r="H21" s="1115"/>
      <c r="I21" s="1115"/>
      <c r="J21" s="1115"/>
      <c r="K21" s="1115"/>
      <c r="L21" s="1115"/>
      <c r="M21" s="1115"/>
      <c r="N21" s="1109"/>
    </row>
    <row r="22" spans="1:14" s="276" customFormat="1" ht="12.75">
      <c r="A22" s="1103"/>
      <c r="B22" s="1082" t="s">
        <v>35</v>
      </c>
      <c r="C22" s="1083"/>
      <c r="D22" s="1083"/>
      <c r="E22" s="1084"/>
      <c r="F22" s="1082" t="s">
        <v>17</v>
      </c>
      <c r="G22" s="1083"/>
      <c r="H22" s="1083"/>
      <c r="I22" s="1084"/>
      <c r="J22" s="1082" t="s">
        <v>18</v>
      </c>
      <c r="K22" s="1083"/>
      <c r="L22" s="1083"/>
      <c r="M22" s="1083"/>
      <c r="N22" s="1109"/>
    </row>
    <row r="23" spans="1:14" s="276" customFormat="1" ht="12.75">
      <c r="A23" s="1103"/>
      <c r="B23" s="1078" t="s">
        <v>36</v>
      </c>
      <c r="C23" s="1115"/>
      <c r="D23" s="1115"/>
      <c r="E23" s="1079"/>
      <c r="F23" s="1078"/>
      <c r="G23" s="1115"/>
      <c r="H23" s="1115"/>
      <c r="I23" s="1079"/>
      <c r="J23" s="1078"/>
      <c r="K23" s="1115"/>
      <c r="L23" s="1115"/>
      <c r="M23" s="1115"/>
      <c r="N23" s="1109"/>
    </row>
    <row r="24" spans="1:14" s="276" customFormat="1" ht="12.75">
      <c r="A24" s="1103"/>
      <c r="B24" s="437" t="s">
        <v>23</v>
      </c>
      <c r="C24" s="1082" t="s">
        <v>24</v>
      </c>
      <c r="D24" s="1084"/>
      <c r="E24" s="437" t="s">
        <v>25</v>
      </c>
      <c r="F24" s="437" t="s">
        <v>23</v>
      </c>
      <c r="G24" s="1082" t="s">
        <v>24</v>
      </c>
      <c r="H24" s="1084"/>
      <c r="I24" s="437" t="s">
        <v>25</v>
      </c>
      <c r="J24" s="437" t="s">
        <v>23</v>
      </c>
      <c r="K24" s="1082" t="s">
        <v>24</v>
      </c>
      <c r="L24" s="1084"/>
      <c r="M24" s="438" t="s">
        <v>25</v>
      </c>
      <c r="N24" s="1109"/>
    </row>
    <row r="25" spans="1:14" s="276" customFormat="1" ht="12.75">
      <c r="A25" s="1103"/>
      <c r="B25" s="1076" t="s">
        <v>26</v>
      </c>
      <c r="C25" s="1078" t="s">
        <v>27</v>
      </c>
      <c r="D25" s="1079"/>
      <c r="E25" s="439" t="s">
        <v>28</v>
      </c>
      <c r="F25" s="1076" t="s">
        <v>26</v>
      </c>
      <c r="G25" s="1078" t="s">
        <v>27</v>
      </c>
      <c r="H25" s="1079"/>
      <c r="I25" s="439" t="s">
        <v>28</v>
      </c>
      <c r="J25" s="1076" t="s">
        <v>26</v>
      </c>
      <c r="K25" s="1078" t="s">
        <v>27</v>
      </c>
      <c r="L25" s="1079"/>
      <c r="M25" s="442" t="s">
        <v>28</v>
      </c>
      <c r="N25" s="1109"/>
    </row>
    <row r="26" spans="1:14" s="276" customFormat="1" ht="13.5">
      <c r="A26" s="1103"/>
      <c r="B26" s="1076"/>
      <c r="C26" s="437" t="s">
        <v>29</v>
      </c>
      <c r="D26" s="437" t="s">
        <v>30</v>
      </c>
      <c r="E26" s="443"/>
      <c r="F26" s="1076"/>
      <c r="G26" s="437" t="s">
        <v>29</v>
      </c>
      <c r="H26" s="437" t="s">
        <v>30</v>
      </c>
      <c r="I26" s="443"/>
      <c r="J26" s="1076"/>
      <c r="K26" s="437" t="s">
        <v>29</v>
      </c>
      <c r="L26" s="437" t="s">
        <v>30</v>
      </c>
      <c r="M26" s="444"/>
      <c r="N26" s="1109"/>
    </row>
    <row r="27" spans="1:14" s="276" customFormat="1" ht="13.5">
      <c r="A27" s="1104"/>
      <c r="B27" s="1077"/>
      <c r="C27" s="445" t="s">
        <v>31</v>
      </c>
      <c r="D27" s="445" t="s">
        <v>32</v>
      </c>
      <c r="E27" s="446"/>
      <c r="F27" s="1077"/>
      <c r="G27" s="445" t="s">
        <v>31</v>
      </c>
      <c r="H27" s="445" t="s">
        <v>32</v>
      </c>
      <c r="I27" s="446"/>
      <c r="J27" s="1077"/>
      <c r="K27" s="445" t="s">
        <v>31</v>
      </c>
      <c r="L27" s="445" t="s">
        <v>32</v>
      </c>
      <c r="M27" s="447"/>
      <c r="N27" s="1110"/>
    </row>
    <row r="28" spans="1:14" s="276" customFormat="1" ht="18" customHeight="1">
      <c r="A28" s="434" t="s">
        <v>361</v>
      </c>
      <c r="B28" s="710" t="s">
        <v>1480</v>
      </c>
      <c r="C28" s="710" t="s">
        <v>1480</v>
      </c>
      <c r="D28" s="710" t="s">
        <v>1480</v>
      </c>
      <c r="E28" s="710" t="s">
        <v>1480</v>
      </c>
      <c r="F28" s="293">
        <f>SUM(J28)</f>
        <v>0</v>
      </c>
      <c r="G28" s="293">
        <f aca="true" t="shared" si="2" ref="G28:I35">SUM(K28)</f>
        <v>0</v>
      </c>
      <c r="H28" s="293">
        <f t="shared" si="2"/>
        <v>0</v>
      </c>
      <c r="I28" s="293">
        <f t="shared" si="2"/>
        <v>0</v>
      </c>
      <c r="J28" s="293">
        <v>0</v>
      </c>
      <c r="K28" s="293">
        <v>0</v>
      </c>
      <c r="L28" s="293">
        <v>0</v>
      </c>
      <c r="M28" s="293">
        <v>0</v>
      </c>
      <c r="N28" s="448" t="s">
        <v>361</v>
      </c>
    </row>
    <row r="29" spans="1:14" s="276" customFormat="1" ht="18" customHeight="1">
      <c r="A29" s="434" t="s">
        <v>362</v>
      </c>
      <c r="B29" s="710" t="s">
        <v>1480</v>
      </c>
      <c r="C29" s="710" t="s">
        <v>1480</v>
      </c>
      <c r="D29" s="710" t="s">
        <v>1480</v>
      </c>
      <c r="E29" s="710" t="s">
        <v>1480</v>
      </c>
      <c r="F29" s="295">
        <f aca="true" t="shared" si="3" ref="F29:F35">SUM(J29)</f>
        <v>1</v>
      </c>
      <c r="G29" s="710" t="s">
        <v>1480</v>
      </c>
      <c r="H29" s="295">
        <f t="shared" si="2"/>
        <v>17</v>
      </c>
      <c r="I29" s="710" t="s">
        <v>1480</v>
      </c>
      <c r="J29" s="295">
        <v>1</v>
      </c>
      <c r="K29" s="710" t="s">
        <v>1480</v>
      </c>
      <c r="L29" s="295">
        <v>17</v>
      </c>
      <c r="M29" s="710" t="s">
        <v>1480</v>
      </c>
      <c r="N29" s="449" t="s">
        <v>362</v>
      </c>
    </row>
    <row r="30" spans="1:14" s="276" customFormat="1" ht="18" customHeight="1">
      <c r="A30" s="434" t="s">
        <v>363</v>
      </c>
      <c r="B30" s="710" t="s">
        <v>1480</v>
      </c>
      <c r="C30" s="710" t="s">
        <v>1480</v>
      </c>
      <c r="D30" s="710" t="s">
        <v>1480</v>
      </c>
      <c r="E30" s="710" t="s">
        <v>1480</v>
      </c>
      <c r="F30" s="295">
        <f t="shared" si="3"/>
        <v>1</v>
      </c>
      <c r="G30" s="710" t="s">
        <v>1480</v>
      </c>
      <c r="H30" s="295">
        <f t="shared" si="2"/>
        <v>17</v>
      </c>
      <c r="I30" s="710" t="s">
        <v>1480</v>
      </c>
      <c r="J30" s="295">
        <v>1</v>
      </c>
      <c r="K30" s="710" t="s">
        <v>1480</v>
      </c>
      <c r="L30" s="295">
        <v>17</v>
      </c>
      <c r="M30" s="710" t="s">
        <v>1480</v>
      </c>
      <c r="N30" s="449" t="s">
        <v>363</v>
      </c>
    </row>
    <row r="31" spans="1:14" s="276" customFormat="1" ht="18" customHeight="1">
      <c r="A31" s="434" t="s">
        <v>364</v>
      </c>
      <c r="B31" s="710" t="s">
        <v>1480</v>
      </c>
      <c r="C31" s="710" t="s">
        <v>1480</v>
      </c>
      <c r="D31" s="710" t="s">
        <v>1480</v>
      </c>
      <c r="E31" s="710" t="s">
        <v>1480</v>
      </c>
      <c r="F31" s="295">
        <f t="shared" si="3"/>
        <v>1</v>
      </c>
      <c r="G31" s="710" t="s">
        <v>1480</v>
      </c>
      <c r="H31" s="295">
        <f t="shared" si="2"/>
        <v>12</v>
      </c>
      <c r="I31" s="710" t="s">
        <v>1480</v>
      </c>
      <c r="J31" s="295">
        <v>1</v>
      </c>
      <c r="K31" s="710" t="s">
        <v>1480</v>
      </c>
      <c r="L31" s="295">
        <v>12</v>
      </c>
      <c r="M31" s="710" t="s">
        <v>1480</v>
      </c>
      <c r="N31" s="449" t="s">
        <v>364</v>
      </c>
    </row>
    <row r="32" spans="1:14" s="276" customFormat="1" ht="18" customHeight="1">
      <c r="A32" s="434" t="s">
        <v>365</v>
      </c>
      <c r="B32" s="710" t="s">
        <v>1480</v>
      </c>
      <c r="C32" s="710" t="s">
        <v>1480</v>
      </c>
      <c r="D32" s="710" t="s">
        <v>1480</v>
      </c>
      <c r="E32" s="710" t="s">
        <v>1480</v>
      </c>
      <c r="F32" s="295">
        <f t="shared" si="3"/>
        <v>3</v>
      </c>
      <c r="G32" s="710" t="s">
        <v>1480</v>
      </c>
      <c r="H32" s="295">
        <f t="shared" si="2"/>
        <v>129</v>
      </c>
      <c r="I32" s="710" t="s">
        <v>1480</v>
      </c>
      <c r="J32" s="295">
        <v>3</v>
      </c>
      <c r="K32" s="710" t="s">
        <v>1480</v>
      </c>
      <c r="L32" s="295">
        <v>129</v>
      </c>
      <c r="M32" s="710" t="s">
        <v>1480</v>
      </c>
      <c r="N32" s="449" t="s">
        <v>365</v>
      </c>
    </row>
    <row r="33" spans="1:14" s="276" customFormat="1" ht="18" customHeight="1">
      <c r="A33" s="435" t="s">
        <v>322</v>
      </c>
      <c r="B33" s="296">
        <f aca="true" t="shared" si="4" ref="B33:M33">SUM(B34:B35)</f>
        <v>6</v>
      </c>
      <c r="C33" s="297">
        <f t="shared" si="4"/>
        <v>400</v>
      </c>
      <c r="D33" s="297">
        <f t="shared" si="4"/>
        <v>386</v>
      </c>
      <c r="E33" s="297">
        <f t="shared" si="4"/>
        <v>210</v>
      </c>
      <c r="F33" s="297">
        <f t="shared" si="4"/>
        <v>4</v>
      </c>
      <c r="G33" s="297">
        <f t="shared" si="4"/>
        <v>200</v>
      </c>
      <c r="H33" s="297">
        <f t="shared" si="4"/>
        <v>159</v>
      </c>
      <c r="I33" s="297">
        <f t="shared" si="4"/>
        <v>71</v>
      </c>
      <c r="J33" s="297">
        <f t="shared" si="4"/>
        <v>4</v>
      </c>
      <c r="K33" s="297">
        <f t="shared" si="4"/>
        <v>200</v>
      </c>
      <c r="L33" s="297">
        <f t="shared" si="4"/>
        <v>159</v>
      </c>
      <c r="M33" s="297">
        <f t="shared" si="4"/>
        <v>71</v>
      </c>
      <c r="N33" s="450" t="s">
        <v>322</v>
      </c>
    </row>
    <row r="34" spans="1:14" s="276" customFormat="1" ht="18" customHeight="1">
      <c r="A34" s="289" t="s">
        <v>12</v>
      </c>
      <c r="B34" s="294">
        <v>5</v>
      </c>
      <c r="C34" s="295">
        <v>290</v>
      </c>
      <c r="D34" s="295">
        <v>277</v>
      </c>
      <c r="E34" s="295">
        <v>153</v>
      </c>
      <c r="F34" s="295">
        <f t="shared" si="3"/>
        <v>3</v>
      </c>
      <c r="G34" s="295">
        <f t="shared" si="2"/>
        <v>150</v>
      </c>
      <c r="H34" s="295">
        <f t="shared" si="2"/>
        <v>147</v>
      </c>
      <c r="I34" s="295">
        <f t="shared" si="2"/>
        <v>59</v>
      </c>
      <c r="J34" s="295">
        <v>3</v>
      </c>
      <c r="K34" s="295">
        <v>150</v>
      </c>
      <c r="L34" s="295">
        <v>147</v>
      </c>
      <c r="M34" s="295">
        <v>59</v>
      </c>
      <c r="N34" s="291" t="s">
        <v>12</v>
      </c>
    </row>
    <row r="35" spans="1:14" s="276" customFormat="1" ht="18" customHeight="1" thickBot="1">
      <c r="A35" s="704" t="s">
        <v>1556</v>
      </c>
      <c r="B35" s="711">
        <v>1</v>
      </c>
      <c r="C35" s="712">
        <v>110</v>
      </c>
      <c r="D35" s="712">
        <v>109</v>
      </c>
      <c r="E35" s="712">
        <v>57</v>
      </c>
      <c r="F35" s="712">
        <f t="shared" si="3"/>
        <v>1</v>
      </c>
      <c r="G35" s="712">
        <f t="shared" si="2"/>
        <v>50</v>
      </c>
      <c r="H35" s="712">
        <f t="shared" si="2"/>
        <v>12</v>
      </c>
      <c r="I35" s="712">
        <f t="shared" si="2"/>
        <v>12</v>
      </c>
      <c r="J35" s="712">
        <v>1</v>
      </c>
      <c r="K35" s="712">
        <v>50</v>
      </c>
      <c r="L35" s="712">
        <v>12</v>
      </c>
      <c r="M35" s="712">
        <v>12</v>
      </c>
      <c r="N35" s="707" t="s">
        <v>1556</v>
      </c>
    </row>
  </sheetData>
  <mergeCells count="43">
    <mergeCell ref="A20:A27"/>
    <mergeCell ref="N20:N27"/>
    <mergeCell ref="F21:M21"/>
    <mergeCell ref="F22:I23"/>
    <mergeCell ref="J22:M23"/>
    <mergeCell ref="B23:E23"/>
    <mergeCell ref="B25:B27"/>
    <mergeCell ref="C25:D25"/>
    <mergeCell ref="F25:F27"/>
    <mergeCell ref="G25:H25"/>
    <mergeCell ref="A1:R1"/>
    <mergeCell ref="B3:E3"/>
    <mergeCell ref="B4:E4"/>
    <mergeCell ref="A3:A10"/>
    <mergeCell ref="F3:Q3"/>
    <mergeCell ref="R3:R10"/>
    <mergeCell ref="B5:E5"/>
    <mergeCell ref="F5:I5"/>
    <mergeCell ref="J5:M5"/>
    <mergeCell ref="N5:Q5"/>
    <mergeCell ref="B6:E6"/>
    <mergeCell ref="F6:I6"/>
    <mergeCell ref="J6:M6"/>
    <mergeCell ref="N6:Q6"/>
    <mergeCell ref="C7:D7"/>
    <mergeCell ref="G7:H7"/>
    <mergeCell ref="K7:L7"/>
    <mergeCell ref="O7:P7"/>
    <mergeCell ref="B8:B10"/>
    <mergeCell ref="C8:D8"/>
    <mergeCell ref="F8:F10"/>
    <mergeCell ref="G8:H8"/>
    <mergeCell ref="J8:J10"/>
    <mergeCell ref="K8:L8"/>
    <mergeCell ref="N8:N10"/>
    <mergeCell ref="O8:P8"/>
    <mergeCell ref="J25:J27"/>
    <mergeCell ref="K25:L25"/>
    <mergeCell ref="F20:M20"/>
    <mergeCell ref="B22:E22"/>
    <mergeCell ref="C24:D24"/>
    <mergeCell ref="G24:H24"/>
    <mergeCell ref="K24:L24"/>
  </mergeCells>
  <printOptions/>
  <pageMargins left="0.51" right="0.46" top="1" bottom="1" header="0.5" footer="0.5"/>
  <pageSetup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7">
      <selection activeCell="N15" sqref="N15"/>
    </sheetView>
  </sheetViews>
  <sheetFormatPr defaultColWidth="8.88671875" defaultRowHeight="13.5"/>
  <cols>
    <col min="1" max="13" width="7.99609375" style="0" customWidth="1"/>
    <col min="14" max="14" width="8.77734375" style="0" customWidth="1"/>
  </cols>
  <sheetData>
    <row r="1" spans="1:15" s="301" customFormat="1" ht="21" customHeight="1">
      <c r="A1" s="921" t="s">
        <v>46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247"/>
    </row>
    <row r="2" spans="1:14" s="107" customFormat="1" ht="13.5" customHeight="1" thickBot="1">
      <c r="A2" s="107" t="s">
        <v>37</v>
      </c>
      <c r="N2" s="108" t="s">
        <v>39</v>
      </c>
    </row>
    <row r="3" spans="1:14" s="32" customFormat="1" ht="12.75" customHeight="1">
      <c r="A3" s="1120" t="s">
        <v>697</v>
      </c>
      <c r="B3" s="1123" t="s">
        <v>40</v>
      </c>
      <c r="C3" s="1124"/>
      <c r="D3" s="1124"/>
      <c r="E3" s="1124"/>
      <c r="F3" s="1124"/>
      <c r="G3" s="1124"/>
      <c r="H3" s="1124"/>
      <c r="I3" s="1124"/>
      <c r="J3" s="1124"/>
      <c r="K3" s="1124"/>
      <c r="L3" s="1124"/>
      <c r="M3" s="1124"/>
      <c r="N3" s="1116" t="s">
        <v>698</v>
      </c>
    </row>
    <row r="4" spans="1:14" s="32" customFormat="1" ht="12">
      <c r="A4" s="1121"/>
      <c r="B4" s="1132" t="s">
        <v>17</v>
      </c>
      <c r="C4" s="1136"/>
      <c r="D4" s="1136"/>
      <c r="E4" s="1133"/>
      <c r="F4" s="1132" t="s">
        <v>18</v>
      </c>
      <c r="G4" s="1136"/>
      <c r="H4" s="1136"/>
      <c r="I4" s="1133"/>
      <c r="J4" s="1132" t="s">
        <v>19</v>
      </c>
      <c r="K4" s="1136"/>
      <c r="L4" s="1136"/>
      <c r="M4" s="1133"/>
      <c r="N4" s="1117"/>
    </row>
    <row r="5" spans="1:14" s="32" customFormat="1" ht="13.5" customHeight="1">
      <c r="A5" s="1121"/>
      <c r="B5" s="1128" t="s">
        <v>20</v>
      </c>
      <c r="C5" s="1129"/>
      <c r="D5" s="1129"/>
      <c r="E5" s="1130"/>
      <c r="F5" s="1128" t="s">
        <v>21</v>
      </c>
      <c r="G5" s="1129"/>
      <c r="H5" s="1129"/>
      <c r="I5" s="1130"/>
      <c r="J5" s="1128" t="s">
        <v>22</v>
      </c>
      <c r="K5" s="1129"/>
      <c r="L5" s="1129"/>
      <c r="M5" s="1130"/>
      <c r="N5" s="1117"/>
    </row>
    <row r="6" spans="1:14" s="32" customFormat="1" ht="12">
      <c r="A6" s="1121"/>
      <c r="B6" s="286" t="s">
        <v>23</v>
      </c>
      <c r="C6" s="1132" t="s">
        <v>24</v>
      </c>
      <c r="D6" s="1133"/>
      <c r="E6" s="286" t="s">
        <v>25</v>
      </c>
      <c r="F6" s="286" t="s">
        <v>23</v>
      </c>
      <c r="G6" s="1132" t="s">
        <v>24</v>
      </c>
      <c r="H6" s="1133"/>
      <c r="I6" s="286" t="s">
        <v>25</v>
      </c>
      <c r="J6" s="286" t="s">
        <v>23</v>
      </c>
      <c r="K6" s="1132" t="s">
        <v>24</v>
      </c>
      <c r="L6" s="1133"/>
      <c r="M6" s="286" t="s">
        <v>25</v>
      </c>
      <c r="N6" s="1117"/>
    </row>
    <row r="7" spans="1:14" s="32" customFormat="1" ht="12">
      <c r="A7" s="1121"/>
      <c r="B7" s="1134" t="s">
        <v>26</v>
      </c>
      <c r="C7" s="1128" t="s">
        <v>27</v>
      </c>
      <c r="D7" s="1130"/>
      <c r="E7" s="284" t="s">
        <v>28</v>
      </c>
      <c r="F7" s="1134" t="s">
        <v>26</v>
      </c>
      <c r="G7" s="1128" t="s">
        <v>27</v>
      </c>
      <c r="H7" s="1130"/>
      <c r="I7" s="284" t="s">
        <v>28</v>
      </c>
      <c r="J7" s="1134" t="s">
        <v>26</v>
      </c>
      <c r="K7" s="1128" t="s">
        <v>27</v>
      </c>
      <c r="L7" s="1130"/>
      <c r="M7" s="284" t="s">
        <v>28</v>
      </c>
      <c r="N7" s="1117"/>
    </row>
    <row r="8" spans="1:14" s="32" customFormat="1" ht="13.5">
      <c r="A8" s="1121"/>
      <c r="B8" s="1134"/>
      <c r="C8" s="298" t="s">
        <v>29</v>
      </c>
      <c r="D8" s="298" t="s">
        <v>30</v>
      </c>
      <c r="E8" s="302"/>
      <c r="F8" s="1134"/>
      <c r="G8" s="298" t="s">
        <v>29</v>
      </c>
      <c r="H8" s="298" t="s">
        <v>30</v>
      </c>
      <c r="I8" s="302"/>
      <c r="J8" s="1134"/>
      <c r="K8" s="298" t="s">
        <v>29</v>
      </c>
      <c r="L8" s="298" t="s">
        <v>30</v>
      </c>
      <c r="M8" s="302"/>
      <c r="N8" s="1117"/>
    </row>
    <row r="9" spans="1:14" s="32" customFormat="1" ht="13.5">
      <c r="A9" s="1122"/>
      <c r="B9" s="1135"/>
      <c r="C9" s="303" t="s">
        <v>31</v>
      </c>
      <c r="D9" s="303" t="s">
        <v>32</v>
      </c>
      <c r="E9" s="304"/>
      <c r="F9" s="1135"/>
      <c r="G9" s="303" t="s">
        <v>31</v>
      </c>
      <c r="H9" s="303" t="s">
        <v>32</v>
      </c>
      <c r="I9" s="304"/>
      <c r="J9" s="1135"/>
      <c r="K9" s="303" t="s">
        <v>31</v>
      </c>
      <c r="L9" s="303" t="s">
        <v>32</v>
      </c>
      <c r="M9" s="304"/>
      <c r="N9" s="1118"/>
    </row>
    <row r="10" spans="1:14" s="276" customFormat="1" ht="12.75" customHeight="1">
      <c r="A10" s="770" t="s">
        <v>366</v>
      </c>
      <c r="B10" s="282">
        <f aca="true" t="shared" si="0" ref="B10:E14">SUM(F10,J10,B26,F26)</f>
        <v>1</v>
      </c>
      <c r="C10" s="282">
        <f t="shared" si="0"/>
        <v>23</v>
      </c>
      <c r="D10" s="282">
        <f t="shared" si="0"/>
        <v>23</v>
      </c>
      <c r="E10" s="282">
        <f t="shared" si="0"/>
        <v>10</v>
      </c>
      <c r="F10" s="282">
        <v>0</v>
      </c>
      <c r="G10" s="282">
        <v>0</v>
      </c>
      <c r="H10" s="282">
        <v>0</v>
      </c>
      <c r="I10" s="282">
        <v>0</v>
      </c>
      <c r="J10" s="305">
        <v>1</v>
      </c>
      <c r="K10" s="305">
        <v>23</v>
      </c>
      <c r="L10" s="305">
        <v>23</v>
      </c>
      <c r="M10" s="305">
        <v>10</v>
      </c>
      <c r="N10" s="290" t="s">
        <v>367</v>
      </c>
    </row>
    <row r="11" spans="1:14" s="276" customFormat="1" ht="12.75" customHeight="1">
      <c r="A11" s="770" t="s">
        <v>362</v>
      </c>
      <c r="B11" s="282">
        <f t="shared" si="0"/>
        <v>1</v>
      </c>
      <c r="C11" s="282">
        <f t="shared" si="0"/>
        <v>23</v>
      </c>
      <c r="D11" s="282">
        <f t="shared" si="0"/>
        <v>23</v>
      </c>
      <c r="E11" s="282">
        <f t="shared" si="0"/>
        <v>10</v>
      </c>
      <c r="F11" s="282">
        <v>0</v>
      </c>
      <c r="G11" s="282">
        <v>0</v>
      </c>
      <c r="H11" s="282">
        <v>0</v>
      </c>
      <c r="I11" s="282">
        <v>0</v>
      </c>
      <c r="J11" s="305">
        <v>1</v>
      </c>
      <c r="K11" s="305">
        <v>23</v>
      </c>
      <c r="L11" s="305">
        <v>23</v>
      </c>
      <c r="M11" s="305">
        <v>10</v>
      </c>
      <c r="N11" s="291" t="s">
        <v>362</v>
      </c>
    </row>
    <row r="12" spans="1:14" s="276" customFormat="1" ht="12.75" customHeight="1">
      <c r="A12" s="770" t="s">
        <v>363</v>
      </c>
      <c r="B12" s="282">
        <f t="shared" si="0"/>
        <v>1</v>
      </c>
      <c r="C12" s="282">
        <f t="shared" si="0"/>
        <v>23</v>
      </c>
      <c r="D12" s="282">
        <f t="shared" si="0"/>
        <v>23</v>
      </c>
      <c r="E12" s="282">
        <f t="shared" si="0"/>
        <v>10</v>
      </c>
      <c r="F12" s="282">
        <v>0</v>
      </c>
      <c r="G12" s="282">
        <v>0</v>
      </c>
      <c r="H12" s="282">
        <v>0</v>
      </c>
      <c r="I12" s="282">
        <v>0</v>
      </c>
      <c r="J12" s="305">
        <v>1</v>
      </c>
      <c r="K12" s="305">
        <v>23</v>
      </c>
      <c r="L12" s="305">
        <v>23</v>
      </c>
      <c r="M12" s="305">
        <v>10</v>
      </c>
      <c r="N12" s="291" t="s">
        <v>363</v>
      </c>
    </row>
    <row r="13" spans="1:14" s="276" customFormat="1" ht="12.75" customHeight="1">
      <c r="A13" s="770" t="s">
        <v>364</v>
      </c>
      <c r="B13" s="282">
        <f t="shared" si="0"/>
        <v>1</v>
      </c>
      <c r="C13" s="282">
        <f t="shared" si="0"/>
        <v>23</v>
      </c>
      <c r="D13" s="282">
        <f t="shared" si="0"/>
        <v>23</v>
      </c>
      <c r="E13" s="282">
        <f t="shared" si="0"/>
        <v>10</v>
      </c>
      <c r="F13" s="282">
        <v>0</v>
      </c>
      <c r="G13" s="282">
        <v>0</v>
      </c>
      <c r="H13" s="282">
        <v>0</v>
      </c>
      <c r="I13" s="282">
        <v>0</v>
      </c>
      <c r="J13" s="305">
        <v>1</v>
      </c>
      <c r="K13" s="305">
        <v>23</v>
      </c>
      <c r="L13" s="305">
        <v>23</v>
      </c>
      <c r="M13" s="305">
        <v>10</v>
      </c>
      <c r="N13" s="291" t="s">
        <v>364</v>
      </c>
    </row>
    <row r="14" spans="1:14" s="276" customFormat="1" ht="12.75" customHeight="1">
      <c r="A14" s="770" t="s">
        <v>365</v>
      </c>
      <c r="B14" s="282">
        <f t="shared" si="0"/>
        <v>1</v>
      </c>
      <c r="C14" s="282">
        <f t="shared" si="0"/>
        <v>23</v>
      </c>
      <c r="D14" s="282">
        <f t="shared" si="0"/>
        <v>23</v>
      </c>
      <c r="E14" s="282">
        <f t="shared" si="0"/>
        <v>10</v>
      </c>
      <c r="F14" s="282">
        <v>0</v>
      </c>
      <c r="G14" s="282">
        <v>0</v>
      </c>
      <c r="H14" s="282">
        <v>0</v>
      </c>
      <c r="I14" s="282">
        <v>0</v>
      </c>
      <c r="J14" s="305">
        <v>1</v>
      </c>
      <c r="K14" s="305">
        <v>23</v>
      </c>
      <c r="L14" s="305">
        <v>23</v>
      </c>
      <c r="M14" s="305">
        <v>10</v>
      </c>
      <c r="N14" s="291" t="s">
        <v>365</v>
      </c>
    </row>
    <row r="15" spans="1:14" s="283" customFormat="1" ht="12.75" customHeight="1">
      <c r="A15" s="771" t="s">
        <v>322</v>
      </c>
      <c r="B15" s="239">
        <f aca="true" t="shared" si="1" ref="B15:M15">SUM(B16:B17)</f>
        <v>1</v>
      </c>
      <c r="C15" s="239">
        <f t="shared" si="1"/>
        <v>23</v>
      </c>
      <c r="D15" s="239">
        <f t="shared" si="1"/>
        <v>23</v>
      </c>
      <c r="E15" s="239">
        <f t="shared" si="1"/>
        <v>10</v>
      </c>
      <c r="F15" s="239">
        <f t="shared" si="1"/>
        <v>0</v>
      </c>
      <c r="G15" s="239">
        <f t="shared" si="1"/>
        <v>0</v>
      </c>
      <c r="H15" s="239">
        <f t="shared" si="1"/>
        <v>0</v>
      </c>
      <c r="I15" s="239">
        <f t="shared" si="1"/>
        <v>0</v>
      </c>
      <c r="J15" s="239">
        <f t="shared" si="1"/>
        <v>1</v>
      </c>
      <c r="K15" s="239">
        <f t="shared" si="1"/>
        <v>23</v>
      </c>
      <c r="L15" s="239">
        <f t="shared" si="1"/>
        <v>23</v>
      </c>
      <c r="M15" s="239">
        <f t="shared" si="1"/>
        <v>10</v>
      </c>
      <c r="N15" s="292" t="s">
        <v>322</v>
      </c>
    </row>
    <row r="16" spans="1:14" s="276" customFormat="1" ht="12.75" customHeight="1">
      <c r="A16" s="289" t="s">
        <v>14</v>
      </c>
      <c r="B16" s="282">
        <f aca="true" t="shared" si="2" ref="B16:E17">SUM(F16,J16,B32,F32)</f>
        <v>1</v>
      </c>
      <c r="C16" s="282">
        <f t="shared" si="2"/>
        <v>23</v>
      </c>
      <c r="D16" s="282">
        <f t="shared" si="2"/>
        <v>23</v>
      </c>
      <c r="E16" s="282">
        <f t="shared" si="2"/>
        <v>10</v>
      </c>
      <c r="F16" s="282">
        <v>0</v>
      </c>
      <c r="G16" s="282">
        <v>0</v>
      </c>
      <c r="H16" s="282">
        <v>0</v>
      </c>
      <c r="I16" s="282">
        <v>0</v>
      </c>
      <c r="J16" s="305">
        <v>1</v>
      </c>
      <c r="K16" s="305">
        <v>23</v>
      </c>
      <c r="L16" s="305">
        <v>23</v>
      </c>
      <c r="M16" s="305">
        <v>10</v>
      </c>
      <c r="N16" s="291" t="s">
        <v>41</v>
      </c>
    </row>
    <row r="17" spans="1:14" s="276" customFormat="1" ht="12.75" customHeight="1" thickBot="1">
      <c r="A17" s="704" t="s">
        <v>42</v>
      </c>
      <c r="B17" s="706">
        <f t="shared" si="2"/>
        <v>0</v>
      </c>
      <c r="C17" s="706">
        <f t="shared" si="2"/>
        <v>0</v>
      </c>
      <c r="D17" s="706">
        <f t="shared" si="2"/>
        <v>0</v>
      </c>
      <c r="E17" s="706">
        <f t="shared" si="2"/>
        <v>0</v>
      </c>
      <c r="F17" s="706">
        <v>0</v>
      </c>
      <c r="G17" s="706">
        <v>0</v>
      </c>
      <c r="H17" s="706">
        <v>0</v>
      </c>
      <c r="I17" s="706">
        <v>0</v>
      </c>
      <c r="J17" s="706">
        <v>0</v>
      </c>
      <c r="K17" s="706">
        <v>0</v>
      </c>
      <c r="L17" s="706">
        <v>0</v>
      </c>
      <c r="M17" s="706">
        <v>0</v>
      </c>
      <c r="N17" s="707" t="s">
        <v>42</v>
      </c>
    </row>
    <row r="18" s="107" customFormat="1" ht="11.25" customHeight="1" thickBot="1"/>
    <row r="19" spans="1:13" s="32" customFormat="1" ht="13.5" customHeight="1">
      <c r="A19" s="1120" t="s">
        <v>697</v>
      </c>
      <c r="B19" s="1123" t="s">
        <v>40</v>
      </c>
      <c r="C19" s="1124"/>
      <c r="D19" s="1124"/>
      <c r="E19" s="1124"/>
      <c r="F19" s="1124"/>
      <c r="G19" s="1124"/>
      <c r="H19" s="1124"/>
      <c r="I19" s="1124"/>
      <c r="J19" s="1116" t="s">
        <v>696</v>
      </c>
      <c r="K19" s="299"/>
      <c r="L19" s="299"/>
      <c r="M19" s="299"/>
    </row>
    <row r="20" spans="1:14" s="32" customFormat="1" ht="18" customHeight="1">
      <c r="A20" s="1121"/>
      <c r="B20" s="1125" t="s">
        <v>35</v>
      </c>
      <c r="C20" s="1126"/>
      <c r="D20" s="1126"/>
      <c r="E20" s="1127"/>
      <c r="F20" s="1125" t="s">
        <v>45</v>
      </c>
      <c r="G20" s="1126"/>
      <c r="H20" s="1126"/>
      <c r="I20" s="1127"/>
      <c r="J20" s="1117"/>
      <c r="N20" s="44" t="s">
        <v>418</v>
      </c>
    </row>
    <row r="21" spans="1:10" s="32" customFormat="1" ht="12">
      <c r="A21" s="1121"/>
      <c r="B21" s="1128" t="s">
        <v>36</v>
      </c>
      <c r="C21" s="1129"/>
      <c r="D21" s="1129"/>
      <c r="E21" s="1130"/>
      <c r="F21" s="1131" t="s">
        <v>43</v>
      </c>
      <c r="G21" s="1131"/>
      <c r="H21" s="1131"/>
      <c r="I21" s="1131"/>
      <c r="J21" s="1117"/>
    </row>
    <row r="22" spans="1:15" s="32" customFormat="1" ht="12">
      <c r="A22" s="1121"/>
      <c r="B22" s="286" t="s">
        <v>23</v>
      </c>
      <c r="C22" s="1132" t="s">
        <v>24</v>
      </c>
      <c r="D22" s="1133"/>
      <c r="E22" s="286" t="s">
        <v>25</v>
      </c>
      <c r="F22" s="286" t="s">
        <v>23</v>
      </c>
      <c r="G22" s="1132" t="s">
        <v>24</v>
      </c>
      <c r="H22" s="1133"/>
      <c r="I22" s="286" t="s">
        <v>25</v>
      </c>
      <c r="J22" s="1117"/>
      <c r="L22" s="300"/>
      <c r="M22" s="300"/>
      <c r="N22" s="300"/>
      <c r="O22" s="300"/>
    </row>
    <row r="23" spans="1:10" s="32" customFormat="1" ht="12">
      <c r="A23" s="1121"/>
      <c r="B23" s="1134" t="s">
        <v>26</v>
      </c>
      <c r="C23" s="1128" t="s">
        <v>27</v>
      </c>
      <c r="D23" s="1130"/>
      <c r="E23" s="284" t="s">
        <v>28</v>
      </c>
      <c r="F23" s="1134" t="s">
        <v>26</v>
      </c>
      <c r="G23" s="1128" t="s">
        <v>27</v>
      </c>
      <c r="H23" s="1130"/>
      <c r="I23" s="284" t="s">
        <v>28</v>
      </c>
      <c r="J23" s="1117"/>
    </row>
    <row r="24" spans="1:10" s="32" customFormat="1" ht="13.5">
      <c r="A24" s="1121"/>
      <c r="B24" s="1134"/>
      <c r="C24" s="286" t="s">
        <v>29</v>
      </c>
      <c r="D24" s="286" t="s">
        <v>30</v>
      </c>
      <c r="E24" s="287"/>
      <c r="F24" s="1134"/>
      <c r="G24" s="286" t="s">
        <v>29</v>
      </c>
      <c r="H24" s="286" t="s">
        <v>30</v>
      </c>
      <c r="I24" s="287"/>
      <c r="J24" s="1117"/>
    </row>
    <row r="25" spans="1:10" s="32" customFormat="1" ht="13.5">
      <c r="A25" s="1122"/>
      <c r="B25" s="1135"/>
      <c r="C25" s="285" t="s">
        <v>31</v>
      </c>
      <c r="D25" s="285" t="s">
        <v>32</v>
      </c>
      <c r="E25" s="288"/>
      <c r="F25" s="1135"/>
      <c r="G25" s="285" t="s">
        <v>31</v>
      </c>
      <c r="H25" s="285" t="s">
        <v>32</v>
      </c>
      <c r="I25" s="288"/>
      <c r="J25" s="1118"/>
    </row>
    <row r="26" spans="1:10" s="276" customFormat="1" ht="12.75" customHeight="1">
      <c r="A26" s="770" t="s">
        <v>366</v>
      </c>
      <c r="B26" s="282">
        <v>0</v>
      </c>
      <c r="C26" s="282">
        <v>0</v>
      </c>
      <c r="D26" s="282">
        <v>0</v>
      </c>
      <c r="E26" s="282">
        <v>0</v>
      </c>
      <c r="F26" s="282">
        <v>0</v>
      </c>
      <c r="G26" s="282">
        <v>0</v>
      </c>
      <c r="H26" s="282">
        <v>0</v>
      </c>
      <c r="I26" s="282">
        <v>0</v>
      </c>
      <c r="J26" s="290" t="s">
        <v>367</v>
      </c>
    </row>
    <row r="27" spans="1:10" s="276" customFormat="1" ht="12.75" customHeight="1">
      <c r="A27" s="770" t="s">
        <v>362</v>
      </c>
      <c r="B27" s="282">
        <v>0</v>
      </c>
      <c r="C27" s="282">
        <v>0</v>
      </c>
      <c r="D27" s="282">
        <v>0</v>
      </c>
      <c r="E27" s="282">
        <v>0</v>
      </c>
      <c r="F27" s="282">
        <v>0</v>
      </c>
      <c r="G27" s="282">
        <v>0</v>
      </c>
      <c r="H27" s="282">
        <v>0</v>
      </c>
      <c r="I27" s="282">
        <v>0</v>
      </c>
      <c r="J27" s="291" t="s">
        <v>362</v>
      </c>
    </row>
    <row r="28" spans="1:10" s="276" customFormat="1" ht="12.75" customHeight="1">
      <c r="A28" s="770" t="s">
        <v>363</v>
      </c>
      <c r="B28" s="282">
        <v>0</v>
      </c>
      <c r="C28" s="282">
        <v>0</v>
      </c>
      <c r="D28" s="282">
        <v>0</v>
      </c>
      <c r="E28" s="282">
        <v>0</v>
      </c>
      <c r="F28" s="282">
        <v>0</v>
      </c>
      <c r="G28" s="282">
        <v>0</v>
      </c>
      <c r="H28" s="282">
        <v>0</v>
      </c>
      <c r="I28" s="282">
        <v>0</v>
      </c>
      <c r="J28" s="291" t="s">
        <v>363</v>
      </c>
    </row>
    <row r="29" spans="1:10" s="276" customFormat="1" ht="12.75" customHeight="1">
      <c r="A29" s="770" t="s">
        <v>364</v>
      </c>
      <c r="B29" s="282">
        <v>0</v>
      </c>
      <c r="C29" s="282">
        <v>0</v>
      </c>
      <c r="D29" s="282">
        <v>0</v>
      </c>
      <c r="E29" s="282">
        <v>0</v>
      </c>
      <c r="F29" s="282">
        <v>0</v>
      </c>
      <c r="G29" s="282">
        <v>0</v>
      </c>
      <c r="H29" s="282">
        <v>0</v>
      </c>
      <c r="I29" s="282">
        <v>0</v>
      </c>
      <c r="J29" s="291" t="s">
        <v>364</v>
      </c>
    </row>
    <row r="30" spans="1:10" s="276" customFormat="1" ht="12.75" customHeight="1">
      <c r="A30" s="770" t="s">
        <v>365</v>
      </c>
      <c r="B30" s="282">
        <v>0</v>
      </c>
      <c r="C30" s="282">
        <v>0</v>
      </c>
      <c r="D30" s="282">
        <v>0</v>
      </c>
      <c r="E30" s="282">
        <v>0</v>
      </c>
      <c r="F30" s="282">
        <v>0</v>
      </c>
      <c r="G30" s="282">
        <v>0</v>
      </c>
      <c r="H30" s="282">
        <v>0</v>
      </c>
      <c r="I30" s="282">
        <v>0</v>
      </c>
      <c r="J30" s="291" t="s">
        <v>365</v>
      </c>
    </row>
    <row r="31" spans="1:10" s="276" customFormat="1" ht="12.75" customHeight="1">
      <c r="A31" s="771" t="s">
        <v>322</v>
      </c>
      <c r="B31" s="239">
        <f aca="true" t="shared" si="3" ref="B31:I31">SUM(B32:B33)</f>
        <v>0</v>
      </c>
      <c r="C31" s="239">
        <f t="shared" si="3"/>
        <v>0</v>
      </c>
      <c r="D31" s="239">
        <f t="shared" si="3"/>
        <v>0</v>
      </c>
      <c r="E31" s="239">
        <f t="shared" si="3"/>
        <v>0</v>
      </c>
      <c r="F31" s="239">
        <f t="shared" si="3"/>
        <v>0</v>
      </c>
      <c r="G31" s="239">
        <f t="shared" si="3"/>
        <v>0</v>
      </c>
      <c r="H31" s="239">
        <f t="shared" si="3"/>
        <v>0</v>
      </c>
      <c r="I31" s="239">
        <f t="shared" si="3"/>
        <v>0</v>
      </c>
      <c r="J31" s="292" t="s">
        <v>322</v>
      </c>
    </row>
    <row r="32" spans="1:10" s="276" customFormat="1" ht="12.75" customHeight="1">
      <c r="A32" s="289" t="s">
        <v>41</v>
      </c>
      <c r="B32" s="282">
        <v>0</v>
      </c>
      <c r="C32" s="282">
        <v>0</v>
      </c>
      <c r="D32" s="282">
        <v>0</v>
      </c>
      <c r="E32" s="282">
        <v>0</v>
      </c>
      <c r="F32" s="282">
        <v>0</v>
      </c>
      <c r="G32" s="282">
        <v>0</v>
      </c>
      <c r="H32" s="282">
        <v>0</v>
      </c>
      <c r="I32" s="282">
        <v>0</v>
      </c>
      <c r="J32" s="291" t="s">
        <v>41</v>
      </c>
    </row>
    <row r="33" spans="1:10" s="276" customFormat="1" ht="12.75" customHeight="1" thickBot="1">
      <c r="A33" s="704" t="s">
        <v>42</v>
      </c>
      <c r="B33" s="706">
        <v>0</v>
      </c>
      <c r="C33" s="706">
        <v>0</v>
      </c>
      <c r="D33" s="706">
        <v>0</v>
      </c>
      <c r="E33" s="706">
        <v>0</v>
      </c>
      <c r="F33" s="706">
        <v>0</v>
      </c>
      <c r="G33" s="706">
        <v>0</v>
      </c>
      <c r="H33" s="706">
        <v>0</v>
      </c>
      <c r="I33" s="706">
        <v>0</v>
      </c>
      <c r="J33" s="707" t="s">
        <v>42</v>
      </c>
    </row>
    <row r="34" spans="1:10" s="107" customFormat="1" ht="13.5" customHeight="1">
      <c r="A34" s="32" t="s">
        <v>368</v>
      </c>
      <c r="E34" s="1119" t="s">
        <v>44</v>
      </c>
      <c r="F34" s="1119"/>
      <c r="G34" s="1119"/>
      <c r="H34" s="1119"/>
      <c r="I34" s="1119"/>
      <c r="J34" s="1119"/>
    </row>
  </sheetData>
  <mergeCells count="33">
    <mergeCell ref="A1:N1"/>
    <mergeCell ref="A3:A9"/>
    <mergeCell ref="B3:M3"/>
    <mergeCell ref="B4:E4"/>
    <mergeCell ref="F4:I4"/>
    <mergeCell ref="J4:M4"/>
    <mergeCell ref="B5:E5"/>
    <mergeCell ref="F5:I5"/>
    <mergeCell ref="J5:M5"/>
    <mergeCell ref="C6:D6"/>
    <mergeCell ref="K6:L6"/>
    <mergeCell ref="B7:B9"/>
    <mergeCell ref="C7:D7"/>
    <mergeCell ref="F7:F9"/>
    <mergeCell ref="G7:H7"/>
    <mergeCell ref="J7:J9"/>
    <mergeCell ref="K7:L7"/>
    <mergeCell ref="G22:H22"/>
    <mergeCell ref="B23:B25"/>
    <mergeCell ref="C23:D23"/>
    <mergeCell ref="G6:H6"/>
    <mergeCell ref="F23:F25"/>
    <mergeCell ref="G23:H23"/>
    <mergeCell ref="J19:J25"/>
    <mergeCell ref="N3:N9"/>
    <mergeCell ref="E34:J34"/>
    <mergeCell ref="A19:A25"/>
    <mergeCell ref="B19:I19"/>
    <mergeCell ref="B20:E20"/>
    <mergeCell ref="F20:I20"/>
    <mergeCell ref="B21:E21"/>
    <mergeCell ref="F21:I21"/>
    <mergeCell ref="C22:D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K9"/>
  <sheetViews>
    <sheetView showZeros="0" workbookViewId="0" topLeftCell="A1">
      <selection activeCell="X8" sqref="X8"/>
    </sheetView>
  </sheetViews>
  <sheetFormatPr defaultColWidth="8.88671875" defaultRowHeight="13.5"/>
  <cols>
    <col min="1" max="1" width="8.88671875" style="107" customWidth="1"/>
    <col min="2" max="2" width="6.3359375" style="107" customWidth="1"/>
    <col min="3" max="4" width="5.21484375" style="107" customWidth="1"/>
    <col min="5" max="6" width="6.3359375" style="107" customWidth="1"/>
    <col min="7" max="8" width="5.21484375" style="107" customWidth="1"/>
    <col min="9" max="10" width="6.3359375" style="107" customWidth="1"/>
    <col min="11" max="12" width="5.21484375" style="107" customWidth="1"/>
    <col min="13" max="13" width="6.3359375" style="107" customWidth="1"/>
    <col min="14" max="15" width="5.21484375" style="107" customWidth="1"/>
    <col min="16" max="17" width="6.3359375" style="107" customWidth="1"/>
    <col min="18" max="19" width="5.21484375" style="107" customWidth="1"/>
    <col min="20" max="21" width="6.3359375" style="107" customWidth="1"/>
    <col min="22" max="23" width="5.21484375" style="107" customWidth="1"/>
    <col min="24" max="24" width="6.3359375" style="107" customWidth="1"/>
    <col min="25" max="25" width="10.21484375" style="107" customWidth="1"/>
    <col min="26" max="36" width="8.21484375" style="107" customWidth="1"/>
    <col min="37" max="37" width="11.5546875" style="107" customWidth="1"/>
    <col min="38" max="16384" width="8.88671875" style="107" customWidth="1"/>
  </cols>
  <sheetData>
    <row r="1" spans="1:37" ht="26.25" customHeight="1">
      <c r="A1" s="1141" t="s">
        <v>38</v>
      </c>
      <c r="B1" s="1141"/>
      <c r="C1" s="1141"/>
      <c r="D1" s="1141"/>
      <c r="E1" s="1141"/>
      <c r="F1" s="1141"/>
      <c r="G1" s="1141"/>
      <c r="H1" s="1141"/>
      <c r="I1" s="1141"/>
      <c r="J1" s="1141"/>
      <c r="K1" s="1141"/>
      <c r="L1" s="1141"/>
      <c r="M1" s="1141"/>
      <c r="N1" s="1141"/>
      <c r="O1" s="1141"/>
      <c r="P1" s="1141"/>
      <c r="Q1" s="1141"/>
      <c r="R1" s="1141"/>
      <c r="S1" s="1141"/>
      <c r="T1" s="1141"/>
      <c r="U1" s="1141"/>
      <c r="V1" s="1141"/>
      <c r="W1" s="1141"/>
      <c r="X1" s="1141"/>
      <c r="Y1" s="1141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</row>
    <row r="2" spans="1:37" ht="18" customHeight="1" thickBot="1">
      <c r="A2" s="107" t="s">
        <v>302</v>
      </c>
      <c r="Y2" s="108"/>
      <c r="AK2" s="108"/>
    </row>
    <row r="3" spans="1:26" s="13" customFormat="1" ht="34.5" customHeight="1">
      <c r="A3" s="923" t="s">
        <v>699</v>
      </c>
      <c r="B3" s="927" t="s">
        <v>1176</v>
      </c>
      <c r="C3" s="1137"/>
      <c r="D3" s="1137"/>
      <c r="E3" s="923"/>
      <c r="F3" s="927" t="s">
        <v>1177</v>
      </c>
      <c r="G3" s="1137"/>
      <c r="H3" s="1137"/>
      <c r="I3" s="1137"/>
      <c r="J3" s="1137"/>
      <c r="K3" s="1137"/>
      <c r="L3" s="923"/>
      <c r="M3" s="927" t="s">
        <v>1178</v>
      </c>
      <c r="N3" s="1137"/>
      <c r="O3" s="1137"/>
      <c r="P3" s="923"/>
      <c r="Q3" s="927" t="s">
        <v>1179</v>
      </c>
      <c r="R3" s="1137"/>
      <c r="S3" s="1137"/>
      <c r="T3" s="923"/>
      <c r="U3" s="927" t="s">
        <v>1180</v>
      </c>
      <c r="V3" s="1137"/>
      <c r="W3" s="1137"/>
      <c r="X3" s="923"/>
      <c r="Y3" s="927" t="s">
        <v>116</v>
      </c>
      <c r="Z3" s="10"/>
    </row>
    <row r="4" spans="1:26" s="13" customFormat="1" ht="34.5" customHeight="1">
      <c r="A4" s="926"/>
      <c r="B4" s="924" t="s">
        <v>421</v>
      </c>
      <c r="C4" s="1138"/>
      <c r="D4" s="1138"/>
      <c r="E4" s="925"/>
      <c r="F4" s="924"/>
      <c r="G4" s="1138"/>
      <c r="H4" s="1138"/>
      <c r="I4" s="1138"/>
      <c r="J4" s="1138"/>
      <c r="K4" s="626"/>
      <c r="L4" s="626"/>
      <c r="M4" s="924"/>
      <c r="N4" s="1138"/>
      <c r="O4" s="1138"/>
      <c r="P4" s="925"/>
      <c r="Q4" s="924"/>
      <c r="R4" s="1138"/>
      <c r="S4" s="1138"/>
      <c r="T4" s="925"/>
      <c r="U4" s="924"/>
      <c r="V4" s="1138"/>
      <c r="W4" s="1138"/>
      <c r="X4" s="925"/>
      <c r="Y4" s="928"/>
      <c r="Z4" s="10"/>
    </row>
    <row r="5" spans="1:26" ht="42" customHeight="1">
      <c r="A5" s="926"/>
      <c r="B5" s="47" t="s">
        <v>303</v>
      </c>
      <c r="C5" s="1139" t="s">
        <v>304</v>
      </c>
      <c r="D5" s="1140"/>
      <c r="E5" s="72" t="s">
        <v>305</v>
      </c>
      <c r="F5" s="47" t="s">
        <v>303</v>
      </c>
      <c r="G5" s="1139" t="s">
        <v>304</v>
      </c>
      <c r="H5" s="1140"/>
      <c r="I5" s="72" t="s">
        <v>305</v>
      </c>
      <c r="J5" s="1139" t="s">
        <v>306</v>
      </c>
      <c r="K5" s="1142"/>
      <c r="L5" s="1140"/>
      <c r="M5" s="47" t="s">
        <v>303</v>
      </c>
      <c r="N5" s="1139" t="s">
        <v>304</v>
      </c>
      <c r="O5" s="1140"/>
      <c r="P5" s="72" t="s">
        <v>305</v>
      </c>
      <c r="Q5" s="47" t="s">
        <v>303</v>
      </c>
      <c r="R5" s="1139" t="s">
        <v>304</v>
      </c>
      <c r="S5" s="1140"/>
      <c r="T5" s="72" t="s">
        <v>305</v>
      </c>
      <c r="U5" s="47" t="s">
        <v>303</v>
      </c>
      <c r="V5" s="1139" t="s">
        <v>304</v>
      </c>
      <c r="W5" s="1140"/>
      <c r="X5" s="72" t="s">
        <v>305</v>
      </c>
      <c r="Y5" s="928"/>
      <c r="Z5" s="110"/>
    </row>
    <row r="6" spans="1:26" ht="42" customHeight="1">
      <c r="A6" s="926"/>
      <c r="B6" s="113" t="s">
        <v>307</v>
      </c>
      <c r="C6" s="114" t="s">
        <v>308</v>
      </c>
      <c r="D6" s="114" t="s">
        <v>309</v>
      </c>
      <c r="E6" s="115"/>
      <c r="F6" s="113" t="s">
        <v>307</v>
      </c>
      <c r="G6" s="114" t="s">
        <v>308</v>
      </c>
      <c r="H6" s="114" t="s">
        <v>309</v>
      </c>
      <c r="I6" s="115"/>
      <c r="J6" s="114" t="s">
        <v>310</v>
      </c>
      <c r="K6" s="114" t="s">
        <v>311</v>
      </c>
      <c r="L6" s="114" t="s">
        <v>312</v>
      </c>
      <c r="M6" s="113" t="s">
        <v>307</v>
      </c>
      <c r="N6" s="114" t="s">
        <v>308</v>
      </c>
      <c r="O6" s="114" t="s">
        <v>309</v>
      </c>
      <c r="P6" s="115"/>
      <c r="Q6" s="113" t="s">
        <v>307</v>
      </c>
      <c r="R6" s="114" t="s">
        <v>308</v>
      </c>
      <c r="S6" s="114" t="s">
        <v>309</v>
      </c>
      <c r="T6" s="115"/>
      <c r="U6" s="113" t="s">
        <v>307</v>
      </c>
      <c r="V6" s="114" t="s">
        <v>308</v>
      </c>
      <c r="W6" s="114" t="s">
        <v>309</v>
      </c>
      <c r="X6" s="115"/>
      <c r="Y6" s="928"/>
      <c r="Z6" s="110"/>
    </row>
    <row r="7" spans="1:26" ht="34.5" customHeight="1">
      <c r="A7" s="925"/>
      <c r="B7" s="116" t="s">
        <v>313</v>
      </c>
      <c r="C7" s="116" t="s">
        <v>316</v>
      </c>
      <c r="D7" s="116" t="s">
        <v>317</v>
      </c>
      <c r="E7" s="117" t="s">
        <v>318</v>
      </c>
      <c r="F7" s="116" t="s">
        <v>313</v>
      </c>
      <c r="G7" s="116" t="s">
        <v>316</v>
      </c>
      <c r="H7" s="116" t="s">
        <v>317</v>
      </c>
      <c r="I7" s="117" t="s">
        <v>318</v>
      </c>
      <c r="J7" s="116" t="s">
        <v>319</v>
      </c>
      <c r="K7" s="116" t="s">
        <v>320</v>
      </c>
      <c r="L7" s="116" t="s">
        <v>321</v>
      </c>
      <c r="M7" s="116" t="s">
        <v>313</v>
      </c>
      <c r="N7" s="116" t="s">
        <v>316</v>
      </c>
      <c r="O7" s="116" t="s">
        <v>317</v>
      </c>
      <c r="P7" s="117" t="s">
        <v>318</v>
      </c>
      <c r="Q7" s="116" t="s">
        <v>313</v>
      </c>
      <c r="R7" s="116" t="s">
        <v>316</v>
      </c>
      <c r="S7" s="116" t="s">
        <v>317</v>
      </c>
      <c r="T7" s="117" t="s">
        <v>318</v>
      </c>
      <c r="U7" s="116" t="s">
        <v>313</v>
      </c>
      <c r="V7" s="116" t="s">
        <v>316</v>
      </c>
      <c r="W7" s="116" t="s">
        <v>317</v>
      </c>
      <c r="X7" s="117" t="s">
        <v>318</v>
      </c>
      <c r="Y7" s="924"/>
      <c r="Z7" s="110"/>
    </row>
    <row r="8" spans="1:25" ht="162" customHeight="1" thickBot="1">
      <c r="A8" s="20">
        <v>2005</v>
      </c>
      <c r="B8" s="19">
        <v>8</v>
      </c>
      <c r="C8" s="18">
        <v>345</v>
      </c>
      <c r="D8" s="18">
        <v>354</v>
      </c>
      <c r="E8" s="18">
        <v>30</v>
      </c>
      <c r="F8" s="18">
        <v>3</v>
      </c>
      <c r="G8" s="18">
        <v>240</v>
      </c>
      <c r="H8" s="18">
        <v>257</v>
      </c>
      <c r="I8" s="18">
        <v>10</v>
      </c>
      <c r="J8" s="18">
        <v>47</v>
      </c>
      <c r="K8" s="18">
        <v>8</v>
      </c>
      <c r="L8" s="18">
        <v>39</v>
      </c>
      <c r="M8" s="18">
        <v>3</v>
      </c>
      <c r="N8" s="18">
        <v>80</v>
      </c>
      <c r="O8" s="18">
        <v>75</v>
      </c>
      <c r="P8" s="18">
        <v>13</v>
      </c>
      <c r="Q8" s="18">
        <v>1</v>
      </c>
      <c r="R8" s="18">
        <v>15</v>
      </c>
      <c r="S8" s="18">
        <v>14</v>
      </c>
      <c r="T8" s="18">
        <v>1</v>
      </c>
      <c r="U8" s="18">
        <v>1</v>
      </c>
      <c r="V8" s="18">
        <v>10</v>
      </c>
      <c r="W8" s="18">
        <v>8</v>
      </c>
      <c r="X8" s="18">
        <v>6</v>
      </c>
      <c r="Y8" s="19">
        <v>2005</v>
      </c>
    </row>
    <row r="9" spans="1:37" ht="18" customHeight="1">
      <c r="A9" s="32" t="s">
        <v>314</v>
      </c>
      <c r="Y9" s="108" t="s">
        <v>719</v>
      </c>
      <c r="AK9" s="108"/>
    </row>
  </sheetData>
  <mergeCells count="19">
    <mergeCell ref="A1:Y1"/>
    <mergeCell ref="F3:L3"/>
    <mergeCell ref="G5:H5"/>
    <mergeCell ref="B3:E3"/>
    <mergeCell ref="B4:E4"/>
    <mergeCell ref="C5:D5"/>
    <mergeCell ref="F4:J4"/>
    <mergeCell ref="J5:L5"/>
    <mergeCell ref="U3:X3"/>
    <mergeCell ref="U4:X4"/>
    <mergeCell ref="A3:A7"/>
    <mergeCell ref="Y3:Y7"/>
    <mergeCell ref="M3:P3"/>
    <mergeCell ref="M4:P4"/>
    <mergeCell ref="N5:O5"/>
    <mergeCell ref="V5:W5"/>
    <mergeCell ref="Q3:T3"/>
    <mergeCell ref="Q4:T4"/>
    <mergeCell ref="R5:S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B4">
      <selection activeCell="L17" sqref="L17"/>
    </sheetView>
  </sheetViews>
  <sheetFormatPr defaultColWidth="8.88671875" defaultRowHeight="13.5"/>
  <cols>
    <col min="1" max="1" width="11.3359375" style="16" customWidth="1"/>
    <col min="2" max="12" width="8.77734375" style="16" customWidth="1"/>
    <col min="13" max="13" width="11.5546875" style="16" customWidth="1"/>
    <col min="14" max="22" width="7.21484375" style="16" customWidth="1"/>
    <col min="23" max="16384" width="8.88671875" style="16" customWidth="1"/>
  </cols>
  <sheetData>
    <row r="1" spans="1:12" s="32" customFormat="1" ht="20.25">
      <c r="A1" s="921" t="s">
        <v>1481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</row>
    <row r="2" spans="1:12" s="32" customFormat="1" ht="15" customHeight="1" thickBot="1">
      <c r="A2" s="32" t="s">
        <v>290</v>
      </c>
      <c r="L2" s="44" t="s">
        <v>294</v>
      </c>
    </row>
    <row r="3" spans="1:13" s="13" customFormat="1" ht="22.5" customHeight="1">
      <c r="A3" s="923" t="s">
        <v>130</v>
      </c>
      <c r="B3" s="253" t="s">
        <v>131</v>
      </c>
      <c r="C3" s="922" t="s">
        <v>159</v>
      </c>
      <c r="D3" s="923"/>
      <c r="E3" s="254" t="s">
        <v>132</v>
      </c>
      <c r="F3" s="254" t="s">
        <v>133</v>
      </c>
      <c r="G3" s="254" t="s">
        <v>134</v>
      </c>
      <c r="H3" s="254" t="s">
        <v>135</v>
      </c>
      <c r="I3" s="254" t="s">
        <v>136</v>
      </c>
      <c r="J3" s="254" t="s">
        <v>137</v>
      </c>
      <c r="K3" s="254" t="s">
        <v>138</v>
      </c>
      <c r="L3" s="253" t="s">
        <v>160</v>
      </c>
      <c r="M3" s="927" t="s">
        <v>139</v>
      </c>
    </row>
    <row r="4" spans="1:13" s="13" customFormat="1" ht="22.5" customHeight="1">
      <c r="A4" s="926"/>
      <c r="B4" s="255"/>
      <c r="C4" s="924" t="s">
        <v>140</v>
      </c>
      <c r="D4" s="925"/>
      <c r="E4" s="255"/>
      <c r="F4" s="255" t="s">
        <v>141</v>
      </c>
      <c r="G4" s="255"/>
      <c r="H4" s="255"/>
      <c r="I4" s="255" t="s">
        <v>142</v>
      </c>
      <c r="J4" s="255"/>
      <c r="K4" s="255" t="s">
        <v>143</v>
      </c>
      <c r="L4" s="255"/>
      <c r="M4" s="928"/>
    </row>
    <row r="5" spans="1:13" s="13" customFormat="1" ht="22.5" customHeight="1">
      <c r="A5" s="926"/>
      <c r="B5" s="255"/>
      <c r="C5" s="256" t="s">
        <v>144</v>
      </c>
      <c r="D5" s="256" t="s">
        <v>145</v>
      </c>
      <c r="E5" s="255"/>
      <c r="F5" s="255" t="s">
        <v>146</v>
      </c>
      <c r="G5" s="255"/>
      <c r="H5" s="255"/>
      <c r="I5" s="255"/>
      <c r="J5" s="255" t="s">
        <v>147</v>
      </c>
      <c r="K5" s="257" t="s">
        <v>148</v>
      </c>
      <c r="L5" s="255"/>
      <c r="M5" s="928"/>
    </row>
    <row r="6" spans="1:13" s="13" customFormat="1" ht="22.5" customHeight="1">
      <c r="A6" s="925"/>
      <c r="B6" s="258" t="s">
        <v>149</v>
      </c>
      <c r="C6" s="258" t="s">
        <v>150</v>
      </c>
      <c r="D6" s="258" t="s">
        <v>151</v>
      </c>
      <c r="E6" s="258" t="s">
        <v>152</v>
      </c>
      <c r="F6" s="258" t="s">
        <v>153</v>
      </c>
      <c r="G6" s="258" t="s">
        <v>154</v>
      </c>
      <c r="H6" s="258" t="s">
        <v>155</v>
      </c>
      <c r="I6" s="259" t="s">
        <v>156</v>
      </c>
      <c r="J6" s="258" t="s">
        <v>157</v>
      </c>
      <c r="K6" s="258" t="s">
        <v>157</v>
      </c>
      <c r="L6" s="259" t="s">
        <v>158</v>
      </c>
      <c r="M6" s="924"/>
    </row>
    <row r="7" spans="1:13" s="12" customFormat="1" ht="24" customHeight="1">
      <c r="A7" s="387" t="s">
        <v>460</v>
      </c>
      <c r="B7" s="100">
        <v>1897</v>
      </c>
      <c r="C7" s="99">
        <v>309</v>
      </c>
      <c r="D7" s="221">
        <v>0</v>
      </c>
      <c r="E7" s="99">
        <v>93</v>
      </c>
      <c r="F7" s="99">
        <v>47</v>
      </c>
      <c r="G7" s="99">
        <v>7</v>
      </c>
      <c r="H7" s="99">
        <v>729</v>
      </c>
      <c r="I7" s="99">
        <v>345</v>
      </c>
      <c r="J7" s="99">
        <v>335</v>
      </c>
      <c r="K7" s="99">
        <v>25</v>
      </c>
      <c r="L7" s="99">
        <v>7</v>
      </c>
      <c r="M7" s="390" t="s">
        <v>460</v>
      </c>
    </row>
    <row r="8" spans="1:13" s="12" customFormat="1" ht="24" customHeight="1">
      <c r="A8" s="391" t="s">
        <v>461</v>
      </c>
      <c r="B8" s="128">
        <v>141</v>
      </c>
      <c r="C8" s="128">
        <v>24</v>
      </c>
      <c r="D8" s="221">
        <v>0</v>
      </c>
      <c r="E8" s="128">
        <v>9</v>
      </c>
      <c r="F8" s="128">
        <v>6</v>
      </c>
      <c r="G8" s="129">
        <v>0</v>
      </c>
      <c r="H8" s="128">
        <v>19</v>
      </c>
      <c r="I8" s="128">
        <v>39</v>
      </c>
      <c r="J8" s="128">
        <v>44</v>
      </c>
      <c r="K8" s="129">
        <v>0</v>
      </c>
      <c r="L8" s="129">
        <v>0</v>
      </c>
      <c r="M8" s="393" t="s">
        <v>461</v>
      </c>
    </row>
    <row r="9" spans="1:13" s="12" customFormat="1" ht="24" customHeight="1">
      <c r="A9" s="387" t="s">
        <v>462</v>
      </c>
      <c r="B9" s="100">
        <f>SUM(C9:L9)</f>
        <v>1989</v>
      </c>
      <c r="C9" s="99">
        <v>331</v>
      </c>
      <c r="D9" s="221">
        <v>0</v>
      </c>
      <c r="E9" s="99">
        <v>89</v>
      </c>
      <c r="F9" s="99">
        <v>46</v>
      </c>
      <c r="G9" s="99">
        <v>8</v>
      </c>
      <c r="H9" s="99">
        <v>769</v>
      </c>
      <c r="I9" s="99">
        <v>364</v>
      </c>
      <c r="J9" s="99">
        <v>357</v>
      </c>
      <c r="K9" s="99">
        <v>17</v>
      </c>
      <c r="L9" s="99">
        <v>8</v>
      </c>
      <c r="M9" s="394" t="s">
        <v>462</v>
      </c>
    </row>
    <row r="10" spans="1:13" s="12" customFormat="1" ht="24" customHeight="1">
      <c r="A10" s="387" t="s">
        <v>463</v>
      </c>
      <c r="B10" s="128">
        <v>165</v>
      </c>
      <c r="C10" s="128">
        <v>26</v>
      </c>
      <c r="D10" s="221">
        <v>0</v>
      </c>
      <c r="E10" s="128">
        <v>9</v>
      </c>
      <c r="F10" s="128">
        <v>5</v>
      </c>
      <c r="G10" s="129">
        <v>0</v>
      </c>
      <c r="H10" s="128">
        <v>34</v>
      </c>
      <c r="I10" s="128">
        <v>40</v>
      </c>
      <c r="J10" s="128">
        <v>51</v>
      </c>
      <c r="K10" s="129">
        <v>0</v>
      </c>
      <c r="L10" s="129">
        <v>0</v>
      </c>
      <c r="M10" s="394" t="s">
        <v>463</v>
      </c>
    </row>
    <row r="11" spans="1:13" s="12" customFormat="1" ht="24" customHeight="1">
      <c r="A11" s="387" t="s">
        <v>464</v>
      </c>
      <c r="B11" s="100">
        <f>SUM(C11:L11)</f>
        <v>2245</v>
      </c>
      <c r="C11" s="99">
        <v>386</v>
      </c>
      <c r="D11" s="221">
        <v>0</v>
      </c>
      <c r="E11" s="99">
        <v>98</v>
      </c>
      <c r="F11" s="99">
        <v>57</v>
      </c>
      <c r="G11" s="99">
        <v>9</v>
      </c>
      <c r="H11" s="99">
        <v>875</v>
      </c>
      <c r="I11" s="99">
        <v>380</v>
      </c>
      <c r="J11" s="99">
        <v>410</v>
      </c>
      <c r="K11" s="99">
        <v>22</v>
      </c>
      <c r="L11" s="99">
        <v>8</v>
      </c>
      <c r="M11" s="394" t="s">
        <v>464</v>
      </c>
    </row>
    <row r="12" spans="1:13" s="12" customFormat="1" ht="24" customHeight="1">
      <c r="A12" s="391" t="s">
        <v>465</v>
      </c>
      <c r="B12" s="128">
        <v>169</v>
      </c>
      <c r="C12" s="128">
        <v>29</v>
      </c>
      <c r="D12" s="221">
        <v>0</v>
      </c>
      <c r="E12" s="128">
        <v>8</v>
      </c>
      <c r="F12" s="128">
        <v>7</v>
      </c>
      <c r="G12" s="129">
        <v>0</v>
      </c>
      <c r="H12" s="128">
        <v>24</v>
      </c>
      <c r="I12" s="128">
        <v>57</v>
      </c>
      <c r="J12" s="128">
        <v>44</v>
      </c>
      <c r="K12" s="129">
        <v>0</v>
      </c>
      <c r="L12" s="129">
        <v>0</v>
      </c>
      <c r="M12" s="393" t="s">
        <v>465</v>
      </c>
    </row>
    <row r="13" spans="1:13" s="12" customFormat="1" ht="24" customHeight="1">
      <c r="A13" s="387" t="s">
        <v>466</v>
      </c>
      <c r="B13" s="100">
        <v>2479</v>
      </c>
      <c r="C13" s="99">
        <v>395</v>
      </c>
      <c r="D13" s="221">
        <v>0</v>
      </c>
      <c r="E13" s="99">
        <v>106</v>
      </c>
      <c r="F13" s="99">
        <v>63</v>
      </c>
      <c r="G13" s="99">
        <v>9</v>
      </c>
      <c r="H13" s="99">
        <v>971</v>
      </c>
      <c r="I13" s="99">
        <v>377</v>
      </c>
      <c r="J13" s="99">
        <v>465</v>
      </c>
      <c r="K13" s="99">
        <v>21</v>
      </c>
      <c r="L13" s="99">
        <v>9</v>
      </c>
      <c r="M13" s="394" t="s">
        <v>466</v>
      </c>
    </row>
    <row r="14" spans="1:13" s="12" customFormat="1" ht="24" customHeight="1">
      <c r="A14" s="391" t="s">
        <v>467</v>
      </c>
      <c r="B14" s="128">
        <v>181</v>
      </c>
      <c r="C14" s="128">
        <v>31</v>
      </c>
      <c r="D14" s="221">
        <v>0</v>
      </c>
      <c r="E14" s="128">
        <v>8</v>
      </c>
      <c r="F14" s="128">
        <v>8</v>
      </c>
      <c r="G14" s="129">
        <v>0</v>
      </c>
      <c r="H14" s="128">
        <v>27</v>
      </c>
      <c r="I14" s="128">
        <v>54</v>
      </c>
      <c r="J14" s="128">
        <v>53</v>
      </c>
      <c r="K14" s="129">
        <v>0</v>
      </c>
      <c r="L14" s="129">
        <v>0</v>
      </c>
      <c r="M14" s="393" t="s">
        <v>467</v>
      </c>
    </row>
    <row r="15" spans="1:13" s="132" customFormat="1" ht="24" customHeight="1">
      <c r="A15" s="395" t="s">
        <v>468</v>
      </c>
      <c r="B15" s="130">
        <f>SUM(C15:L15)</f>
        <v>2487</v>
      </c>
      <c r="C15" s="131">
        <v>436</v>
      </c>
      <c r="D15" s="221">
        <v>0</v>
      </c>
      <c r="E15" s="131">
        <v>110</v>
      </c>
      <c r="F15" s="131">
        <v>66</v>
      </c>
      <c r="G15" s="131">
        <v>2</v>
      </c>
      <c r="H15" s="131">
        <v>1031</v>
      </c>
      <c r="I15" s="131">
        <v>361</v>
      </c>
      <c r="J15" s="131">
        <v>449</v>
      </c>
      <c r="K15" s="131">
        <v>20</v>
      </c>
      <c r="L15" s="131">
        <v>12</v>
      </c>
      <c r="M15" s="398" t="s">
        <v>468</v>
      </c>
    </row>
    <row r="16" spans="1:13" s="132" customFormat="1" ht="24" customHeight="1">
      <c r="A16" s="399" t="s">
        <v>469</v>
      </c>
      <c r="B16" s="131">
        <v>206</v>
      </c>
      <c r="C16" s="131">
        <v>39</v>
      </c>
      <c r="D16" s="221">
        <v>0</v>
      </c>
      <c r="E16" s="131">
        <v>8</v>
      </c>
      <c r="F16" s="131">
        <v>9</v>
      </c>
      <c r="G16" s="131">
        <v>0</v>
      </c>
      <c r="H16" s="131">
        <v>39</v>
      </c>
      <c r="I16" s="131">
        <v>53</v>
      </c>
      <c r="J16" s="131">
        <v>58</v>
      </c>
      <c r="K16" s="131">
        <v>0</v>
      </c>
      <c r="L16" s="131">
        <v>0</v>
      </c>
      <c r="M16" s="402" t="s">
        <v>469</v>
      </c>
    </row>
    <row r="17" spans="1:13" s="127" customFormat="1" ht="24" customHeight="1" thickBot="1">
      <c r="A17" s="403" t="s">
        <v>486</v>
      </c>
      <c r="B17" s="95">
        <f>SUM(C17:L17)</f>
        <v>3032</v>
      </c>
      <c r="C17" s="95">
        <v>520</v>
      </c>
      <c r="D17" s="95">
        <v>0</v>
      </c>
      <c r="E17" s="95">
        <v>123</v>
      </c>
      <c r="F17" s="95">
        <v>84</v>
      </c>
      <c r="G17" s="95">
        <v>3</v>
      </c>
      <c r="H17" s="95">
        <v>1158</v>
      </c>
      <c r="I17" s="95">
        <v>503</v>
      </c>
      <c r="J17" s="95">
        <v>606</v>
      </c>
      <c r="K17" s="95">
        <v>21</v>
      </c>
      <c r="L17" s="95">
        <v>14</v>
      </c>
      <c r="M17" s="406" t="s">
        <v>486</v>
      </c>
    </row>
    <row r="18" spans="1:13" s="32" customFormat="1" ht="16.5" customHeight="1">
      <c r="A18" s="32" t="s">
        <v>1345</v>
      </c>
      <c r="I18" s="919" t="s">
        <v>181</v>
      </c>
      <c r="J18" s="919"/>
      <c r="K18" s="919"/>
      <c r="L18" s="919"/>
      <c r="M18" s="919"/>
    </row>
    <row r="19" spans="1:13" s="32" customFormat="1" ht="16.5" customHeight="1">
      <c r="A19" s="75" t="s">
        <v>128</v>
      </c>
      <c r="I19" s="920" t="s">
        <v>184</v>
      </c>
      <c r="J19" s="920"/>
      <c r="K19" s="920"/>
      <c r="L19" s="920"/>
      <c r="M19" s="920"/>
    </row>
    <row r="20" spans="1:13" s="32" customFormat="1" ht="16.5" customHeight="1">
      <c r="A20" s="32" t="s">
        <v>129</v>
      </c>
      <c r="I20" s="920" t="s">
        <v>185</v>
      </c>
      <c r="J20" s="920"/>
      <c r="K20" s="920"/>
      <c r="L20" s="920"/>
      <c r="M20" s="920"/>
    </row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</sheetData>
  <mergeCells count="8">
    <mergeCell ref="I18:M18"/>
    <mergeCell ref="I19:M19"/>
    <mergeCell ref="I20:M20"/>
    <mergeCell ref="A1:L1"/>
    <mergeCell ref="C3:D3"/>
    <mergeCell ref="C4:D4"/>
    <mergeCell ref="A3:A6"/>
    <mergeCell ref="M3:M6"/>
  </mergeCells>
  <printOptions/>
  <pageMargins left="0.44" right="0.4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52"/>
  <sheetViews>
    <sheetView zoomScaleSheetLayoutView="50" workbookViewId="0" topLeftCell="B1">
      <selection activeCell="I18" sqref="I18"/>
    </sheetView>
  </sheetViews>
  <sheetFormatPr defaultColWidth="8.88671875" defaultRowHeight="13.5"/>
  <cols>
    <col min="1" max="1" width="13.77734375" style="0" customWidth="1"/>
    <col min="2" max="9" width="11.77734375" style="0" customWidth="1"/>
    <col min="10" max="10" width="13.77734375" style="6" customWidth="1"/>
    <col min="11" max="11" width="7.5546875" style="0" customWidth="1"/>
    <col min="12" max="12" width="5.88671875" style="0" customWidth="1"/>
    <col min="13" max="13" width="7.21484375" style="0" bestFit="1" customWidth="1"/>
    <col min="14" max="14" width="5.88671875" style="0" customWidth="1"/>
    <col min="15" max="15" width="6.21484375" style="0" customWidth="1"/>
    <col min="16" max="17" width="7.21484375" style="0" customWidth="1"/>
    <col min="18" max="18" width="7.4453125" style="0" customWidth="1"/>
    <col min="19" max="19" width="7.21484375" style="0" customWidth="1"/>
    <col min="20" max="20" width="8.77734375" style="0" customWidth="1"/>
    <col min="21" max="21" width="7.99609375" style="0" customWidth="1"/>
    <col min="22" max="22" width="11.3359375" style="0" customWidth="1"/>
    <col min="23" max="23" width="9.4453125" style="0" customWidth="1"/>
  </cols>
  <sheetData>
    <row r="1" spans="1:21" s="23" customFormat="1" ht="21" customHeight="1">
      <c r="A1" s="891" t="s">
        <v>1181</v>
      </c>
      <c r="B1" s="891"/>
      <c r="C1" s="891"/>
      <c r="D1" s="891"/>
      <c r="E1" s="891"/>
      <c r="F1" s="891"/>
      <c r="G1" s="891"/>
      <c r="H1" s="891"/>
      <c r="I1" s="891"/>
      <c r="J1" s="891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</row>
    <row r="2" spans="1:11" s="23" customFormat="1" ht="12" customHeight="1" thickBot="1">
      <c r="A2" s="385" t="s">
        <v>1182</v>
      </c>
      <c r="I2" s="490" t="s">
        <v>289</v>
      </c>
      <c r="J2" s="505"/>
      <c r="K2" s="386"/>
    </row>
    <row r="3" spans="1:10" s="505" customFormat="1" ht="12" customHeight="1">
      <c r="A3" s="1146" t="s">
        <v>701</v>
      </c>
      <c r="B3" s="979" t="s">
        <v>1183</v>
      </c>
      <c r="C3" s="840"/>
      <c r="D3" s="825" t="s">
        <v>1184</v>
      </c>
      <c r="E3" s="840"/>
      <c r="F3" s="825" t="s">
        <v>1185</v>
      </c>
      <c r="G3" s="840"/>
      <c r="H3" s="825" t="s">
        <v>1186</v>
      </c>
      <c r="I3" s="840"/>
      <c r="J3" s="1143" t="s">
        <v>700</v>
      </c>
    </row>
    <row r="4" spans="1:10" s="505" customFormat="1" ht="12" customHeight="1">
      <c r="A4" s="1147"/>
      <c r="B4" s="827" t="s">
        <v>1187</v>
      </c>
      <c r="C4" s="842"/>
      <c r="D4" s="827" t="s">
        <v>1188</v>
      </c>
      <c r="E4" s="842"/>
      <c r="F4" s="827" t="s">
        <v>1189</v>
      </c>
      <c r="G4" s="842"/>
      <c r="H4" s="827" t="s">
        <v>1190</v>
      </c>
      <c r="I4" s="842"/>
      <c r="J4" s="1144"/>
    </row>
    <row r="5" spans="1:10" s="505" customFormat="1" ht="12" customHeight="1">
      <c r="A5" s="1147"/>
      <c r="B5" s="605" t="s">
        <v>1191</v>
      </c>
      <c r="C5" s="605" t="s">
        <v>1192</v>
      </c>
      <c r="D5" s="605" t="s">
        <v>1191</v>
      </c>
      <c r="E5" s="605" t="s">
        <v>1192</v>
      </c>
      <c r="F5" s="627" t="s">
        <v>1193</v>
      </c>
      <c r="G5" s="605" t="s">
        <v>1192</v>
      </c>
      <c r="H5" s="308" t="s">
        <v>1194</v>
      </c>
      <c r="I5" s="520" t="s">
        <v>1195</v>
      </c>
      <c r="J5" s="1144"/>
    </row>
    <row r="6" spans="1:10" s="505" customFormat="1" ht="12" customHeight="1">
      <c r="A6" s="1147"/>
      <c r="B6" s="520"/>
      <c r="C6" s="520"/>
      <c r="D6" s="521"/>
      <c r="E6" s="521"/>
      <c r="F6" s="520" t="s">
        <v>1196</v>
      </c>
      <c r="G6" s="521"/>
      <c r="H6" s="525"/>
      <c r="I6" s="525"/>
      <c r="J6" s="1144"/>
    </row>
    <row r="7" spans="1:10" s="505" customFormat="1" ht="12" customHeight="1">
      <c r="A7" s="1148"/>
      <c r="B7" s="501" t="s">
        <v>161</v>
      </c>
      <c r="C7" s="501" t="s">
        <v>1197</v>
      </c>
      <c r="D7" s="501" t="s">
        <v>1198</v>
      </c>
      <c r="E7" s="501" t="s">
        <v>1197</v>
      </c>
      <c r="F7" s="628" t="s">
        <v>162</v>
      </c>
      <c r="G7" s="501" t="s">
        <v>1197</v>
      </c>
      <c r="H7" s="501" t="s">
        <v>1198</v>
      </c>
      <c r="I7" s="501" t="s">
        <v>1197</v>
      </c>
      <c r="J7" s="1145"/>
    </row>
    <row r="8" spans="1:10" s="321" customFormat="1" ht="10.5" customHeight="1">
      <c r="A8" s="451" t="s">
        <v>1199</v>
      </c>
      <c r="B8" s="319">
        <f>D8</f>
        <v>4000</v>
      </c>
      <c r="C8" s="319">
        <f>E8+G8</f>
        <v>9013</v>
      </c>
      <c r="D8" s="320">
        <v>4000</v>
      </c>
      <c r="E8" s="320">
        <v>8284</v>
      </c>
      <c r="F8" s="319">
        <v>9</v>
      </c>
      <c r="G8" s="319">
        <v>729</v>
      </c>
      <c r="H8" s="324" t="s">
        <v>1200</v>
      </c>
      <c r="I8" s="324" t="s">
        <v>1200</v>
      </c>
      <c r="J8" s="453" t="s">
        <v>1199</v>
      </c>
    </row>
    <row r="9" spans="1:10" s="161" customFormat="1" ht="10.5" customHeight="1">
      <c r="A9" s="451" t="s">
        <v>1201</v>
      </c>
      <c r="B9" s="322">
        <v>1943</v>
      </c>
      <c r="C9" s="322">
        <v>3451</v>
      </c>
      <c r="D9" s="322">
        <v>1943</v>
      </c>
      <c r="E9" s="322">
        <v>3305</v>
      </c>
      <c r="F9" s="323">
        <v>3</v>
      </c>
      <c r="G9" s="323">
        <v>146</v>
      </c>
      <c r="H9" s="324" t="s">
        <v>1200</v>
      </c>
      <c r="I9" s="324">
        <v>47</v>
      </c>
      <c r="J9" s="454" t="s">
        <v>1201</v>
      </c>
    </row>
    <row r="10" spans="1:10" s="321" customFormat="1" ht="10.5" customHeight="1">
      <c r="A10" s="451" t="s">
        <v>1199</v>
      </c>
      <c r="B10" s="325">
        <v>4141</v>
      </c>
      <c r="C10" s="326">
        <v>9052</v>
      </c>
      <c r="D10" s="326">
        <v>4141</v>
      </c>
      <c r="E10" s="326">
        <v>8299</v>
      </c>
      <c r="F10" s="163">
        <v>9</v>
      </c>
      <c r="G10" s="163">
        <v>753</v>
      </c>
      <c r="H10" s="163">
        <v>183</v>
      </c>
      <c r="I10" s="163">
        <v>333</v>
      </c>
      <c r="J10" s="454" t="s">
        <v>1199</v>
      </c>
    </row>
    <row r="11" spans="1:10" s="161" customFormat="1" ht="10.5" customHeight="1">
      <c r="A11" s="451" t="s">
        <v>1202</v>
      </c>
      <c r="B11" s="322">
        <v>2033</v>
      </c>
      <c r="C11" s="322">
        <v>3651</v>
      </c>
      <c r="D11" s="322">
        <v>2033</v>
      </c>
      <c r="E11" s="322">
        <v>3494</v>
      </c>
      <c r="F11" s="323">
        <v>4</v>
      </c>
      <c r="G11" s="323">
        <v>157</v>
      </c>
      <c r="H11" s="323">
        <v>37</v>
      </c>
      <c r="I11" s="323">
        <v>48</v>
      </c>
      <c r="J11" s="454" t="s">
        <v>1202</v>
      </c>
    </row>
    <row r="12" spans="1:10" s="321" customFormat="1" ht="10.5" customHeight="1">
      <c r="A12" s="451" t="s">
        <v>1203</v>
      </c>
      <c r="B12" s="162">
        <v>4303</v>
      </c>
      <c r="C12" s="163">
        <v>8962</v>
      </c>
      <c r="D12" s="163">
        <v>4303</v>
      </c>
      <c r="E12" s="163">
        <v>8210</v>
      </c>
      <c r="F12" s="163">
        <v>10</v>
      </c>
      <c r="G12" s="163">
        <v>752</v>
      </c>
      <c r="H12" s="163">
        <v>209</v>
      </c>
      <c r="I12" s="163">
        <v>311</v>
      </c>
      <c r="J12" s="454" t="s">
        <v>1203</v>
      </c>
    </row>
    <row r="13" spans="1:10" s="161" customFormat="1" ht="10.5" customHeight="1">
      <c r="A13" s="451" t="s">
        <v>1204</v>
      </c>
      <c r="B13" s="322">
        <v>2066</v>
      </c>
      <c r="C13" s="322">
        <v>3679</v>
      </c>
      <c r="D13" s="322">
        <v>2066</v>
      </c>
      <c r="E13" s="322">
        <v>3509</v>
      </c>
      <c r="F13" s="323">
        <v>4</v>
      </c>
      <c r="G13" s="323">
        <v>170</v>
      </c>
      <c r="H13" s="323">
        <v>10</v>
      </c>
      <c r="I13" s="323">
        <v>19</v>
      </c>
      <c r="J13" s="454" t="s">
        <v>1204</v>
      </c>
    </row>
    <row r="14" spans="1:10" s="321" customFormat="1" ht="10.5" customHeight="1">
      <c r="A14" s="451" t="s">
        <v>1205</v>
      </c>
      <c r="B14" s="162">
        <v>4411</v>
      </c>
      <c r="C14" s="163">
        <v>9279</v>
      </c>
      <c r="D14" s="163">
        <v>4411</v>
      </c>
      <c r="E14" s="163">
        <v>8489</v>
      </c>
      <c r="F14" s="163">
        <v>11</v>
      </c>
      <c r="G14" s="163">
        <v>790</v>
      </c>
      <c r="H14" s="163">
        <v>220</v>
      </c>
      <c r="I14" s="163">
        <v>363</v>
      </c>
      <c r="J14" s="454" t="s">
        <v>1205</v>
      </c>
    </row>
    <row r="15" spans="1:10" s="161" customFormat="1" ht="10.5" customHeight="1">
      <c r="A15" s="451" t="s">
        <v>1206</v>
      </c>
      <c r="B15" s="322">
        <v>2127</v>
      </c>
      <c r="C15" s="322">
        <v>3747</v>
      </c>
      <c r="D15" s="322">
        <v>2127</v>
      </c>
      <c r="E15" s="322">
        <v>3524</v>
      </c>
      <c r="F15" s="323">
        <v>5</v>
      </c>
      <c r="G15" s="323">
        <v>223</v>
      </c>
      <c r="H15" s="323">
        <v>28</v>
      </c>
      <c r="I15" s="323">
        <v>31</v>
      </c>
      <c r="J15" s="454" t="s">
        <v>1206</v>
      </c>
    </row>
    <row r="16" spans="1:10" s="321" customFormat="1" ht="10.5" customHeight="1">
      <c r="A16" s="451" t="s">
        <v>1207</v>
      </c>
      <c r="B16" s="162">
        <v>4752</v>
      </c>
      <c r="C16" s="163">
        <v>9818</v>
      </c>
      <c r="D16" s="163">
        <v>4515</v>
      </c>
      <c r="E16" s="163">
        <v>8663</v>
      </c>
      <c r="F16" s="163">
        <v>13</v>
      </c>
      <c r="G16" s="163">
        <v>768</v>
      </c>
      <c r="H16" s="163">
        <v>237</v>
      </c>
      <c r="I16" s="163">
        <v>387</v>
      </c>
      <c r="J16" s="454" t="s">
        <v>1207</v>
      </c>
    </row>
    <row r="17" spans="1:10" s="161" customFormat="1" ht="10.5" customHeight="1">
      <c r="A17" s="452" t="s">
        <v>1208</v>
      </c>
      <c r="B17" s="327">
        <v>2121</v>
      </c>
      <c r="C17" s="327">
        <v>3736</v>
      </c>
      <c r="D17" s="327">
        <v>2082</v>
      </c>
      <c r="E17" s="327">
        <v>3430</v>
      </c>
      <c r="F17" s="323">
        <v>6</v>
      </c>
      <c r="G17" s="323">
        <v>257</v>
      </c>
      <c r="H17" s="323">
        <v>39</v>
      </c>
      <c r="I17" s="323">
        <v>49</v>
      </c>
      <c r="J17" s="455" t="s">
        <v>1208</v>
      </c>
    </row>
    <row r="18" spans="1:10" s="332" customFormat="1" ht="12" customHeight="1">
      <c r="A18" s="345" t="s">
        <v>992</v>
      </c>
      <c r="B18" s="328">
        <v>7644</v>
      </c>
      <c r="C18" s="329">
        <f aca="true" t="shared" si="0" ref="C18:I18">SUM(C19:C44)</f>
        <v>14611</v>
      </c>
      <c r="D18" s="329">
        <f t="shared" si="0"/>
        <v>7317</v>
      </c>
      <c r="E18" s="329">
        <f t="shared" si="0"/>
        <v>12865</v>
      </c>
      <c r="F18" s="329">
        <f t="shared" si="0"/>
        <v>29</v>
      </c>
      <c r="G18" s="329">
        <f t="shared" si="0"/>
        <v>1238</v>
      </c>
      <c r="H18" s="329">
        <f t="shared" si="0"/>
        <v>327</v>
      </c>
      <c r="I18" s="330">
        <f t="shared" si="0"/>
        <v>508</v>
      </c>
      <c r="J18" s="331" t="s">
        <v>992</v>
      </c>
    </row>
    <row r="19" spans="1:10" s="321" customFormat="1" ht="11.25" customHeight="1">
      <c r="A19" s="338" t="s">
        <v>1209</v>
      </c>
      <c r="B19" s="333">
        <f aca="true" t="shared" si="1" ref="B19:C23">D19+F19+H19</f>
        <v>545</v>
      </c>
      <c r="C19" s="333">
        <f t="shared" si="1"/>
        <v>896</v>
      </c>
      <c r="D19" s="333">
        <v>532</v>
      </c>
      <c r="E19" s="80">
        <v>818</v>
      </c>
      <c r="F19" s="333">
        <v>2</v>
      </c>
      <c r="G19" s="333">
        <v>66</v>
      </c>
      <c r="H19" s="80">
        <v>11</v>
      </c>
      <c r="I19" s="334">
        <v>12</v>
      </c>
      <c r="J19" s="341" t="s">
        <v>1210</v>
      </c>
    </row>
    <row r="20" spans="1:10" s="321" customFormat="1" ht="11.25" customHeight="1">
      <c r="A20" s="338" t="s">
        <v>1211</v>
      </c>
      <c r="B20" s="333">
        <f t="shared" si="1"/>
        <v>528</v>
      </c>
      <c r="C20" s="333">
        <f t="shared" si="1"/>
        <v>915</v>
      </c>
      <c r="D20" s="333">
        <v>512</v>
      </c>
      <c r="E20" s="80">
        <v>748</v>
      </c>
      <c r="F20" s="333">
        <v>5</v>
      </c>
      <c r="G20" s="333">
        <v>156</v>
      </c>
      <c r="H20" s="80">
        <v>11</v>
      </c>
      <c r="I20" s="334">
        <v>11</v>
      </c>
      <c r="J20" s="341" t="s">
        <v>1212</v>
      </c>
    </row>
    <row r="21" spans="1:10" s="321" customFormat="1" ht="11.25" customHeight="1">
      <c r="A21" s="338" t="s">
        <v>1213</v>
      </c>
      <c r="B21" s="333">
        <f t="shared" si="1"/>
        <v>399</v>
      </c>
      <c r="C21" s="333">
        <f t="shared" si="1"/>
        <v>635</v>
      </c>
      <c r="D21" s="333">
        <v>386</v>
      </c>
      <c r="E21" s="80">
        <v>588</v>
      </c>
      <c r="F21" s="333">
        <v>1</v>
      </c>
      <c r="G21" s="333">
        <v>33</v>
      </c>
      <c r="H21" s="80">
        <v>12</v>
      </c>
      <c r="I21" s="334">
        <v>14</v>
      </c>
      <c r="J21" s="341" t="s">
        <v>1214</v>
      </c>
    </row>
    <row r="22" spans="1:10" s="321" customFormat="1" ht="11.25" customHeight="1">
      <c r="A22" s="338" t="s">
        <v>1215</v>
      </c>
      <c r="B22" s="333">
        <f t="shared" si="1"/>
        <v>426</v>
      </c>
      <c r="C22" s="333">
        <f t="shared" si="1"/>
        <v>743</v>
      </c>
      <c r="D22" s="333">
        <v>412</v>
      </c>
      <c r="E22" s="80">
        <v>691</v>
      </c>
      <c r="F22" s="333">
        <v>1</v>
      </c>
      <c r="G22" s="333">
        <v>32</v>
      </c>
      <c r="H22" s="80">
        <v>13</v>
      </c>
      <c r="I22" s="334">
        <v>20</v>
      </c>
      <c r="J22" s="341" t="s">
        <v>1216</v>
      </c>
    </row>
    <row r="23" spans="1:10" s="321" customFormat="1" ht="11.25" customHeight="1">
      <c r="A23" s="338" t="s">
        <v>1217</v>
      </c>
      <c r="B23" s="333">
        <f t="shared" si="1"/>
        <v>286</v>
      </c>
      <c r="C23" s="333">
        <f t="shared" si="1"/>
        <v>439</v>
      </c>
      <c r="D23" s="333">
        <v>281</v>
      </c>
      <c r="E23" s="80">
        <v>408</v>
      </c>
      <c r="F23" s="333">
        <v>1</v>
      </c>
      <c r="G23" s="333">
        <v>27</v>
      </c>
      <c r="H23" s="80">
        <v>4</v>
      </c>
      <c r="I23" s="334">
        <v>4</v>
      </c>
      <c r="J23" s="341" t="s">
        <v>1218</v>
      </c>
    </row>
    <row r="24" spans="1:10" s="321" customFormat="1" ht="11.25" customHeight="1">
      <c r="A24" s="338" t="s">
        <v>1219</v>
      </c>
      <c r="B24" s="333">
        <v>107</v>
      </c>
      <c r="C24" s="333">
        <v>163</v>
      </c>
      <c r="D24" s="333">
        <v>106</v>
      </c>
      <c r="E24" s="80">
        <v>162</v>
      </c>
      <c r="F24" s="324" t="s">
        <v>1200</v>
      </c>
      <c r="G24" s="324" t="s">
        <v>1200</v>
      </c>
      <c r="H24" s="80">
        <v>1</v>
      </c>
      <c r="I24" s="334">
        <v>1</v>
      </c>
      <c r="J24" s="341" t="s">
        <v>1220</v>
      </c>
    </row>
    <row r="25" spans="1:10" s="321" customFormat="1" ht="11.25" customHeight="1">
      <c r="A25" s="338" t="s">
        <v>1221</v>
      </c>
      <c r="B25" s="333">
        <v>60</v>
      </c>
      <c r="C25" s="333">
        <v>87</v>
      </c>
      <c r="D25" s="333">
        <v>54</v>
      </c>
      <c r="E25" s="80">
        <v>81</v>
      </c>
      <c r="F25" s="324" t="s">
        <v>1200</v>
      </c>
      <c r="G25" s="324" t="s">
        <v>1200</v>
      </c>
      <c r="H25" s="80">
        <v>6</v>
      </c>
      <c r="I25" s="80">
        <v>6</v>
      </c>
      <c r="J25" s="342" t="s">
        <v>1222</v>
      </c>
    </row>
    <row r="26" spans="1:10" s="315" customFormat="1" ht="11.25" customHeight="1">
      <c r="A26" s="339" t="s">
        <v>1223</v>
      </c>
      <c r="B26" s="333">
        <v>168</v>
      </c>
      <c r="C26" s="333">
        <v>235</v>
      </c>
      <c r="D26" s="333">
        <v>162</v>
      </c>
      <c r="E26" s="80">
        <v>229</v>
      </c>
      <c r="F26" s="324" t="s">
        <v>1200</v>
      </c>
      <c r="G26" s="324" t="s">
        <v>1200</v>
      </c>
      <c r="H26" s="80">
        <v>6</v>
      </c>
      <c r="I26" s="334">
        <v>6</v>
      </c>
      <c r="J26" s="343" t="s">
        <v>1224</v>
      </c>
    </row>
    <row r="27" spans="1:10" s="315" customFormat="1" ht="11.25" customHeight="1">
      <c r="A27" s="339" t="s">
        <v>1225</v>
      </c>
      <c r="B27" s="333">
        <v>399</v>
      </c>
      <c r="C27" s="333">
        <v>755</v>
      </c>
      <c r="D27" s="333">
        <v>371</v>
      </c>
      <c r="E27" s="80">
        <v>705</v>
      </c>
      <c r="F27" s="324" t="s">
        <v>1200</v>
      </c>
      <c r="G27" s="324" t="s">
        <v>1200</v>
      </c>
      <c r="H27" s="80">
        <v>28</v>
      </c>
      <c r="I27" s="334">
        <v>50</v>
      </c>
      <c r="J27" s="343" t="s">
        <v>1226</v>
      </c>
    </row>
    <row r="28" spans="1:10" s="315" customFormat="1" ht="11.25" customHeight="1">
      <c r="A28" s="339" t="s">
        <v>1227</v>
      </c>
      <c r="B28" s="333">
        <v>231</v>
      </c>
      <c r="C28" s="333">
        <v>352</v>
      </c>
      <c r="D28" s="333">
        <v>217</v>
      </c>
      <c r="E28" s="80">
        <v>333</v>
      </c>
      <c r="F28" s="324" t="s">
        <v>1200</v>
      </c>
      <c r="G28" s="324" t="s">
        <v>1200</v>
      </c>
      <c r="H28" s="80">
        <v>14</v>
      </c>
      <c r="I28" s="334">
        <v>19</v>
      </c>
      <c r="J28" s="343" t="s">
        <v>1228</v>
      </c>
    </row>
    <row r="29" spans="1:10" s="315" customFormat="1" ht="11.25" customHeight="1">
      <c r="A29" s="339" t="s">
        <v>1229</v>
      </c>
      <c r="B29" s="333">
        <v>358</v>
      </c>
      <c r="C29" s="333">
        <v>699</v>
      </c>
      <c r="D29" s="333">
        <v>334</v>
      </c>
      <c r="E29" s="80">
        <v>668</v>
      </c>
      <c r="F29" s="324" t="s">
        <v>1200</v>
      </c>
      <c r="G29" s="324" t="s">
        <v>1200</v>
      </c>
      <c r="H29" s="80">
        <v>24</v>
      </c>
      <c r="I29" s="334">
        <v>31</v>
      </c>
      <c r="J29" s="343" t="s">
        <v>1230</v>
      </c>
    </row>
    <row r="30" spans="1:10" s="315" customFormat="1" ht="11.25" customHeight="1">
      <c r="A30" s="339" t="s">
        <v>1231</v>
      </c>
      <c r="B30" s="333">
        <v>174</v>
      </c>
      <c r="C30" s="333">
        <v>356</v>
      </c>
      <c r="D30" s="333">
        <v>167</v>
      </c>
      <c r="E30" s="80">
        <v>347</v>
      </c>
      <c r="F30" s="324" t="s">
        <v>1200</v>
      </c>
      <c r="G30" s="324" t="s">
        <v>1200</v>
      </c>
      <c r="H30" s="80">
        <v>7</v>
      </c>
      <c r="I30" s="334">
        <v>9</v>
      </c>
      <c r="J30" s="343" t="s">
        <v>1232</v>
      </c>
    </row>
    <row r="31" spans="1:10" s="315" customFormat="1" ht="11.25" customHeight="1">
      <c r="A31" s="339" t="s">
        <v>1233</v>
      </c>
      <c r="B31" s="333">
        <v>308</v>
      </c>
      <c r="C31" s="333">
        <v>463</v>
      </c>
      <c r="D31" s="333">
        <v>289</v>
      </c>
      <c r="E31" s="80">
        <v>433</v>
      </c>
      <c r="F31" s="324" t="s">
        <v>1200</v>
      </c>
      <c r="G31" s="324" t="s">
        <v>1200</v>
      </c>
      <c r="H31" s="80">
        <v>19</v>
      </c>
      <c r="I31" s="334">
        <v>30</v>
      </c>
      <c r="J31" s="343" t="s">
        <v>1234</v>
      </c>
    </row>
    <row r="32" spans="1:10" s="315" customFormat="1" ht="11.25" customHeight="1">
      <c r="A32" s="339" t="s">
        <v>1235</v>
      </c>
      <c r="B32" s="333">
        <v>308</v>
      </c>
      <c r="C32" s="333">
        <v>547</v>
      </c>
      <c r="D32" s="333">
        <v>296</v>
      </c>
      <c r="E32" s="80">
        <v>528</v>
      </c>
      <c r="F32" s="324" t="s">
        <v>1200</v>
      </c>
      <c r="G32" s="324" t="s">
        <v>1200</v>
      </c>
      <c r="H32" s="80">
        <v>12</v>
      </c>
      <c r="I32" s="334">
        <v>19</v>
      </c>
      <c r="J32" s="343" t="s">
        <v>1236</v>
      </c>
    </row>
    <row r="33" spans="1:10" s="315" customFormat="1" ht="11.25" customHeight="1">
      <c r="A33" s="339" t="s">
        <v>1237</v>
      </c>
      <c r="B33" s="333">
        <v>365</v>
      </c>
      <c r="C33" s="333">
        <v>678</v>
      </c>
      <c r="D33" s="333">
        <v>356</v>
      </c>
      <c r="E33" s="80">
        <v>659</v>
      </c>
      <c r="F33" s="324" t="s">
        <v>1200</v>
      </c>
      <c r="G33" s="324" t="s">
        <v>1200</v>
      </c>
      <c r="H33" s="80">
        <v>9</v>
      </c>
      <c r="I33" s="334">
        <v>19</v>
      </c>
      <c r="J33" s="343" t="s">
        <v>1238</v>
      </c>
    </row>
    <row r="34" spans="1:10" s="315" customFormat="1" ht="11.25" customHeight="1">
      <c r="A34" s="339" t="s">
        <v>1239</v>
      </c>
      <c r="B34" s="333">
        <v>362</v>
      </c>
      <c r="C34" s="333">
        <v>721</v>
      </c>
      <c r="D34" s="333">
        <v>357</v>
      </c>
      <c r="E34" s="80">
        <v>712</v>
      </c>
      <c r="F34" s="324" t="s">
        <v>1200</v>
      </c>
      <c r="G34" s="324" t="s">
        <v>1200</v>
      </c>
      <c r="H34" s="80">
        <v>5</v>
      </c>
      <c r="I34" s="334">
        <v>9</v>
      </c>
      <c r="J34" s="343" t="s">
        <v>1240</v>
      </c>
    </row>
    <row r="35" spans="1:10" s="315" customFormat="1" ht="11.25" customHeight="1">
      <c r="A35" s="339" t="s">
        <v>1241</v>
      </c>
      <c r="B35" s="333">
        <f aca="true" t="shared" si="2" ref="B35:C39">D35+F35+H35</f>
        <v>369</v>
      </c>
      <c r="C35" s="333">
        <f t="shared" si="2"/>
        <v>841</v>
      </c>
      <c r="D35" s="333">
        <v>358</v>
      </c>
      <c r="E35" s="80">
        <v>731</v>
      </c>
      <c r="F35" s="333">
        <v>3</v>
      </c>
      <c r="G35" s="333">
        <v>98</v>
      </c>
      <c r="H35" s="80">
        <v>8</v>
      </c>
      <c r="I35" s="334">
        <v>12</v>
      </c>
      <c r="J35" s="343" t="s">
        <v>1242</v>
      </c>
    </row>
    <row r="36" spans="1:10" s="315" customFormat="1" ht="11.25" customHeight="1">
      <c r="A36" s="339" t="s">
        <v>1243</v>
      </c>
      <c r="B36" s="333">
        <f t="shared" si="2"/>
        <v>172</v>
      </c>
      <c r="C36" s="333">
        <f t="shared" si="2"/>
        <v>436</v>
      </c>
      <c r="D36" s="80">
        <v>155</v>
      </c>
      <c r="E36" s="80">
        <v>280</v>
      </c>
      <c r="F36" s="333">
        <v>2</v>
      </c>
      <c r="G36" s="333">
        <v>128</v>
      </c>
      <c r="H36" s="80">
        <v>15</v>
      </c>
      <c r="I36" s="334">
        <v>28</v>
      </c>
      <c r="J36" s="343" t="s">
        <v>1244</v>
      </c>
    </row>
    <row r="37" spans="1:10" s="315" customFormat="1" ht="11.25" customHeight="1">
      <c r="A37" s="339" t="s">
        <v>1245</v>
      </c>
      <c r="B37" s="333">
        <f t="shared" si="2"/>
        <v>69</v>
      </c>
      <c r="C37" s="333">
        <f t="shared" si="2"/>
        <v>177</v>
      </c>
      <c r="D37" s="80">
        <v>65</v>
      </c>
      <c r="E37" s="80">
        <v>122</v>
      </c>
      <c r="F37" s="333">
        <v>1</v>
      </c>
      <c r="G37" s="333">
        <v>50</v>
      </c>
      <c r="H37" s="80">
        <v>3</v>
      </c>
      <c r="I37" s="334">
        <v>5</v>
      </c>
      <c r="J37" s="343" t="s">
        <v>1246</v>
      </c>
    </row>
    <row r="38" spans="1:10" s="315" customFormat="1" ht="11.25" customHeight="1">
      <c r="A38" s="339" t="s">
        <v>1247</v>
      </c>
      <c r="B38" s="333">
        <f t="shared" si="2"/>
        <v>652</v>
      </c>
      <c r="C38" s="333">
        <f t="shared" si="2"/>
        <v>1484</v>
      </c>
      <c r="D38" s="80">
        <v>610</v>
      </c>
      <c r="E38" s="80">
        <v>1065</v>
      </c>
      <c r="F38" s="333">
        <v>5</v>
      </c>
      <c r="G38" s="333">
        <v>368</v>
      </c>
      <c r="H38" s="80">
        <v>37</v>
      </c>
      <c r="I38" s="334">
        <v>51</v>
      </c>
      <c r="J38" s="343" t="s">
        <v>1248</v>
      </c>
    </row>
    <row r="39" spans="1:10" s="315" customFormat="1" ht="11.25" customHeight="1">
      <c r="A39" s="339" t="s">
        <v>1249</v>
      </c>
      <c r="B39" s="333">
        <f t="shared" si="2"/>
        <v>111</v>
      </c>
      <c r="C39" s="333">
        <f t="shared" si="2"/>
        <v>337</v>
      </c>
      <c r="D39" s="80">
        <v>102</v>
      </c>
      <c r="E39" s="80">
        <v>209</v>
      </c>
      <c r="F39" s="333">
        <v>2</v>
      </c>
      <c r="G39" s="333">
        <v>119</v>
      </c>
      <c r="H39" s="80">
        <v>7</v>
      </c>
      <c r="I39" s="334">
        <v>9</v>
      </c>
      <c r="J39" s="343" t="s">
        <v>1250</v>
      </c>
    </row>
    <row r="40" spans="1:10" s="315" customFormat="1" ht="11.25" customHeight="1">
      <c r="A40" s="339" t="s">
        <v>1251</v>
      </c>
      <c r="B40" s="333">
        <f>D40+F40+H40</f>
        <v>355</v>
      </c>
      <c r="C40" s="333">
        <v>646</v>
      </c>
      <c r="D40" s="80">
        <v>326</v>
      </c>
      <c r="E40" s="80">
        <v>615</v>
      </c>
      <c r="F40" s="333">
        <v>3</v>
      </c>
      <c r="G40" s="324" t="s">
        <v>1200</v>
      </c>
      <c r="H40" s="80">
        <v>26</v>
      </c>
      <c r="I40" s="334">
        <v>31</v>
      </c>
      <c r="J40" s="343" t="s">
        <v>1252</v>
      </c>
    </row>
    <row r="41" spans="1:10" s="315" customFormat="1" ht="11.25" customHeight="1">
      <c r="A41" s="339" t="s">
        <v>1253</v>
      </c>
      <c r="B41" s="333">
        <v>551</v>
      </c>
      <c r="C41" s="333">
        <v>1192</v>
      </c>
      <c r="D41" s="80">
        <v>523</v>
      </c>
      <c r="E41" s="80">
        <v>1124</v>
      </c>
      <c r="F41" s="324" t="s">
        <v>1200</v>
      </c>
      <c r="G41" s="324" t="s">
        <v>1200</v>
      </c>
      <c r="H41" s="80">
        <v>28</v>
      </c>
      <c r="I41" s="334">
        <v>68</v>
      </c>
      <c r="J41" s="343" t="s">
        <v>1254</v>
      </c>
    </row>
    <row r="42" spans="1:10" s="315" customFormat="1" ht="11.25" customHeight="1">
      <c r="A42" s="339" t="s">
        <v>1255</v>
      </c>
      <c r="B42" s="333">
        <f>D42+F42+H42</f>
        <v>248</v>
      </c>
      <c r="C42" s="333">
        <v>600</v>
      </c>
      <c r="D42" s="80">
        <v>235</v>
      </c>
      <c r="E42" s="80">
        <v>423</v>
      </c>
      <c r="F42" s="333">
        <v>3</v>
      </c>
      <c r="G42" s="333">
        <v>161</v>
      </c>
      <c r="H42" s="80">
        <v>10</v>
      </c>
      <c r="I42" s="334">
        <v>16</v>
      </c>
      <c r="J42" s="343" t="s">
        <v>1256</v>
      </c>
    </row>
    <row r="43" spans="1:10" s="315" customFormat="1" ht="11.25" customHeight="1">
      <c r="A43" s="339" t="s">
        <v>1257</v>
      </c>
      <c r="B43" s="333">
        <v>78</v>
      </c>
      <c r="C43" s="333">
        <v>128</v>
      </c>
      <c r="D43" s="80">
        <v>71</v>
      </c>
      <c r="E43" s="80">
        <v>118</v>
      </c>
      <c r="F43" s="324" t="s">
        <v>1200</v>
      </c>
      <c r="G43" s="324" t="s">
        <v>1200</v>
      </c>
      <c r="H43" s="80">
        <v>7</v>
      </c>
      <c r="I43" s="334">
        <v>10</v>
      </c>
      <c r="J43" s="343" t="s">
        <v>1258</v>
      </c>
    </row>
    <row r="44" spans="1:10" s="315" customFormat="1" ht="11.25" customHeight="1" thickBot="1">
      <c r="A44" s="340" t="s">
        <v>1259</v>
      </c>
      <c r="B44" s="335">
        <v>44</v>
      </c>
      <c r="C44" s="336">
        <v>86</v>
      </c>
      <c r="D44" s="336">
        <v>40</v>
      </c>
      <c r="E44" s="336">
        <v>68</v>
      </c>
      <c r="F44" s="456" t="s">
        <v>1200</v>
      </c>
      <c r="G44" s="456" t="s">
        <v>1200</v>
      </c>
      <c r="H44" s="336">
        <v>4</v>
      </c>
      <c r="I44" s="337">
        <v>18</v>
      </c>
      <c r="J44" s="344" t="s">
        <v>1260</v>
      </c>
    </row>
    <row r="45" spans="1:21" s="315" customFormat="1" ht="12" customHeight="1">
      <c r="A45" s="312" t="s">
        <v>1261</v>
      </c>
      <c r="B45" s="313"/>
      <c r="C45" s="313"/>
      <c r="D45" s="313"/>
      <c r="E45" s="313"/>
      <c r="F45" s="313"/>
      <c r="G45" s="313"/>
      <c r="H45" s="313"/>
      <c r="I45" s="346"/>
      <c r="J45" s="314" t="s">
        <v>720</v>
      </c>
      <c r="K45" s="313"/>
      <c r="L45" s="313"/>
      <c r="M45" s="313"/>
      <c r="Q45" s="316"/>
      <c r="R45" s="316"/>
      <c r="S45" s="316"/>
      <c r="T45" s="316"/>
      <c r="U45" s="316"/>
    </row>
    <row r="46" spans="1:21" s="315" customFormat="1" ht="12" customHeight="1">
      <c r="A46" s="1149" t="s">
        <v>1262</v>
      </c>
      <c r="B46" s="1149"/>
      <c r="C46" s="1149"/>
      <c r="D46" s="1149"/>
      <c r="E46" s="1149"/>
      <c r="F46" s="1149"/>
      <c r="G46" s="1149"/>
      <c r="H46" s="1149"/>
      <c r="I46" s="1149"/>
      <c r="J46" s="1149"/>
      <c r="K46" s="317"/>
      <c r="L46" s="317"/>
      <c r="M46" s="317"/>
      <c r="N46" s="318"/>
      <c r="O46" s="318"/>
      <c r="P46" s="318"/>
      <c r="Q46" s="318"/>
      <c r="R46" s="318"/>
      <c r="S46" s="318"/>
      <c r="T46" s="318"/>
      <c r="U46" s="318"/>
    </row>
    <row r="47" spans="1:21" s="491" customFormat="1" ht="17.25" customHeight="1">
      <c r="A47" s="629"/>
      <c r="B47" s="629"/>
      <c r="C47" s="629"/>
      <c r="D47" s="629"/>
      <c r="E47" s="629"/>
      <c r="F47" s="629"/>
      <c r="G47" s="629"/>
      <c r="H47" s="629"/>
      <c r="I47" s="629"/>
      <c r="J47" s="629"/>
      <c r="K47" s="629"/>
      <c r="L47" s="629"/>
      <c r="M47" s="629"/>
      <c r="N47" s="629"/>
      <c r="O47" s="629"/>
      <c r="P47" s="629"/>
      <c r="Q47" s="629"/>
      <c r="R47" s="629"/>
      <c r="S47" s="629"/>
      <c r="T47" s="629"/>
      <c r="U47" s="629"/>
    </row>
    <row r="48" s="491" customFormat="1" ht="13.5">
      <c r="J48" s="630"/>
    </row>
    <row r="49" s="491" customFormat="1" ht="13.5">
      <c r="J49" s="630"/>
    </row>
    <row r="50" s="491" customFormat="1" ht="13.5">
      <c r="J50" s="630"/>
    </row>
    <row r="51" s="491" customFormat="1" ht="13.5">
      <c r="J51" s="630"/>
    </row>
    <row r="52" s="491" customFormat="1" ht="13.5">
      <c r="J52" s="630"/>
    </row>
  </sheetData>
  <mergeCells count="12">
    <mergeCell ref="D3:E3"/>
    <mergeCell ref="F3:G3"/>
    <mergeCell ref="J3:J7"/>
    <mergeCell ref="A3:A7"/>
    <mergeCell ref="A1:J1"/>
    <mergeCell ref="A46:J46"/>
    <mergeCell ref="H3:I3"/>
    <mergeCell ref="B4:C4"/>
    <mergeCell ref="D4:E4"/>
    <mergeCell ref="F4:G4"/>
    <mergeCell ref="H4:I4"/>
    <mergeCell ref="B3:C3"/>
  </mergeCells>
  <printOptions/>
  <pageMargins left="0.39" right="0.28" top="0.49" bottom="0.31" header="0.29" footer="0.2"/>
  <pageSetup horizontalDpi="600" verticalDpi="6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13"/>
  <sheetViews>
    <sheetView workbookViewId="0" topLeftCell="A4">
      <selection activeCell="M10" sqref="M10"/>
    </sheetView>
  </sheetViews>
  <sheetFormatPr defaultColWidth="8.88671875" defaultRowHeight="13.5"/>
  <cols>
    <col min="1" max="1" width="9.77734375" style="0" customWidth="1"/>
    <col min="2" max="13" width="8.4453125" style="0" customWidth="1"/>
    <col min="14" max="14" width="10.10546875" style="0" customWidth="1"/>
    <col min="15" max="15" width="6.5546875" style="0" customWidth="1"/>
    <col min="16" max="16" width="9.6640625" style="0" customWidth="1"/>
    <col min="17" max="17" width="9.21484375" style="0" customWidth="1"/>
    <col min="18" max="19" width="6.5546875" style="0" customWidth="1"/>
    <col min="21" max="23" width="6.5546875" style="0" customWidth="1"/>
    <col min="24" max="24" width="9.5546875" style="0" customWidth="1"/>
    <col min="25" max="25" width="8.5546875" style="0" customWidth="1"/>
  </cols>
  <sheetData>
    <row r="1" spans="1:26" s="107" customFormat="1" ht="23.25">
      <c r="A1" s="1141" t="s">
        <v>47</v>
      </c>
      <c r="B1" s="1141"/>
      <c r="C1" s="1141"/>
      <c r="D1" s="1141"/>
      <c r="E1" s="1141"/>
      <c r="F1" s="1141"/>
      <c r="G1" s="1141"/>
      <c r="H1" s="1141"/>
      <c r="I1" s="1141"/>
      <c r="J1" s="1141"/>
      <c r="K1" s="1141"/>
      <c r="L1" s="1141"/>
      <c r="M1" s="1141"/>
      <c r="N1" s="1141"/>
      <c r="O1" s="306"/>
      <c r="P1" s="306"/>
      <c r="Q1" s="306"/>
      <c r="R1" s="250"/>
      <c r="S1" s="250"/>
      <c r="T1" s="250"/>
      <c r="U1" s="250"/>
      <c r="V1" s="306"/>
      <c r="W1" s="306"/>
      <c r="X1" s="306"/>
      <c r="Y1" s="306"/>
      <c r="Z1" s="306"/>
    </row>
    <row r="2" spans="1:21" s="107" customFormat="1" ht="18" customHeight="1" thickBot="1">
      <c r="A2" s="107" t="s">
        <v>11</v>
      </c>
      <c r="N2" s="108" t="s">
        <v>289</v>
      </c>
      <c r="R2" s="250"/>
      <c r="S2" s="250"/>
      <c r="T2" s="250"/>
      <c r="U2" s="250"/>
    </row>
    <row r="3" spans="1:14" s="107" customFormat="1" ht="55.5" customHeight="1">
      <c r="A3" s="1150" t="s">
        <v>702</v>
      </c>
      <c r="B3" s="631" t="s">
        <v>48</v>
      </c>
      <c r="C3" s="632"/>
      <c r="D3" s="632"/>
      <c r="E3" s="633"/>
      <c r="F3" s="631" t="s">
        <v>49</v>
      </c>
      <c r="G3" s="632"/>
      <c r="H3" s="632"/>
      <c r="I3" s="633"/>
      <c r="J3" s="1152" t="s">
        <v>50</v>
      </c>
      <c r="K3" s="1153"/>
      <c r="L3" s="1153"/>
      <c r="M3" s="1154"/>
      <c r="N3" s="1155" t="s">
        <v>696</v>
      </c>
    </row>
    <row r="4" spans="1:14" s="107" customFormat="1" ht="63" customHeight="1">
      <c r="A4" s="1151"/>
      <c r="B4" s="76" t="s">
        <v>51</v>
      </c>
      <c r="C4" s="77" t="s">
        <v>52</v>
      </c>
      <c r="D4" s="76" t="s">
        <v>53</v>
      </c>
      <c r="E4" s="77" t="s">
        <v>54</v>
      </c>
      <c r="F4" s="76" t="s">
        <v>51</v>
      </c>
      <c r="G4" s="77" t="s">
        <v>52</v>
      </c>
      <c r="H4" s="76" t="s">
        <v>53</v>
      </c>
      <c r="I4" s="77" t="s">
        <v>54</v>
      </c>
      <c r="J4" s="76" t="s">
        <v>51</v>
      </c>
      <c r="K4" s="77" t="s">
        <v>52</v>
      </c>
      <c r="L4" s="76" t="s">
        <v>53</v>
      </c>
      <c r="M4" s="77" t="s">
        <v>54</v>
      </c>
      <c r="N4" s="1156"/>
    </row>
    <row r="5" spans="1:14" s="107" customFormat="1" ht="39" customHeight="1">
      <c r="A5" s="246" t="s">
        <v>299</v>
      </c>
      <c r="B5" s="268">
        <f aca="true" t="shared" si="0" ref="B5:E9">SUM(F5,J5)</f>
        <v>2</v>
      </c>
      <c r="C5" s="269">
        <f t="shared" si="0"/>
        <v>270</v>
      </c>
      <c r="D5" s="269">
        <f t="shared" si="0"/>
        <v>148</v>
      </c>
      <c r="E5" s="269">
        <f t="shared" si="0"/>
        <v>122</v>
      </c>
      <c r="F5" s="269">
        <v>2</v>
      </c>
      <c r="G5" s="269">
        <v>270</v>
      </c>
      <c r="H5" s="269">
        <v>148</v>
      </c>
      <c r="I5" s="269">
        <v>122</v>
      </c>
      <c r="J5" s="269">
        <v>0</v>
      </c>
      <c r="K5" s="269">
        <v>0</v>
      </c>
      <c r="L5" s="269">
        <v>0</v>
      </c>
      <c r="M5" s="270">
        <v>0</v>
      </c>
      <c r="N5" s="251" t="s">
        <v>299</v>
      </c>
    </row>
    <row r="6" spans="1:14" s="107" customFormat="1" ht="39" customHeight="1">
      <c r="A6" s="246" t="s">
        <v>396</v>
      </c>
      <c r="B6" s="268">
        <f t="shared" si="0"/>
        <v>2</v>
      </c>
      <c r="C6" s="269">
        <f t="shared" si="0"/>
        <v>267</v>
      </c>
      <c r="D6" s="269">
        <f t="shared" si="0"/>
        <v>135</v>
      </c>
      <c r="E6" s="269">
        <f t="shared" si="0"/>
        <v>132</v>
      </c>
      <c r="F6" s="269">
        <v>2</v>
      </c>
      <c r="G6" s="269">
        <v>267</v>
      </c>
      <c r="H6" s="269">
        <v>135</v>
      </c>
      <c r="I6" s="269">
        <v>132</v>
      </c>
      <c r="J6" s="269">
        <v>0</v>
      </c>
      <c r="K6" s="269">
        <v>0</v>
      </c>
      <c r="L6" s="269">
        <v>0</v>
      </c>
      <c r="M6" s="270">
        <v>0</v>
      </c>
      <c r="N6" s="251" t="s">
        <v>396</v>
      </c>
    </row>
    <row r="7" spans="1:14" s="107" customFormat="1" ht="39" customHeight="1">
      <c r="A7" s="246" t="s">
        <v>55</v>
      </c>
      <c r="B7" s="268">
        <f t="shared" si="0"/>
        <v>2</v>
      </c>
      <c r="C7" s="269">
        <f t="shared" si="0"/>
        <v>271</v>
      </c>
      <c r="D7" s="269">
        <f t="shared" si="0"/>
        <v>144</v>
      </c>
      <c r="E7" s="269">
        <f t="shared" si="0"/>
        <v>127</v>
      </c>
      <c r="F7" s="269">
        <v>2</v>
      </c>
      <c r="G7" s="269">
        <v>271</v>
      </c>
      <c r="H7" s="269">
        <v>144</v>
      </c>
      <c r="I7" s="269">
        <v>127</v>
      </c>
      <c r="J7" s="269">
        <v>0</v>
      </c>
      <c r="K7" s="269">
        <v>0</v>
      </c>
      <c r="L7" s="269">
        <v>0</v>
      </c>
      <c r="M7" s="270">
        <v>0</v>
      </c>
      <c r="N7" s="251" t="s">
        <v>55</v>
      </c>
    </row>
    <row r="8" spans="1:14" s="107" customFormat="1" ht="39" customHeight="1">
      <c r="A8" s="246" t="s">
        <v>93</v>
      </c>
      <c r="B8" s="268">
        <f t="shared" si="0"/>
        <v>2</v>
      </c>
      <c r="C8" s="269">
        <f t="shared" si="0"/>
        <v>252</v>
      </c>
      <c r="D8" s="269">
        <f t="shared" si="0"/>
        <v>140</v>
      </c>
      <c r="E8" s="269">
        <f t="shared" si="0"/>
        <v>112</v>
      </c>
      <c r="F8" s="269">
        <v>2</v>
      </c>
      <c r="G8" s="269">
        <v>252</v>
      </c>
      <c r="H8" s="269">
        <v>140</v>
      </c>
      <c r="I8" s="269">
        <v>112</v>
      </c>
      <c r="J8" s="269">
        <v>0</v>
      </c>
      <c r="K8" s="269">
        <v>0</v>
      </c>
      <c r="L8" s="269">
        <v>0</v>
      </c>
      <c r="M8" s="270">
        <v>0</v>
      </c>
      <c r="N8" s="251" t="s">
        <v>93</v>
      </c>
    </row>
    <row r="9" spans="1:14" s="107" customFormat="1" ht="39" customHeight="1">
      <c r="A9" s="246" t="s">
        <v>300</v>
      </c>
      <c r="B9" s="268">
        <f t="shared" si="0"/>
        <v>2</v>
      </c>
      <c r="C9" s="269">
        <f t="shared" si="0"/>
        <v>253</v>
      </c>
      <c r="D9" s="269">
        <f t="shared" si="0"/>
        <v>121</v>
      </c>
      <c r="E9" s="269">
        <f t="shared" si="0"/>
        <v>132</v>
      </c>
      <c r="F9" s="269">
        <v>2</v>
      </c>
      <c r="G9" s="269">
        <v>253</v>
      </c>
      <c r="H9" s="269">
        <v>121</v>
      </c>
      <c r="I9" s="269">
        <v>132</v>
      </c>
      <c r="J9" s="269">
        <v>0</v>
      </c>
      <c r="K9" s="269">
        <v>0</v>
      </c>
      <c r="L9" s="269">
        <v>0</v>
      </c>
      <c r="M9" s="270">
        <v>0</v>
      </c>
      <c r="N9" s="251" t="s">
        <v>300</v>
      </c>
    </row>
    <row r="10" spans="1:14" s="179" customFormat="1" ht="39" customHeight="1">
      <c r="A10" s="271" t="s">
        <v>56</v>
      </c>
      <c r="B10" s="634">
        <f aca="true" t="shared" si="1" ref="B10:M10">SUM(B11:B12)</f>
        <v>3</v>
      </c>
      <c r="C10" s="634">
        <f t="shared" si="1"/>
        <v>124</v>
      </c>
      <c r="D10" s="634">
        <f t="shared" si="1"/>
        <v>136</v>
      </c>
      <c r="E10" s="634">
        <f t="shared" si="1"/>
        <v>126</v>
      </c>
      <c r="F10" s="634">
        <f t="shared" si="1"/>
        <v>2</v>
      </c>
      <c r="G10" s="634">
        <f t="shared" si="1"/>
        <v>99</v>
      </c>
      <c r="H10" s="634">
        <f t="shared" si="1"/>
        <v>111</v>
      </c>
      <c r="I10" s="634">
        <f t="shared" si="1"/>
        <v>120</v>
      </c>
      <c r="J10" s="634">
        <f t="shared" si="1"/>
        <v>1</v>
      </c>
      <c r="K10" s="634">
        <f t="shared" si="1"/>
        <v>25</v>
      </c>
      <c r="L10" s="634">
        <f t="shared" si="1"/>
        <v>25</v>
      </c>
      <c r="M10" s="634">
        <f t="shared" si="1"/>
        <v>6</v>
      </c>
      <c r="N10" s="272" t="s">
        <v>57</v>
      </c>
    </row>
    <row r="11" spans="1:14" s="276" customFormat="1" ht="39" customHeight="1">
      <c r="A11" s="289" t="s">
        <v>58</v>
      </c>
      <c r="B11" s="281">
        <f aca="true" t="shared" si="2" ref="B11:E12">SUM(F11,J11)</f>
        <v>2</v>
      </c>
      <c r="C11" s="282">
        <f t="shared" si="2"/>
        <v>54</v>
      </c>
      <c r="D11" s="282">
        <f t="shared" si="2"/>
        <v>56</v>
      </c>
      <c r="E11" s="282">
        <f t="shared" si="2"/>
        <v>121</v>
      </c>
      <c r="F11" s="282">
        <v>1</v>
      </c>
      <c r="G11" s="282">
        <v>29</v>
      </c>
      <c r="H11" s="282">
        <v>31</v>
      </c>
      <c r="I11" s="282">
        <v>115</v>
      </c>
      <c r="J11" s="282">
        <v>1</v>
      </c>
      <c r="K11" s="282">
        <v>25</v>
      </c>
      <c r="L11" s="282">
        <v>25</v>
      </c>
      <c r="M11" s="282">
        <v>6</v>
      </c>
      <c r="N11" s="275" t="s">
        <v>59</v>
      </c>
    </row>
    <row r="12" spans="1:14" s="276" customFormat="1" ht="39" customHeight="1" thickBot="1">
      <c r="A12" s="635" t="s">
        <v>60</v>
      </c>
      <c r="B12" s="636">
        <f t="shared" si="2"/>
        <v>1</v>
      </c>
      <c r="C12" s="637">
        <f t="shared" si="2"/>
        <v>70</v>
      </c>
      <c r="D12" s="637">
        <f t="shared" si="2"/>
        <v>80</v>
      </c>
      <c r="E12" s="637">
        <f t="shared" si="2"/>
        <v>5</v>
      </c>
      <c r="F12" s="637">
        <v>1</v>
      </c>
      <c r="G12" s="637">
        <v>70</v>
      </c>
      <c r="H12" s="637">
        <v>80</v>
      </c>
      <c r="I12" s="637">
        <v>5</v>
      </c>
      <c r="J12" s="637">
        <v>0</v>
      </c>
      <c r="K12" s="637">
        <v>0</v>
      </c>
      <c r="L12" s="637">
        <v>0</v>
      </c>
      <c r="M12" s="637">
        <v>0</v>
      </c>
      <c r="N12" s="638" t="s">
        <v>61</v>
      </c>
    </row>
    <row r="13" spans="1:21" s="107" customFormat="1" ht="18" customHeight="1">
      <c r="A13" s="32" t="s">
        <v>1263</v>
      </c>
      <c r="L13" s="251"/>
      <c r="M13" s="251"/>
      <c r="N13" s="307" t="s">
        <v>62</v>
      </c>
      <c r="R13" s="250"/>
      <c r="S13" s="250"/>
      <c r="T13" s="250"/>
      <c r="U13" s="250"/>
    </row>
  </sheetData>
  <mergeCells count="4">
    <mergeCell ref="A1:N1"/>
    <mergeCell ref="A3:A4"/>
    <mergeCell ref="J3:M3"/>
    <mergeCell ref="N3:N4"/>
  </mergeCells>
  <printOptions/>
  <pageMargins left="0.39" right="0.57" top="0.71" bottom="0.81" header="0.5" footer="0.5"/>
  <pageSetup horizontalDpi="600" verticalDpi="600" orientation="landscape" paperSize="9" scale="9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B1">
      <selection activeCell="O9" sqref="O9"/>
    </sheetView>
  </sheetViews>
  <sheetFormatPr defaultColWidth="8.88671875" defaultRowHeight="13.5"/>
  <cols>
    <col min="1" max="1" width="5.77734375" style="0" customWidth="1"/>
    <col min="2" max="9" width="7.6640625" style="0" customWidth="1"/>
    <col min="10" max="10" width="5.77734375" style="0" customWidth="1"/>
    <col min="11" max="11" width="8.10546875" style="0" customWidth="1"/>
    <col min="12" max="14" width="6.77734375" style="0" customWidth="1"/>
    <col min="15" max="16" width="5.77734375" style="0" customWidth="1"/>
  </cols>
  <sheetData>
    <row r="1" spans="1:12" s="489" customFormat="1" ht="30" customHeight="1">
      <c r="A1" s="1164" t="s">
        <v>1264</v>
      </c>
      <c r="B1" s="1164"/>
      <c r="C1" s="1164"/>
      <c r="D1" s="1164"/>
      <c r="E1" s="1164"/>
      <c r="F1" s="1164"/>
      <c r="G1" s="1164"/>
      <c r="H1" s="1164"/>
      <c r="I1" s="1164"/>
      <c r="J1" s="1164"/>
      <c r="K1" s="1164"/>
      <c r="L1" s="1165"/>
    </row>
    <row r="2" spans="1:16" s="504" customFormat="1" ht="14.25" thickBot="1">
      <c r="A2" s="562" t="s">
        <v>722</v>
      </c>
      <c r="B2" s="641"/>
      <c r="P2" s="564" t="s">
        <v>63</v>
      </c>
    </row>
    <row r="3" spans="1:16" s="513" customFormat="1" ht="30" customHeight="1">
      <c r="A3" s="1016" t="s">
        <v>694</v>
      </c>
      <c r="B3" s="1017" t="s">
        <v>1265</v>
      </c>
      <c r="C3" s="1166"/>
      <c r="D3" s="642"/>
      <c r="E3" s="642"/>
      <c r="F3" s="642"/>
      <c r="G3" s="642"/>
      <c r="H3" s="642"/>
      <c r="I3" s="610"/>
      <c r="J3" s="1017" t="s">
        <v>64</v>
      </c>
      <c r="K3" s="1166"/>
      <c r="L3" s="1166"/>
      <c r="M3" s="1166"/>
      <c r="N3" s="1166"/>
      <c r="O3" s="1016"/>
      <c r="P3" s="1157" t="s">
        <v>703</v>
      </c>
    </row>
    <row r="4" spans="1:16" s="513" customFormat="1" ht="30" customHeight="1">
      <c r="A4" s="1012"/>
      <c r="B4" s="1011" t="s">
        <v>418</v>
      </c>
      <c r="C4" s="1012"/>
      <c r="D4" s="1021" t="s">
        <v>65</v>
      </c>
      <c r="E4" s="1022"/>
      <c r="F4" s="1021" t="s">
        <v>66</v>
      </c>
      <c r="G4" s="1022"/>
      <c r="H4" s="1021" t="s">
        <v>67</v>
      </c>
      <c r="I4" s="1022"/>
      <c r="J4" s="1011" t="s">
        <v>68</v>
      </c>
      <c r="K4" s="1167"/>
      <c r="L4" s="1167"/>
      <c r="M4" s="1167"/>
      <c r="N4" s="1167"/>
      <c r="O4" s="1012"/>
      <c r="P4" s="1158"/>
    </row>
    <row r="5" spans="1:16" s="513" customFormat="1" ht="30" customHeight="1">
      <c r="A5" s="1012"/>
      <c r="B5" s="1013" t="s">
        <v>1565</v>
      </c>
      <c r="C5" s="1014"/>
      <c r="D5" s="1013" t="s">
        <v>69</v>
      </c>
      <c r="E5" s="1014"/>
      <c r="F5" s="1013" t="s">
        <v>70</v>
      </c>
      <c r="G5" s="1014"/>
      <c r="H5" s="1013" t="s">
        <v>71</v>
      </c>
      <c r="I5" s="1014"/>
      <c r="J5" s="1160"/>
      <c r="K5" s="1161"/>
      <c r="L5" s="1161"/>
      <c r="M5" s="1161"/>
      <c r="N5" s="1161"/>
      <c r="O5" s="1162"/>
      <c r="P5" s="1158"/>
    </row>
    <row r="6" spans="1:16" s="513" customFormat="1" ht="30" customHeight="1">
      <c r="A6" s="1012"/>
      <c r="B6" s="643" t="s">
        <v>1266</v>
      </c>
      <c r="C6" s="643" t="s">
        <v>1267</v>
      </c>
      <c r="D6" s="643" t="s">
        <v>72</v>
      </c>
      <c r="E6" s="643" t="s">
        <v>73</v>
      </c>
      <c r="F6" s="643" t="s">
        <v>72</v>
      </c>
      <c r="G6" s="643" t="s">
        <v>73</v>
      </c>
      <c r="H6" s="643" t="s">
        <v>72</v>
      </c>
      <c r="I6" s="584" t="s">
        <v>73</v>
      </c>
      <c r="J6" s="584" t="s">
        <v>3</v>
      </c>
      <c r="K6" s="644" t="s">
        <v>1510</v>
      </c>
      <c r="L6" s="584" t="s">
        <v>1268</v>
      </c>
      <c r="M6" s="584" t="s">
        <v>74</v>
      </c>
      <c r="N6" s="584" t="s">
        <v>1269</v>
      </c>
      <c r="O6" s="584" t="s">
        <v>75</v>
      </c>
      <c r="P6" s="1158"/>
    </row>
    <row r="7" spans="1:16" s="647" customFormat="1" ht="45.75" customHeight="1">
      <c r="A7" s="1014"/>
      <c r="B7" s="645" t="s">
        <v>76</v>
      </c>
      <c r="C7" s="645" t="s">
        <v>77</v>
      </c>
      <c r="D7" s="645" t="s">
        <v>76</v>
      </c>
      <c r="E7" s="645" t="s">
        <v>77</v>
      </c>
      <c r="F7" s="645" t="s">
        <v>76</v>
      </c>
      <c r="G7" s="645" t="s">
        <v>77</v>
      </c>
      <c r="H7" s="645" t="s">
        <v>76</v>
      </c>
      <c r="I7" s="645" t="s">
        <v>77</v>
      </c>
      <c r="J7" s="645" t="s">
        <v>1565</v>
      </c>
      <c r="K7" s="646" t="s">
        <v>78</v>
      </c>
      <c r="L7" s="645" t="s">
        <v>79</v>
      </c>
      <c r="M7" s="646" t="s">
        <v>80</v>
      </c>
      <c r="N7" s="645" t="s">
        <v>81</v>
      </c>
      <c r="O7" s="645" t="s">
        <v>201</v>
      </c>
      <c r="P7" s="1159"/>
    </row>
    <row r="8" spans="1:16" s="13" customFormat="1" ht="54.75" customHeight="1">
      <c r="A8" s="17" t="s">
        <v>300</v>
      </c>
      <c r="B8" s="648">
        <f>SUM(D8,F8,H8)</f>
        <v>7</v>
      </c>
      <c r="C8" s="648">
        <f>SUM(E8,G8,I8)</f>
        <v>9197</v>
      </c>
      <c r="D8" s="648">
        <v>3</v>
      </c>
      <c r="E8" s="648">
        <v>4562</v>
      </c>
      <c r="F8" s="648">
        <v>3</v>
      </c>
      <c r="G8" s="648">
        <v>4577</v>
      </c>
      <c r="H8" s="648">
        <v>1</v>
      </c>
      <c r="I8" s="648">
        <v>58</v>
      </c>
      <c r="J8" s="648">
        <f>SUM(K8:O8)</f>
        <v>8176</v>
      </c>
      <c r="K8" s="648">
        <v>3716</v>
      </c>
      <c r="L8" s="648">
        <v>1237</v>
      </c>
      <c r="M8" s="648">
        <v>207</v>
      </c>
      <c r="N8" s="648">
        <v>377</v>
      </c>
      <c r="O8" s="649">
        <v>2639</v>
      </c>
      <c r="P8" s="369" t="s">
        <v>300</v>
      </c>
    </row>
    <row r="9" spans="1:16" s="513" customFormat="1" ht="54.75" customHeight="1">
      <c r="A9" s="372" t="s">
        <v>1003</v>
      </c>
      <c r="B9" s="869">
        <f>SUM(B10:B11)</f>
        <v>10</v>
      </c>
      <c r="C9" s="870">
        <f aca="true" t="shared" si="0" ref="C9:O9">SUM(C10:C11)</f>
        <v>10530</v>
      </c>
      <c r="D9" s="869">
        <f t="shared" si="0"/>
        <v>6</v>
      </c>
      <c r="E9" s="869">
        <f t="shared" si="0"/>
        <v>5466</v>
      </c>
      <c r="F9" s="869">
        <f t="shared" si="0"/>
        <v>3</v>
      </c>
      <c r="G9" s="869">
        <f t="shared" si="0"/>
        <v>4152</v>
      </c>
      <c r="H9" s="869">
        <f t="shared" si="0"/>
        <v>1</v>
      </c>
      <c r="I9" s="869">
        <f t="shared" si="0"/>
        <v>912</v>
      </c>
      <c r="J9" s="870">
        <f t="shared" si="0"/>
        <v>11125</v>
      </c>
      <c r="K9" s="869">
        <f t="shared" si="0"/>
        <v>5778</v>
      </c>
      <c r="L9" s="869">
        <f t="shared" si="0"/>
        <v>2116</v>
      </c>
      <c r="M9" s="869">
        <f t="shared" si="0"/>
        <v>294</v>
      </c>
      <c r="N9" s="869">
        <f t="shared" si="0"/>
        <v>396</v>
      </c>
      <c r="O9" s="871">
        <f t="shared" si="0"/>
        <v>2541</v>
      </c>
      <c r="P9" s="370" t="s">
        <v>1003</v>
      </c>
    </row>
    <row r="10" spans="1:16" s="13" customFormat="1" ht="54.75" customHeight="1">
      <c r="A10" s="373" t="s">
        <v>1555</v>
      </c>
      <c r="B10" s="650">
        <f>SUM(D10,F10,H10)</f>
        <v>9</v>
      </c>
      <c r="C10" s="651">
        <f>SUM(E10,G10,I10)</f>
        <v>10314</v>
      </c>
      <c r="D10" s="650">
        <v>5</v>
      </c>
      <c r="E10" s="650">
        <v>5250</v>
      </c>
      <c r="F10" s="650">
        <v>3</v>
      </c>
      <c r="G10" s="650">
        <v>4152</v>
      </c>
      <c r="H10" s="650">
        <v>1</v>
      </c>
      <c r="I10" s="650">
        <v>912</v>
      </c>
      <c r="J10" s="651">
        <f>SUM(K10:O10)</f>
        <v>10964</v>
      </c>
      <c r="K10" s="650">
        <v>5682</v>
      </c>
      <c r="L10" s="650">
        <v>2099</v>
      </c>
      <c r="M10" s="650">
        <v>290</v>
      </c>
      <c r="N10" s="650">
        <v>378</v>
      </c>
      <c r="O10" s="652">
        <v>2515</v>
      </c>
      <c r="P10" s="371" t="s">
        <v>1555</v>
      </c>
    </row>
    <row r="11" spans="1:16" s="13" customFormat="1" ht="54.75" customHeight="1" thickBot="1">
      <c r="A11" s="639" t="s">
        <v>1556</v>
      </c>
      <c r="B11" s="653">
        <f>SUM(D11,F11,H11)</f>
        <v>1</v>
      </c>
      <c r="C11" s="653">
        <f>SUM(E11,G11,I11)</f>
        <v>216</v>
      </c>
      <c r="D11" s="653">
        <v>1</v>
      </c>
      <c r="E11" s="653">
        <v>216</v>
      </c>
      <c r="F11" s="653">
        <v>0</v>
      </c>
      <c r="G11" s="653">
        <v>0</v>
      </c>
      <c r="H11" s="653">
        <v>0</v>
      </c>
      <c r="I11" s="653">
        <v>0</v>
      </c>
      <c r="J11" s="653">
        <f>SUM(K11:O11)</f>
        <v>161</v>
      </c>
      <c r="K11" s="653">
        <v>96</v>
      </c>
      <c r="L11" s="653">
        <v>17</v>
      </c>
      <c r="M11" s="653">
        <v>4</v>
      </c>
      <c r="N11" s="653">
        <v>18</v>
      </c>
      <c r="O11" s="654">
        <v>26</v>
      </c>
      <c r="P11" s="640" t="s">
        <v>1556</v>
      </c>
    </row>
    <row r="12" spans="1:16" s="491" customFormat="1" ht="18" customHeight="1">
      <c r="A12" s="655" t="s">
        <v>369</v>
      </c>
      <c r="F12" s="1163" t="s">
        <v>721</v>
      </c>
      <c r="G12" s="1163"/>
      <c r="H12" s="1163"/>
      <c r="I12" s="1163"/>
      <c r="J12" s="1163"/>
      <c r="K12" s="1163"/>
      <c r="L12" s="1163"/>
      <c r="M12" s="1163"/>
      <c r="N12" s="1163"/>
      <c r="O12" s="1163"/>
      <c r="P12" s="1163"/>
    </row>
    <row r="13" s="491" customFormat="1" ht="13.5"/>
    <row r="14" s="491" customFormat="1" ht="13.5"/>
    <row r="15" s="491" customFormat="1" ht="13.5"/>
    <row r="16" s="491" customFormat="1" ht="13.5"/>
    <row r="17" s="491" customFormat="1" ht="13.5"/>
  </sheetData>
  <mergeCells count="16">
    <mergeCell ref="F12:P12"/>
    <mergeCell ref="A1:L1"/>
    <mergeCell ref="A3:A7"/>
    <mergeCell ref="B3:C3"/>
    <mergeCell ref="J3:O3"/>
    <mergeCell ref="B4:C4"/>
    <mergeCell ref="D4:E4"/>
    <mergeCell ref="F4:G4"/>
    <mergeCell ref="H4:I4"/>
    <mergeCell ref="J4:O4"/>
    <mergeCell ref="P3:P7"/>
    <mergeCell ref="J5:O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44"/>
  <sheetViews>
    <sheetView zoomScaleSheetLayoutView="100" workbookViewId="0" topLeftCell="C1">
      <selection activeCell="I17" sqref="I17"/>
    </sheetView>
  </sheetViews>
  <sheetFormatPr defaultColWidth="8.88671875" defaultRowHeight="13.5"/>
  <cols>
    <col min="1" max="1" width="15.4453125" style="0" customWidth="1"/>
    <col min="2" max="9" width="13.77734375" style="0" customWidth="1"/>
    <col min="10" max="10" width="15.4453125" style="0" customWidth="1"/>
  </cols>
  <sheetData>
    <row r="1" spans="1:10" s="603" customFormat="1" ht="30" customHeight="1">
      <c r="A1" s="1170" t="s">
        <v>1271</v>
      </c>
      <c r="B1" s="1170"/>
      <c r="C1" s="1170"/>
      <c r="D1" s="1170"/>
      <c r="E1" s="1170"/>
      <c r="F1" s="1170"/>
      <c r="G1" s="1170"/>
      <c r="H1" s="1170"/>
      <c r="I1" s="1170"/>
      <c r="J1" s="1170"/>
    </row>
    <row r="2" spans="1:10" s="23" customFormat="1" ht="18" customHeight="1" thickBot="1">
      <c r="A2" s="23" t="s">
        <v>290</v>
      </c>
      <c r="J2" s="367" t="s">
        <v>294</v>
      </c>
    </row>
    <row r="3" spans="1:10" s="23" customFormat="1" ht="15" customHeight="1">
      <c r="A3" s="892" t="s">
        <v>1272</v>
      </c>
      <c r="B3" s="492" t="s">
        <v>1273</v>
      </c>
      <c r="C3" s="492" t="s">
        <v>1274</v>
      </c>
      <c r="D3" s="492" t="s">
        <v>1275</v>
      </c>
      <c r="E3" s="860" t="s">
        <v>1276</v>
      </c>
      <c r="F3" s="858"/>
      <c r="G3" s="858"/>
      <c r="H3" s="858"/>
      <c r="I3" s="859"/>
      <c r="J3" s="860" t="s">
        <v>164</v>
      </c>
    </row>
    <row r="4" spans="1:10" s="23" customFormat="1" ht="15" customHeight="1">
      <c r="A4" s="893"/>
      <c r="B4" s="114"/>
      <c r="C4" s="114"/>
      <c r="D4" s="114"/>
      <c r="E4" s="888" t="s">
        <v>1277</v>
      </c>
      <c r="F4" s="889"/>
      <c r="G4" s="889"/>
      <c r="H4" s="889"/>
      <c r="I4" s="879"/>
      <c r="J4" s="832"/>
    </row>
    <row r="5" spans="1:10" s="23" customFormat="1" ht="15" customHeight="1">
      <c r="A5" s="893"/>
      <c r="B5" s="114"/>
      <c r="C5" s="114"/>
      <c r="D5" s="114" t="s">
        <v>163</v>
      </c>
      <c r="E5" s="497" t="s">
        <v>1278</v>
      </c>
      <c r="F5" s="542" t="s">
        <v>1279</v>
      </c>
      <c r="G5" s="497" t="s">
        <v>197</v>
      </c>
      <c r="H5" s="542" t="s">
        <v>1280</v>
      </c>
      <c r="I5" s="497" t="s">
        <v>1281</v>
      </c>
      <c r="J5" s="832"/>
    </row>
    <row r="6" spans="1:10" s="23" customFormat="1" ht="27" customHeight="1">
      <c r="A6" s="894"/>
      <c r="B6" s="501" t="s">
        <v>421</v>
      </c>
      <c r="C6" s="502" t="s">
        <v>1282</v>
      </c>
      <c r="D6" s="501" t="s">
        <v>1283</v>
      </c>
      <c r="E6" s="510" t="s">
        <v>1284</v>
      </c>
      <c r="F6" s="510" t="s">
        <v>1285</v>
      </c>
      <c r="G6" s="656" t="s">
        <v>1286</v>
      </c>
      <c r="H6" s="502" t="s">
        <v>1287</v>
      </c>
      <c r="I6" s="501" t="s">
        <v>236</v>
      </c>
      <c r="J6" s="888"/>
    </row>
    <row r="7" spans="1:10" s="15" customFormat="1" ht="15" customHeight="1">
      <c r="A7" s="9" t="s">
        <v>460</v>
      </c>
      <c r="B7" s="657">
        <v>79</v>
      </c>
      <c r="C7" s="658">
        <v>46</v>
      </c>
      <c r="D7" s="658">
        <v>65</v>
      </c>
      <c r="E7" s="658">
        <v>0</v>
      </c>
      <c r="F7" s="658">
        <v>11</v>
      </c>
      <c r="G7" s="658">
        <v>26</v>
      </c>
      <c r="H7" s="658">
        <v>39</v>
      </c>
      <c r="I7" s="659">
        <v>3</v>
      </c>
      <c r="J7" s="660" t="s">
        <v>460</v>
      </c>
    </row>
    <row r="8" spans="1:10" s="12" customFormat="1" ht="15" customHeight="1">
      <c r="A8" s="9" t="s">
        <v>119</v>
      </c>
      <c r="B8" s="661">
        <v>61</v>
      </c>
      <c r="C8" s="662">
        <v>40</v>
      </c>
      <c r="D8" s="662">
        <v>21</v>
      </c>
      <c r="E8" s="662" t="s">
        <v>113</v>
      </c>
      <c r="F8" s="662">
        <v>12</v>
      </c>
      <c r="G8" s="662">
        <v>23</v>
      </c>
      <c r="H8" s="662">
        <v>22</v>
      </c>
      <c r="I8" s="424">
        <v>4</v>
      </c>
      <c r="J8" s="11" t="s">
        <v>119</v>
      </c>
    </row>
    <row r="9" spans="1:10" s="15" customFormat="1" ht="15" customHeight="1">
      <c r="A9" s="9" t="s">
        <v>462</v>
      </c>
      <c r="B9" s="85">
        <v>81</v>
      </c>
      <c r="C9" s="82">
        <v>53</v>
      </c>
      <c r="D9" s="82">
        <v>28</v>
      </c>
      <c r="E9" s="82">
        <v>0</v>
      </c>
      <c r="F9" s="82">
        <v>11</v>
      </c>
      <c r="G9" s="82">
        <v>25</v>
      </c>
      <c r="H9" s="82">
        <v>39</v>
      </c>
      <c r="I9" s="663">
        <v>6</v>
      </c>
      <c r="J9" s="11" t="s">
        <v>462</v>
      </c>
    </row>
    <row r="10" spans="1:10" s="12" customFormat="1" ht="15" customHeight="1">
      <c r="A10" s="9" t="s">
        <v>121</v>
      </c>
      <c r="B10" s="661">
        <v>64</v>
      </c>
      <c r="C10" s="662">
        <v>43</v>
      </c>
      <c r="D10" s="662">
        <v>21</v>
      </c>
      <c r="E10" s="662">
        <v>2</v>
      </c>
      <c r="F10" s="662">
        <v>12</v>
      </c>
      <c r="G10" s="662">
        <v>17</v>
      </c>
      <c r="H10" s="662">
        <v>33</v>
      </c>
      <c r="I10" s="424" t="s">
        <v>113</v>
      </c>
      <c r="J10" s="11" t="s">
        <v>121</v>
      </c>
    </row>
    <row r="11" spans="1:10" s="15" customFormat="1" ht="15" customHeight="1">
      <c r="A11" s="9" t="s">
        <v>464</v>
      </c>
      <c r="B11" s="85">
        <v>63</v>
      </c>
      <c r="C11" s="82">
        <v>42</v>
      </c>
      <c r="D11" s="82">
        <v>21</v>
      </c>
      <c r="E11" s="82">
        <v>0</v>
      </c>
      <c r="F11" s="82">
        <v>4</v>
      </c>
      <c r="G11" s="82">
        <v>17</v>
      </c>
      <c r="H11" s="82">
        <v>37</v>
      </c>
      <c r="I11" s="663">
        <v>5</v>
      </c>
      <c r="J11" s="11" t="s">
        <v>464</v>
      </c>
    </row>
    <row r="12" spans="1:10" s="12" customFormat="1" ht="15" customHeight="1">
      <c r="A12" s="9" t="s">
        <v>123</v>
      </c>
      <c r="B12" s="661">
        <v>80</v>
      </c>
      <c r="C12" s="662">
        <v>55</v>
      </c>
      <c r="D12" s="662">
        <v>25</v>
      </c>
      <c r="E12" s="662">
        <v>5</v>
      </c>
      <c r="F12" s="662">
        <v>15</v>
      </c>
      <c r="G12" s="662">
        <v>25</v>
      </c>
      <c r="H12" s="662">
        <v>34</v>
      </c>
      <c r="I12" s="424">
        <v>1</v>
      </c>
      <c r="J12" s="11" t="s">
        <v>123</v>
      </c>
    </row>
    <row r="13" spans="1:10" s="15" customFormat="1" ht="15" customHeight="1">
      <c r="A13" s="9" t="s">
        <v>466</v>
      </c>
      <c r="B13" s="85">
        <v>39</v>
      </c>
      <c r="C13" s="82">
        <v>26</v>
      </c>
      <c r="D13" s="82">
        <v>13</v>
      </c>
      <c r="E13" s="82">
        <v>0</v>
      </c>
      <c r="F13" s="82">
        <v>5</v>
      </c>
      <c r="G13" s="82">
        <v>15</v>
      </c>
      <c r="H13" s="82">
        <v>14</v>
      </c>
      <c r="I13" s="663">
        <v>4</v>
      </c>
      <c r="J13" s="11" t="s">
        <v>466</v>
      </c>
    </row>
    <row r="14" spans="1:10" s="12" customFormat="1" ht="15" customHeight="1">
      <c r="A14" s="9" t="s">
        <v>125</v>
      </c>
      <c r="B14" s="661">
        <v>78</v>
      </c>
      <c r="C14" s="662">
        <v>56</v>
      </c>
      <c r="D14" s="662">
        <v>22</v>
      </c>
      <c r="E14" s="662">
        <v>3</v>
      </c>
      <c r="F14" s="662">
        <v>18</v>
      </c>
      <c r="G14" s="662">
        <v>26</v>
      </c>
      <c r="H14" s="662">
        <v>30</v>
      </c>
      <c r="I14" s="424">
        <v>1</v>
      </c>
      <c r="J14" s="11" t="s">
        <v>125</v>
      </c>
    </row>
    <row r="15" spans="1:10" s="132" customFormat="1" ht="15" customHeight="1">
      <c r="A15" s="121" t="s">
        <v>468</v>
      </c>
      <c r="B15" s="175">
        <v>40</v>
      </c>
      <c r="C15" s="171">
        <v>23</v>
      </c>
      <c r="D15" s="171">
        <v>17</v>
      </c>
      <c r="E15" s="171">
        <v>2</v>
      </c>
      <c r="F15" s="171">
        <v>7</v>
      </c>
      <c r="G15" s="171">
        <v>18</v>
      </c>
      <c r="H15" s="171">
        <v>12</v>
      </c>
      <c r="I15" s="187">
        <v>1</v>
      </c>
      <c r="J15" s="122" t="s">
        <v>468</v>
      </c>
    </row>
    <row r="16" spans="1:10" s="132" customFormat="1" ht="15" customHeight="1">
      <c r="A16" s="121" t="s">
        <v>1288</v>
      </c>
      <c r="B16" s="175">
        <v>55</v>
      </c>
      <c r="C16" s="171">
        <v>40</v>
      </c>
      <c r="D16" s="171">
        <v>15</v>
      </c>
      <c r="E16" s="171">
        <v>2</v>
      </c>
      <c r="F16" s="171">
        <v>16</v>
      </c>
      <c r="G16" s="171">
        <v>17</v>
      </c>
      <c r="H16" s="171">
        <v>19</v>
      </c>
      <c r="I16" s="187">
        <v>1</v>
      </c>
      <c r="J16" s="122" t="s">
        <v>1288</v>
      </c>
    </row>
    <row r="17" spans="1:10" s="233" customFormat="1" ht="15" customHeight="1">
      <c r="A17" s="219" t="s">
        <v>1489</v>
      </c>
      <c r="B17" s="942">
        <f>SUM(B18:B43)</f>
        <v>91</v>
      </c>
      <c r="C17" s="943">
        <f aca="true" t="shared" si="0" ref="C17:I17">SUM(C18:C43)</f>
        <v>58</v>
      </c>
      <c r="D17" s="943">
        <f t="shared" si="0"/>
        <v>33</v>
      </c>
      <c r="E17" s="943">
        <f t="shared" si="0"/>
        <v>0</v>
      </c>
      <c r="F17" s="943">
        <f t="shared" si="0"/>
        <v>20</v>
      </c>
      <c r="G17" s="943">
        <f t="shared" si="0"/>
        <v>27</v>
      </c>
      <c r="H17" s="943">
        <f t="shared" si="0"/>
        <v>43</v>
      </c>
      <c r="I17" s="943">
        <f t="shared" si="0"/>
        <v>1</v>
      </c>
      <c r="J17" s="380" t="s">
        <v>1489</v>
      </c>
    </row>
    <row r="18" spans="1:10" s="132" customFormat="1" ht="15" customHeight="1">
      <c r="A18" s="121" t="s">
        <v>1482</v>
      </c>
      <c r="B18" s="944">
        <v>9</v>
      </c>
      <c r="C18" s="235">
        <v>6</v>
      </c>
      <c r="D18" s="235">
        <v>3</v>
      </c>
      <c r="E18" s="171">
        <v>0</v>
      </c>
      <c r="F18" s="235">
        <v>3</v>
      </c>
      <c r="G18" s="235">
        <v>4</v>
      </c>
      <c r="H18" s="235">
        <v>2</v>
      </c>
      <c r="I18" s="187">
        <v>0</v>
      </c>
      <c r="J18" s="192" t="s">
        <v>487</v>
      </c>
    </row>
    <row r="19" spans="1:10" s="132" customFormat="1" ht="15" customHeight="1">
      <c r="A19" s="121" t="s">
        <v>1483</v>
      </c>
      <c r="B19" s="944">
        <v>14</v>
      </c>
      <c r="C19" s="235">
        <v>9</v>
      </c>
      <c r="D19" s="235">
        <v>5</v>
      </c>
      <c r="E19" s="171">
        <v>0</v>
      </c>
      <c r="F19" s="235">
        <v>4</v>
      </c>
      <c r="G19" s="235">
        <v>4</v>
      </c>
      <c r="H19" s="235">
        <v>6</v>
      </c>
      <c r="I19" s="187">
        <v>0</v>
      </c>
      <c r="J19" s="192" t="s">
        <v>488</v>
      </c>
    </row>
    <row r="20" spans="1:10" s="132" customFormat="1" ht="15" customHeight="1">
      <c r="A20" s="121" t="s">
        <v>1484</v>
      </c>
      <c r="B20" s="944">
        <v>10</v>
      </c>
      <c r="C20" s="235">
        <v>6</v>
      </c>
      <c r="D20" s="235">
        <v>4</v>
      </c>
      <c r="E20" s="171">
        <v>0</v>
      </c>
      <c r="F20" s="235">
        <v>1</v>
      </c>
      <c r="G20" s="235">
        <v>5</v>
      </c>
      <c r="H20" s="235">
        <v>4</v>
      </c>
      <c r="I20" s="187">
        <v>0</v>
      </c>
      <c r="J20" s="192" t="s">
        <v>189</v>
      </c>
    </row>
    <row r="21" spans="1:10" s="132" customFormat="1" ht="15" customHeight="1">
      <c r="A21" s="121" t="s">
        <v>1485</v>
      </c>
      <c r="B21" s="944">
        <v>8</v>
      </c>
      <c r="C21" s="235">
        <v>5</v>
      </c>
      <c r="D21" s="235">
        <v>3</v>
      </c>
      <c r="E21" s="171">
        <v>0</v>
      </c>
      <c r="F21" s="235">
        <v>5</v>
      </c>
      <c r="G21" s="171">
        <v>0</v>
      </c>
      <c r="H21" s="235">
        <v>3</v>
      </c>
      <c r="I21" s="187">
        <v>0</v>
      </c>
      <c r="J21" s="192" t="s">
        <v>489</v>
      </c>
    </row>
    <row r="22" spans="1:10" s="132" customFormat="1" ht="15" customHeight="1">
      <c r="A22" s="121" t="s">
        <v>1486</v>
      </c>
      <c r="B22" s="944">
        <v>5</v>
      </c>
      <c r="C22" s="235">
        <v>4</v>
      </c>
      <c r="D22" s="235">
        <v>1</v>
      </c>
      <c r="E22" s="171">
        <v>0</v>
      </c>
      <c r="F22" s="171">
        <v>0</v>
      </c>
      <c r="G22" s="235">
        <v>1</v>
      </c>
      <c r="H22" s="235">
        <v>4</v>
      </c>
      <c r="I22" s="187">
        <v>0</v>
      </c>
      <c r="J22" s="192" t="s">
        <v>490</v>
      </c>
    </row>
    <row r="23" spans="1:10" s="132" customFormat="1" ht="15" customHeight="1">
      <c r="A23" s="121" t="s">
        <v>1487</v>
      </c>
      <c r="B23" s="175">
        <v>0</v>
      </c>
      <c r="C23" s="171">
        <v>0</v>
      </c>
      <c r="D23" s="171">
        <v>0</v>
      </c>
      <c r="E23" s="171">
        <v>0</v>
      </c>
      <c r="F23" s="171">
        <v>0</v>
      </c>
      <c r="G23" s="171">
        <v>0</v>
      </c>
      <c r="H23" s="171">
        <v>0</v>
      </c>
      <c r="I23" s="187">
        <v>0</v>
      </c>
      <c r="J23" s="192" t="s">
        <v>491</v>
      </c>
    </row>
    <row r="24" spans="1:10" s="132" customFormat="1" ht="15" customHeight="1">
      <c r="A24" s="121" t="s">
        <v>1488</v>
      </c>
      <c r="B24" s="944">
        <v>5</v>
      </c>
      <c r="C24" s="235">
        <v>2</v>
      </c>
      <c r="D24" s="235">
        <v>3</v>
      </c>
      <c r="E24" s="171">
        <v>0</v>
      </c>
      <c r="F24" s="235">
        <v>4</v>
      </c>
      <c r="G24" s="171">
        <v>0</v>
      </c>
      <c r="H24" s="235">
        <v>1</v>
      </c>
      <c r="I24" s="187">
        <v>0</v>
      </c>
      <c r="J24" s="192" t="s">
        <v>492</v>
      </c>
    </row>
    <row r="25" spans="1:10" s="123" customFormat="1" ht="15" customHeight="1">
      <c r="A25" s="121" t="s">
        <v>493</v>
      </c>
      <c r="B25" s="175">
        <v>0</v>
      </c>
      <c r="C25" s="171">
        <v>0</v>
      </c>
      <c r="D25" s="171">
        <v>0</v>
      </c>
      <c r="E25" s="171">
        <v>0</v>
      </c>
      <c r="F25" s="171">
        <v>0</v>
      </c>
      <c r="G25" s="171">
        <v>0</v>
      </c>
      <c r="H25" s="171">
        <v>0</v>
      </c>
      <c r="I25" s="187">
        <v>0</v>
      </c>
      <c r="J25" s="196" t="s">
        <v>494</v>
      </c>
    </row>
    <row r="26" spans="1:10" s="123" customFormat="1" ht="15" customHeight="1">
      <c r="A26" s="121" t="s">
        <v>495</v>
      </c>
      <c r="B26" s="175">
        <v>1</v>
      </c>
      <c r="C26" s="171">
        <v>1</v>
      </c>
      <c r="D26" s="171">
        <v>0</v>
      </c>
      <c r="E26" s="171">
        <v>0</v>
      </c>
      <c r="F26" s="171">
        <v>1</v>
      </c>
      <c r="G26" s="171">
        <v>0</v>
      </c>
      <c r="H26" s="171">
        <v>0</v>
      </c>
      <c r="I26" s="187">
        <v>0</v>
      </c>
      <c r="J26" s="196" t="s">
        <v>496</v>
      </c>
    </row>
    <row r="27" spans="1:10" s="123" customFormat="1" ht="15" customHeight="1">
      <c r="A27" s="121" t="s">
        <v>497</v>
      </c>
      <c r="B27" s="175">
        <v>1</v>
      </c>
      <c r="C27" s="171">
        <v>1</v>
      </c>
      <c r="D27" s="171">
        <v>0</v>
      </c>
      <c r="E27" s="171">
        <v>0</v>
      </c>
      <c r="F27" s="171">
        <v>0</v>
      </c>
      <c r="G27" s="171">
        <v>0</v>
      </c>
      <c r="H27" s="171">
        <v>1</v>
      </c>
      <c r="I27" s="187">
        <v>0</v>
      </c>
      <c r="J27" s="196" t="s">
        <v>498</v>
      </c>
    </row>
    <row r="28" spans="1:10" s="123" customFormat="1" ht="15" customHeight="1">
      <c r="A28" s="121" t="s">
        <v>499</v>
      </c>
      <c r="B28" s="175">
        <v>11</v>
      </c>
      <c r="C28" s="171">
        <v>7</v>
      </c>
      <c r="D28" s="171">
        <v>4</v>
      </c>
      <c r="E28" s="171">
        <v>0</v>
      </c>
      <c r="F28" s="171">
        <v>1</v>
      </c>
      <c r="G28" s="171">
        <v>5</v>
      </c>
      <c r="H28" s="171">
        <v>5</v>
      </c>
      <c r="I28" s="187">
        <v>0</v>
      </c>
      <c r="J28" s="196" t="s">
        <v>500</v>
      </c>
    </row>
    <row r="29" spans="1:10" s="123" customFormat="1" ht="15" customHeight="1">
      <c r="A29" s="121" t="s">
        <v>501</v>
      </c>
      <c r="B29" s="175">
        <v>0</v>
      </c>
      <c r="C29" s="171">
        <v>0</v>
      </c>
      <c r="D29" s="171">
        <v>0</v>
      </c>
      <c r="E29" s="171">
        <v>0</v>
      </c>
      <c r="F29" s="171">
        <v>0</v>
      </c>
      <c r="G29" s="171">
        <v>0</v>
      </c>
      <c r="H29" s="171"/>
      <c r="I29" s="187">
        <v>0</v>
      </c>
      <c r="J29" s="196" t="s">
        <v>502</v>
      </c>
    </row>
    <row r="30" spans="1:10" s="123" customFormat="1" ht="15" customHeight="1">
      <c r="A30" s="121" t="s">
        <v>503</v>
      </c>
      <c r="B30" s="175">
        <v>4</v>
      </c>
      <c r="C30" s="171">
        <v>2</v>
      </c>
      <c r="D30" s="171">
        <v>2</v>
      </c>
      <c r="E30" s="171">
        <v>0</v>
      </c>
      <c r="F30" s="171">
        <v>0</v>
      </c>
      <c r="G30" s="171">
        <v>2</v>
      </c>
      <c r="H30" s="171">
        <v>2</v>
      </c>
      <c r="I30" s="187">
        <v>0</v>
      </c>
      <c r="J30" s="196" t="s">
        <v>504</v>
      </c>
    </row>
    <row r="31" spans="1:10" s="123" customFormat="1" ht="15" customHeight="1">
      <c r="A31" s="121" t="s">
        <v>505</v>
      </c>
      <c r="B31" s="175">
        <v>1</v>
      </c>
      <c r="C31" s="171">
        <v>1</v>
      </c>
      <c r="D31" s="171">
        <v>0</v>
      </c>
      <c r="E31" s="171">
        <v>0</v>
      </c>
      <c r="F31" s="171">
        <v>0</v>
      </c>
      <c r="G31" s="171">
        <v>0</v>
      </c>
      <c r="H31" s="171">
        <v>1</v>
      </c>
      <c r="I31" s="187">
        <v>0</v>
      </c>
      <c r="J31" s="196" t="s">
        <v>506</v>
      </c>
    </row>
    <row r="32" spans="1:10" s="123" customFormat="1" ht="15" customHeight="1">
      <c r="A32" s="121" t="s">
        <v>507</v>
      </c>
      <c r="B32" s="175">
        <v>2</v>
      </c>
      <c r="C32" s="171">
        <v>1</v>
      </c>
      <c r="D32" s="171">
        <v>1</v>
      </c>
      <c r="E32" s="171">
        <v>0</v>
      </c>
      <c r="F32" s="171">
        <v>0</v>
      </c>
      <c r="G32" s="171">
        <v>1</v>
      </c>
      <c r="H32" s="171">
        <v>1</v>
      </c>
      <c r="I32" s="187">
        <v>0</v>
      </c>
      <c r="J32" s="196" t="s">
        <v>508</v>
      </c>
    </row>
    <row r="33" spans="1:10" s="123" customFormat="1" ht="15" customHeight="1">
      <c r="A33" s="121" t="s">
        <v>509</v>
      </c>
      <c r="B33" s="175">
        <v>2</v>
      </c>
      <c r="C33" s="171">
        <v>2</v>
      </c>
      <c r="D33" s="171">
        <v>0</v>
      </c>
      <c r="E33" s="171">
        <v>0</v>
      </c>
      <c r="F33" s="171">
        <v>0</v>
      </c>
      <c r="G33" s="171">
        <v>0</v>
      </c>
      <c r="H33" s="171">
        <v>2</v>
      </c>
      <c r="I33" s="187">
        <v>0</v>
      </c>
      <c r="J33" s="196" t="s">
        <v>510</v>
      </c>
    </row>
    <row r="34" spans="1:10" s="123" customFormat="1" ht="15" customHeight="1">
      <c r="A34" s="121" t="s">
        <v>511</v>
      </c>
      <c r="B34" s="175">
        <v>2</v>
      </c>
      <c r="C34" s="171">
        <v>1</v>
      </c>
      <c r="D34" s="171">
        <v>1</v>
      </c>
      <c r="E34" s="171">
        <v>0</v>
      </c>
      <c r="F34" s="171">
        <v>0</v>
      </c>
      <c r="G34" s="171">
        <v>1</v>
      </c>
      <c r="H34" s="171">
        <v>1</v>
      </c>
      <c r="I34" s="187">
        <v>0</v>
      </c>
      <c r="J34" s="196" t="s">
        <v>512</v>
      </c>
    </row>
    <row r="35" spans="1:10" s="123" customFormat="1" ht="15" customHeight="1">
      <c r="A35" s="121" t="s">
        <v>513</v>
      </c>
      <c r="B35" s="175">
        <v>0</v>
      </c>
      <c r="C35" s="171">
        <v>0</v>
      </c>
      <c r="D35" s="171">
        <v>0</v>
      </c>
      <c r="E35" s="171">
        <v>0</v>
      </c>
      <c r="F35" s="171">
        <v>0</v>
      </c>
      <c r="G35" s="171">
        <v>0</v>
      </c>
      <c r="H35" s="171">
        <v>0</v>
      </c>
      <c r="I35" s="187">
        <v>0</v>
      </c>
      <c r="J35" s="196" t="s">
        <v>514</v>
      </c>
    </row>
    <row r="36" spans="1:10" s="123" customFormat="1" ht="15" customHeight="1">
      <c r="A36" s="121" t="s">
        <v>515</v>
      </c>
      <c r="B36" s="175">
        <v>0</v>
      </c>
      <c r="C36" s="171">
        <v>0</v>
      </c>
      <c r="D36" s="171">
        <v>0</v>
      </c>
      <c r="E36" s="171">
        <v>0</v>
      </c>
      <c r="F36" s="171">
        <v>0</v>
      </c>
      <c r="G36" s="171">
        <v>0</v>
      </c>
      <c r="H36" s="171">
        <v>0</v>
      </c>
      <c r="I36" s="187">
        <v>0</v>
      </c>
      <c r="J36" s="196" t="s">
        <v>516</v>
      </c>
    </row>
    <row r="37" spans="1:10" s="123" customFormat="1" ht="15" customHeight="1">
      <c r="A37" s="121" t="s">
        <v>517</v>
      </c>
      <c r="B37" s="175">
        <v>1</v>
      </c>
      <c r="C37" s="171">
        <v>1</v>
      </c>
      <c r="D37" s="171">
        <v>0</v>
      </c>
      <c r="E37" s="171">
        <v>0</v>
      </c>
      <c r="F37" s="171">
        <v>0</v>
      </c>
      <c r="G37" s="171">
        <v>0</v>
      </c>
      <c r="H37" s="171">
        <v>1</v>
      </c>
      <c r="I37" s="187">
        <v>0</v>
      </c>
      <c r="J37" s="196" t="s">
        <v>518</v>
      </c>
    </row>
    <row r="38" spans="1:10" s="123" customFormat="1" ht="15" customHeight="1">
      <c r="A38" s="121" t="s">
        <v>519</v>
      </c>
      <c r="B38" s="175">
        <v>0</v>
      </c>
      <c r="C38" s="171">
        <v>0</v>
      </c>
      <c r="D38" s="171">
        <v>0</v>
      </c>
      <c r="E38" s="171">
        <v>0</v>
      </c>
      <c r="F38" s="171">
        <v>0</v>
      </c>
      <c r="G38" s="171">
        <v>0</v>
      </c>
      <c r="H38" s="171">
        <v>0</v>
      </c>
      <c r="I38" s="187">
        <v>0</v>
      </c>
      <c r="J38" s="196" t="s">
        <v>520</v>
      </c>
    </row>
    <row r="39" spans="1:10" s="123" customFormat="1" ht="15" customHeight="1">
      <c r="A39" s="121" t="s">
        <v>521</v>
      </c>
      <c r="B39" s="175">
        <v>11</v>
      </c>
      <c r="C39" s="171">
        <v>6</v>
      </c>
      <c r="D39" s="171">
        <v>5</v>
      </c>
      <c r="E39" s="171">
        <v>0</v>
      </c>
      <c r="F39" s="171">
        <v>0</v>
      </c>
      <c r="G39" s="171">
        <v>4</v>
      </c>
      <c r="H39" s="171">
        <v>7</v>
      </c>
      <c r="I39" s="187">
        <v>0</v>
      </c>
      <c r="J39" s="196" t="s">
        <v>522</v>
      </c>
    </row>
    <row r="40" spans="1:10" s="123" customFormat="1" ht="15" customHeight="1">
      <c r="A40" s="121" t="s">
        <v>523</v>
      </c>
      <c r="B40" s="175">
        <v>2</v>
      </c>
      <c r="C40" s="171">
        <v>1</v>
      </c>
      <c r="D40" s="171">
        <v>1</v>
      </c>
      <c r="E40" s="171">
        <v>0</v>
      </c>
      <c r="F40" s="171">
        <v>1</v>
      </c>
      <c r="G40" s="171">
        <v>0</v>
      </c>
      <c r="H40" s="171">
        <v>1</v>
      </c>
      <c r="I40" s="187">
        <v>0</v>
      </c>
      <c r="J40" s="196" t="s">
        <v>524</v>
      </c>
    </row>
    <row r="41" spans="1:10" s="123" customFormat="1" ht="15" customHeight="1">
      <c r="A41" s="121" t="s">
        <v>525</v>
      </c>
      <c r="B41" s="175">
        <v>1</v>
      </c>
      <c r="C41" s="171">
        <v>1</v>
      </c>
      <c r="D41" s="171">
        <v>0</v>
      </c>
      <c r="E41" s="171">
        <v>0</v>
      </c>
      <c r="F41" s="171">
        <v>0</v>
      </c>
      <c r="G41" s="171">
        <v>0</v>
      </c>
      <c r="H41" s="171">
        <v>0</v>
      </c>
      <c r="I41" s="187">
        <v>1</v>
      </c>
      <c r="J41" s="196" t="s">
        <v>526</v>
      </c>
    </row>
    <row r="42" spans="1:10" s="123" customFormat="1" ht="15" customHeight="1">
      <c r="A42" s="121" t="s">
        <v>527</v>
      </c>
      <c r="B42" s="175">
        <v>1</v>
      </c>
      <c r="C42" s="171">
        <v>1</v>
      </c>
      <c r="D42" s="171">
        <v>0</v>
      </c>
      <c r="E42" s="171">
        <v>0</v>
      </c>
      <c r="F42" s="171">
        <v>0</v>
      </c>
      <c r="G42" s="171">
        <v>0</v>
      </c>
      <c r="H42" s="171">
        <v>1</v>
      </c>
      <c r="I42" s="187">
        <v>0</v>
      </c>
      <c r="J42" s="196" t="s">
        <v>528</v>
      </c>
    </row>
    <row r="43" spans="1:10" s="123" customFormat="1" ht="15" customHeight="1" thickBot="1">
      <c r="A43" s="197" t="s">
        <v>529</v>
      </c>
      <c r="B43" s="198">
        <v>0</v>
      </c>
      <c r="C43" s="199">
        <v>0</v>
      </c>
      <c r="D43" s="199">
        <v>0</v>
      </c>
      <c r="E43" s="199">
        <v>0</v>
      </c>
      <c r="F43" s="199">
        <v>0</v>
      </c>
      <c r="G43" s="199">
        <v>0</v>
      </c>
      <c r="H43" s="199">
        <v>0</v>
      </c>
      <c r="I43" s="200">
        <v>0</v>
      </c>
      <c r="J43" s="201" t="s">
        <v>530</v>
      </c>
    </row>
    <row r="44" spans="1:19" s="504" customFormat="1" ht="13.5">
      <c r="A44" s="1168" t="s">
        <v>1270</v>
      </c>
      <c r="B44" s="1168"/>
      <c r="C44" s="1168"/>
      <c r="D44" s="664"/>
      <c r="E44" s="664"/>
      <c r="F44" s="664"/>
      <c r="G44" s="664"/>
      <c r="H44" s="1169" t="s">
        <v>723</v>
      </c>
      <c r="I44" s="1169"/>
      <c r="J44" s="1169"/>
      <c r="K44" s="1169"/>
      <c r="L44" s="1169"/>
      <c r="M44" s="1169"/>
      <c r="N44" s="552"/>
      <c r="O44" s="552"/>
      <c r="P44" s="552"/>
      <c r="Q44" s="552"/>
      <c r="R44" s="552"/>
      <c r="S44" s="552"/>
    </row>
    <row r="45" s="513" customFormat="1" ht="13.5"/>
    <row r="46" s="513" customFormat="1" ht="13.5"/>
    <row r="47" s="513" customFormat="1" ht="13.5"/>
    <row r="48" s="513" customFormat="1" ht="13.5"/>
    <row r="49" s="513" customFormat="1" ht="13.5"/>
    <row r="50" s="513" customFormat="1" ht="13.5"/>
    <row r="51" s="513" customFormat="1" ht="13.5"/>
    <row r="52" s="513" customFormat="1" ht="13.5"/>
    <row r="53" s="513" customFormat="1" ht="13.5"/>
    <row r="54" s="513" customFormat="1" ht="13.5"/>
    <row r="55" s="513" customFormat="1" ht="13.5"/>
    <row r="56" s="513" customFormat="1" ht="13.5"/>
    <row r="57" s="513" customFormat="1" ht="13.5"/>
    <row r="58" s="513" customFormat="1" ht="13.5"/>
    <row r="59" s="513" customFormat="1" ht="13.5"/>
    <row r="60" s="513" customFormat="1" ht="13.5"/>
    <row r="61" s="1" customFormat="1" ht="13.5"/>
    <row r="62" s="1" customFormat="1" ht="13.5"/>
    <row r="63" s="1" customFormat="1" ht="13.5"/>
    <row r="64" s="1" customFormat="1" ht="13.5"/>
  </sheetData>
  <mergeCells count="7">
    <mergeCell ref="A44:C44"/>
    <mergeCell ref="H44:M44"/>
    <mergeCell ref="A1:J1"/>
    <mergeCell ref="E3:I3"/>
    <mergeCell ref="E4:I4"/>
    <mergeCell ref="A3:A6"/>
    <mergeCell ref="J3:J6"/>
  </mergeCells>
  <printOptions/>
  <pageMargins left="0.75" right="0.75" top="0.32" bottom="0.21" header="0.18" footer="0.14"/>
  <pageSetup horizontalDpi="600" verticalDpi="600" orientation="landscape" paperSize="9" scale="80" r:id="rId1"/>
  <rowBreaks count="1" manualBreakCount="1">
    <brk id="44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B10">
      <selection activeCell="I13" sqref="I13"/>
    </sheetView>
  </sheetViews>
  <sheetFormatPr defaultColWidth="8.88671875" defaultRowHeight="13.5"/>
  <cols>
    <col min="1" max="1" width="7.88671875" style="16" customWidth="1"/>
    <col min="2" max="21" width="7.3359375" style="16" customWidth="1"/>
    <col min="22" max="22" width="6.77734375" style="16" customWidth="1"/>
    <col min="23" max="16384" width="8.77734375" style="16" customWidth="1"/>
  </cols>
  <sheetData>
    <row r="1" spans="1:22" s="23" customFormat="1" ht="30" customHeight="1">
      <c r="A1" s="828" t="s">
        <v>1494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  <c r="P1" s="828"/>
      <c r="Q1" s="828"/>
      <c r="R1" s="828"/>
      <c r="S1" s="828"/>
      <c r="T1" s="828"/>
      <c r="U1" s="828"/>
      <c r="V1" s="828"/>
    </row>
    <row r="2" spans="1:22" s="23" customFormat="1" ht="18" customHeight="1" thickBot="1">
      <c r="A2" s="23" t="s">
        <v>292</v>
      </c>
      <c r="T2" s="385" t="s">
        <v>1289</v>
      </c>
      <c r="V2" s="367" t="s">
        <v>289</v>
      </c>
    </row>
    <row r="3" spans="1:22" s="23" customFormat="1" ht="45" customHeight="1">
      <c r="A3" s="859" t="s">
        <v>115</v>
      </c>
      <c r="B3" s="860" t="s">
        <v>1290</v>
      </c>
      <c r="C3" s="858"/>
      <c r="D3" s="858"/>
      <c r="E3" s="859"/>
      <c r="F3" s="860" t="s">
        <v>1291</v>
      </c>
      <c r="G3" s="858"/>
      <c r="H3" s="858"/>
      <c r="I3" s="859"/>
      <c r="J3" s="860" t="s">
        <v>1292</v>
      </c>
      <c r="K3" s="858"/>
      <c r="L3" s="858"/>
      <c r="M3" s="859"/>
      <c r="N3" s="860" t="s">
        <v>1293</v>
      </c>
      <c r="O3" s="858"/>
      <c r="P3" s="858"/>
      <c r="Q3" s="859"/>
      <c r="R3" s="860" t="s">
        <v>1294</v>
      </c>
      <c r="S3" s="858"/>
      <c r="T3" s="858"/>
      <c r="U3" s="859"/>
      <c r="V3" s="860" t="s">
        <v>116</v>
      </c>
    </row>
    <row r="4" spans="1:22" s="23" customFormat="1" ht="45" customHeight="1">
      <c r="A4" s="833"/>
      <c r="B4" s="888" t="s">
        <v>421</v>
      </c>
      <c r="C4" s="889"/>
      <c r="D4" s="889"/>
      <c r="E4" s="879"/>
      <c r="F4" s="888" t="s">
        <v>1295</v>
      </c>
      <c r="G4" s="889"/>
      <c r="H4" s="889"/>
      <c r="I4" s="879"/>
      <c r="J4" s="888" t="s">
        <v>1296</v>
      </c>
      <c r="K4" s="889"/>
      <c r="L4" s="889"/>
      <c r="M4" s="879"/>
      <c r="N4" s="888" t="s">
        <v>1297</v>
      </c>
      <c r="O4" s="889"/>
      <c r="P4" s="889"/>
      <c r="Q4" s="879"/>
      <c r="R4" s="888" t="s">
        <v>236</v>
      </c>
      <c r="S4" s="889"/>
      <c r="T4" s="889"/>
      <c r="U4" s="879"/>
      <c r="V4" s="832"/>
    </row>
    <row r="5" spans="1:22" s="23" customFormat="1" ht="45" customHeight="1">
      <c r="A5" s="833"/>
      <c r="B5" s="497" t="s">
        <v>1165</v>
      </c>
      <c r="C5" s="497" t="s">
        <v>1298</v>
      </c>
      <c r="D5" s="497" t="s">
        <v>1299</v>
      </c>
      <c r="E5" s="497" t="s">
        <v>1300</v>
      </c>
      <c r="F5" s="497" t="s">
        <v>1165</v>
      </c>
      <c r="G5" s="497" t="s">
        <v>1298</v>
      </c>
      <c r="H5" s="497" t="s">
        <v>1299</v>
      </c>
      <c r="I5" s="497" t="s">
        <v>1300</v>
      </c>
      <c r="J5" s="497" t="s">
        <v>1165</v>
      </c>
      <c r="K5" s="497" t="s">
        <v>1298</v>
      </c>
      <c r="L5" s="497" t="s">
        <v>1299</v>
      </c>
      <c r="M5" s="497" t="s">
        <v>1300</v>
      </c>
      <c r="N5" s="497" t="s">
        <v>1165</v>
      </c>
      <c r="O5" s="497" t="s">
        <v>1298</v>
      </c>
      <c r="P5" s="497" t="s">
        <v>1299</v>
      </c>
      <c r="Q5" s="497" t="s">
        <v>1300</v>
      </c>
      <c r="R5" s="497" t="s">
        <v>1165</v>
      </c>
      <c r="S5" s="497" t="s">
        <v>1298</v>
      </c>
      <c r="T5" s="497" t="s">
        <v>1299</v>
      </c>
      <c r="U5" s="497" t="s">
        <v>1300</v>
      </c>
      <c r="V5" s="832"/>
    </row>
    <row r="6" spans="1:22" s="23" customFormat="1" ht="45" customHeight="1">
      <c r="A6" s="833"/>
      <c r="B6" s="114" t="s">
        <v>431</v>
      </c>
      <c r="C6" s="114"/>
      <c r="D6" s="114"/>
      <c r="E6" s="114" t="s">
        <v>1166</v>
      </c>
      <c r="F6" s="114" t="s">
        <v>431</v>
      </c>
      <c r="G6" s="114"/>
      <c r="H6" s="114"/>
      <c r="I6" s="114" t="s">
        <v>1301</v>
      </c>
      <c r="J6" s="114" t="s">
        <v>431</v>
      </c>
      <c r="K6" s="114"/>
      <c r="L6" s="114"/>
      <c r="M6" s="114" t="s">
        <v>1301</v>
      </c>
      <c r="N6" s="114" t="s">
        <v>431</v>
      </c>
      <c r="O6" s="114"/>
      <c r="P6" s="114"/>
      <c r="Q6" s="114" t="s">
        <v>1301</v>
      </c>
      <c r="R6" s="114" t="s">
        <v>431</v>
      </c>
      <c r="S6" s="114"/>
      <c r="T6" s="114"/>
      <c r="U6" s="114" t="s">
        <v>1301</v>
      </c>
      <c r="V6" s="832"/>
    </row>
    <row r="7" spans="1:22" s="23" customFormat="1" ht="45" customHeight="1">
      <c r="A7" s="833"/>
      <c r="B7" s="114" t="s">
        <v>1302</v>
      </c>
      <c r="C7" s="114"/>
      <c r="D7" s="506"/>
      <c r="E7" s="520" t="s">
        <v>1303</v>
      </c>
      <c r="F7" s="114" t="s">
        <v>1302</v>
      </c>
      <c r="G7" s="114"/>
      <c r="H7" s="506"/>
      <c r="I7" s="520" t="s">
        <v>1303</v>
      </c>
      <c r="J7" s="114" t="s">
        <v>1302</v>
      </c>
      <c r="K7" s="114"/>
      <c r="L7" s="506"/>
      <c r="M7" s="520" t="s">
        <v>1303</v>
      </c>
      <c r="N7" s="114" t="s">
        <v>1302</v>
      </c>
      <c r="O7" s="114"/>
      <c r="P7" s="506"/>
      <c r="Q7" s="520" t="s">
        <v>1303</v>
      </c>
      <c r="R7" s="114" t="s">
        <v>1302</v>
      </c>
      <c r="S7" s="114"/>
      <c r="T7" s="506"/>
      <c r="U7" s="520" t="s">
        <v>1303</v>
      </c>
      <c r="V7" s="832"/>
    </row>
    <row r="8" spans="1:22" s="23" customFormat="1" ht="45" customHeight="1">
      <c r="A8" s="879"/>
      <c r="B8" s="501" t="s">
        <v>1304</v>
      </c>
      <c r="C8" s="501" t="s">
        <v>1305</v>
      </c>
      <c r="D8" s="665" t="s">
        <v>1306</v>
      </c>
      <c r="E8" s="510" t="s">
        <v>1307</v>
      </c>
      <c r="F8" s="501" t="s">
        <v>1304</v>
      </c>
      <c r="G8" s="501" t="s">
        <v>1305</v>
      </c>
      <c r="H8" s="665" t="s">
        <v>1306</v>
      </c>
      <c r="I8" s="510" t="s">
        <v>1307</v>
      </c>
      <c r="J8" s="501" t="s">
        <v>1304</v>
      </c>
      <c r="K8" s="501" t="s">
        <v>1305</v>
      </c>
      <c r="L8" s="665" t="s">
        <v>1306</v>
      </c>
      <c r="M8" s="510" t="s">
        <v>1307</v>
      </c>
      <c r="N8" s="501" t="s">
        <v>1304</v>
      </c>
      <c r="O8" s="501" t="s">
        <v>1305</v>
      </c>
      <c r="P8" s="665" t="s">
        <v>1306</v>
      </c>
      <c r="Q8" s="510" t="s">
        <v>1307</v>
      </c>
      <c r="R8" s="501" t="s">
        <v>1304</v>
      </c>
      <c r="S8" s="501" t="s">
        <v>1305</v>
      </c>
      <c r="T8" s="665" t="s">
        <v>1306</v>
      </c>
      <c r="U8" s="510" t="s">
        <v>1307</v>
      </c>
      <c r="V8" s="888"/>
    </row>
    <row r="9" spans="1:22" s="10" customFormat="1" ht="60" customHeight="1">
      <c r="A9" s="9" t="s">
        <v>297</v>
      </c>
      <c r="B9" s="85">
        <f>SUM(F9,J9,N9)</f>
        <v>3</v>
      </c>
      <c r="C9" s="82">
        <v>79</v>
      </c>
      <c r="D9" s="82">
        <v>57</v>
      </c>
      <c r="E9" s="82">
        <v>196</v>
      </c>
      <c r="F9" s="82">
        <v>3</v>
      </c>
      <c r="G9" s="82">
        <v>79</v>
      </c>
      <c r="H9" s="82">
        <v>57</v>
      </c>
      <c r="I9" s="82">
        <v>196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11" t="s">
        <v>297</v>
      </c>
    </row>
    <row r="10" spans="1:22" s="10" customFormat="1" ht="60" customHeight="1">
      <c r="A10" s="9" t="s">
        <v>395</v>
      </c>
      <c r="B10" s="82">
        <f>SUM(F10,J10,N10)</f>
        <v>3</v>
      </c>
      <c r="C10" s="82">
        <f>SUM(G10,K10,O10)</f>
        <v>60</v>
      </c>
      <c r="D10" s="82">
        <v>46</v>
      </c>
      <c r="E10" s="82">
        <f>SUM(I10,M10,Q10)</f>
        <v>210</v>
      </c>
      <c r="F10" s="82">
        <v>3</v>
      </c>
      <c r="G10" s="82">
        <v>60</v>
      </c>
      <c r="H10" s="82">
        <v>46</v>
      </c>
      <c r="I10" s="82">
        <v>210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11" t="s">
        <v>395</v>
      </c>
    </row>
    <row r="11" spans="1:22" s="10" customFormat="1" ht="60" customHeight="1">
      <c r="A11" s="9" t="s">
        <v>93</v>
      </c>
      <c r="B11" s="82">
        <v>3</v>
      </c>
      <c r="C11" s="82">
        <v>66</v>
      </c>
      <c r="D11" s="82">
        <v>63</v>
      </c>
      <c r="E11" s="82">
        <v>207</v>
      </c>
      <c r="F11" s="82">
        <v>3</v>
      </c>
      <c r="G11" s="82">
        <v>66</v>
      </c>
      <c r="H11" s="82">
        <v>63</v>
      </c>
      <c r="I11" s="82">
        <v>207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11" t="s">
        <v>93</v>
      </c>
    </row>
    <row r="12" spans="1:22" s="126" customFormat="1" ht="60" customHeight="1">
      <c r="A12" s="121" t="s">
        <v>94</v>
      </c>
      <c r="B12" s="171">
        <v>3</v>
      </c>
      <c r="C12" s="171">
        <v>60</v>
      </c>
      <c r="D12" s="171">
        <v>53</v>
      </c>
      <c r="E12" s="171">
        <v>214</v>
      </c>
      <c r="F12" s="171">
        <v>3</v>
      </c>
      <c r="G12" s="171">
        <v>60</v>
      </c>
      <c r="H12" s="171">
        <v>53</v>
      </c>
      <c r="I12" s="171">
        <v>214</v>
      </c>
      <c r="J12" s="240" t="s">
        <v>291</v>
      </c>
      <c r="K12" s="240" t="s">
        <v>291</v>
      </c>
      <c r="L12" s="240" t="s">
        <v>291</v>
      </c>
      <c r="M12" s="240" t="s">
        <v>291</v>
      </c>
      <c r="N12" s="240" t="s">
        <v>291</v>
      </c>
      <c r="O12" s="240" t="s">
        <v>291</v>
      </c>
      <c r="P12" s="240" t="s">
        <v>291</v>
      </c>
      <c r="Q12" s="240" t="s">
        <v>291</v>
      </c>
      <c r="R12" s="240" t="s">
        <v>291</v>
      </c>
      <c r="S12" s="240" t="s">
        <v>291</v>
      </c>
      <c r="T12" s="240" t="s">
        <v>291</v>
      </c>
      <c r="U12" s="240" t="s">
        <v>291</v>
      </c>
      <c r="V12" s="122" t="s">
        <v>94</v>
      </c>
    </row>
    <row r="13" spans="1:22" s="230" customFormat="1" ht="60" customHeight="1" thickBot="1">
      <c r="A13" s="20" t="s">
        <v>1489</v>
      </c>
      <c r="B13" s="760">
        <f>SUM(F13,J13,N13,R13)</f>
        <v>3</v>
      </c>
      <c r="C13" s="761">
        <v>22</v>
      </c>
      <c r="D13" s="761">
        <v>27</v>
      </c>
      <c r="E13" s="761">
        <v>209</v>
      </c>
      <c r="F13" s="761">
        <v>3</v>
      </c>
      <c r="G13" s="761">
        <v>22</v>
      </c>
      <c r="H13" s="761">
        <v>27</v>
      </c>
      <c r="I13" s="761">
        <v>209</v>
      </c>
      <c r="J13" s="102" t="s">
        <v>291</v>
      </c>
      <c r="K13" s="102" t="s">
        <v>291</v>
      </c>
      <c r="L13" s="102" t="s">
        <v>291</v>
      </c>
      <c r="M13" s="102" t="s">
        <v>291</v>
      </c>
      <c r="N13" s="102" t="s">
        <v>291</v>
      </c>
      <c r="O13" s="102" t="s">
        <v>291</v>
      </c>
      <c r="P13" s="102" t="s">
        <v>291</v>
      </c>
      <c r="Q13" s="102" t="s">
        <v>291</v>
      </c>
      <c r="R13" s="102" t="s">
        <v>291</v>
      </c>
      <c r="S13" s="102" t="s">
        <v>291</v>
      </c>
      <c r="T13" s="102" t="s">
        <v>291</v>
      </c>
      <c r="U13" s="241" t="s">
        <v>291</v>
      </c>
      <c r="V13" s="19" t="s">
        <v>1489</v>
      </c>
    </row>
    <row r="14" spans="1:22" s="514" customFormat="1" ht="13.5">
      <c r="A14" s="1169" t="s">
        <v>1270</v>
      </c>
      <c r="B14" s="1169"/>
      <c r="C14" s="1169"/>
      <c r="D14" s="608"/>
      <c r="E14" s="608"/>
      <c r="F14" s="608"/>
      <c r="G14" s="608"/>
      <c r="H14" s="1169"/>
      <c r="I14" s="1169"/>
      <c r="J14" s="1169"/>
      <c r="K14" s="1169"/>
      <c r="L14" s="1169"/>
      <c r="M14" s="1169"/>
      <c r="N14" s="552"/>
      <c r="O14" s="552"/>
      <c r="P14" s="552"/>
      <c r="Q14" s="1171" t="s">
        <v>724</v>
      </c>
      <c r="R14" s="1171"/>
      <c r="S14" s="1171"/>
      <c r="T14" s="1171"/>
      <c r="U14" s="1171"/>
      <c r="V14" s="1171"/>
    </row>
    <row r="15" s="514" customFormat="1" ht="13.5"/>
    <row r="16" s="514" customFormat="1" ht="13.5"/>
    <row r="17" s="514" customFormat="1" ht="13.5"/>
    <row r="18" s="514" customFormat="1" ht="13.5"/>
    <row r="19" s="514" customFormat="1" ht="13.5"/>
    <row r="20" s="514" customFormat="1" ht="13.5"/>
    <row r="21" s="514" customFormat="1" ht="13.5"/>
  </sheetData>
  <mergeCells count="16">
    <mergeCell ref="F4:I4"/>
    <mergeCell ref="J4:M4"/>
    <mergeCell ref="N4:Q4"/>
    <mergeCell ref="A14:C14"/>
    <mergeCell ref="H14:M14"/>
    <mergeCell ref="Q14:V14"/>
    <mergeCell ref="A1:V1"/>
    <mergeCell ref="B3:E3"/>
    <mergeCell ref="F3:I3"/>
    <mergeCell ref="J3:M3"/>
    <mergeCell ref="N3:Q3"/>
    <mergeCell ref="R3:U3"/>
    <mergeCell ref="A3:A8"/>
    <mergeCell ref="V3:V8"/>
    <mergeCell ref="R4:U4"/>
    <mergeCell ref="B4:E4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F21"/>
  <sheetViews>
    <sheetView workbookViewId="0" topLeftCell="J10">
      <selection activeCell="W20" sqref="W20"/>
    </sheetView>
  </sheetViews>
  <sheetFormatPr defaultColWidth="8.88671875" defaultRowHeight="13.5"/>
  <cols>
    <col min="1" max="1" width="12.77734375" style="16" customWidth="1"/>
    <col min="2" max="2" width="7.77734375" style="16" customWidth="1"/>
    <col min="3" max="4" width="6.77734375" style="16" customWidth="1"/>
    <col min="5" max="5" width="7.10546875" style="16" bestFit="1" customWidth="1"/>
    <col min="6" max="6" width="8.10546875" style="16" bestFit="1" customWidth="1"/>
    <col min="7" max="7" width="7.21484375" style="16" bestFit="1" customWidth="1"/>
    <col min="8" max="9" width="6.4453125" style="16" bestFit="1" customWidth="1"/>
    <col min="10" max="10" width="7.10546875" style="16" customWidth="1"/>
    <col min="11" max="11" width="5.88671875" style="16" customWidth="1"/>
    <col min="12" max="12" width="5.77734375" style="16" customWidth="1"/>
    <col min="13" max="13" width="5.5546875" style="16" customWidth="1"/>
    <col min="14" max="14" width="5.77734375" style="16" customWidth="1"/>
    <col min="15" max="15" width="6.6640625" style="16" customWidth="1"/>
    <col min="16" max="16" width="5.77734375" style="16" customWidth="1"/>
    <col min="17" max="18" width="7.77734375" style="16" customWidth="1"/>
    <col min="19" max="20" width="8.77734375" style="16" customWidth="1"/>
    <col min="21" max="21" width="5.77734375" style="16" customWidth="1"/>
    <col min="22" max="22" width="12.77734375" style="16" customWidth="1"/>
    <col min="23" max="16384" width="8.77734375" style="16" customWidth="1"/>
  </cols>
  <sheetData>
    <row r="1" spans="1:22" s="23" customFormat="1" ht="22.5">
      <c r="A1" s="828" t="s">
        <v>1495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  <c r="P1" s="828"/>
      <c r="Q1" s="828"/>
      <c r="R1" s="828"/>
      <c r="S1" s="828"/>
      <c r="T1" s="828"/>
      <c r="U1" s="828"/>
      <c r="V1" s="828"/>
    </row>
    <row r="2" spans="1:22" s="23" customFormat="1" ht="18" customHeight="1" thickBot="1">
      <c r="A2" s="23" t="s">
        <v>292</v>
      </c>
      <c r="V2" s="367" t="s">
        <v>289</v>
      </c>
    </row>
    <row r="3" spans="1:22" s="23" customFormat="1" ht="27" customHeight="1">
      <c r="A3" s="859" t="s">
        <v>115</v>
      </c>
      <c r="B3" s="492" t="s">
        <v>1165</v>
      </c>
      <c r="C3" s="860" t="s">
        <v>1298</v>
      </c>
      <c r="D3" s="859"/>
      <c r="E3" s="860" t="s">
        <v>1308</v>
      </c>
      <c r="F3" s="858"/>
      <c r="G3" s="858"/>
      <c r="H3" s="858"/>
      <c r="I3" s="859"/>
      <c r="J3" s="857" t="s">
        <v>1309</v>
      </c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859"/>
      <c r="V3" s="860" t="s">
        <v>116</v>
      </c>
    </row>
    <row r="4" spans="1:22" s="23" customFormat="1" ht="27" customHeight="1">
      <c r="A4" s="833"/>
      <c r="B4" s="114"/>
      <c r="C4" s="888" t="s">
        <v>1305</v>
      </c>
      <c r="D4" s="879"/>
      <c r="E4" s="1064" t="s">
        <v>1306</v>
      </c>
      <c r="F4" s="889"/>
      <c r="G4" s="889"/>
      <c r="H4" s="889"/>
      <c r="I4" s="879"/>
      <c r="J4" s="888" t="s">
        <v>1310</v>
      </c>
      <c r="K4" s="889"/>
      <c r="L4" s="889"/>
      <c r="M4" s="889"/>
      <c r="N4" s="889"/>
      <c r="O4" s="889"/>
      <c r="P4" s="889"/>
      <c r="Q4" s="889"/>
      <c r="R4" s="889"/>
      <c r="S4" s="889"/>
      <c r="T4" s="889"/>
      <c r="U4" s="879"/>
      <c r="V4" s="832"/>
    </row>
    <row r="5" spans="1:22" s="23" customFormat="1" ht="27" customHeight="1">
      <c r="A5" s="833"/>
      <c r="B5" s="114"/>
      <c r="C5" s="497" t="s">
        <v>1311</v>
      </c>
      <c r="D5" s="497" t="s">
        <v>1312</v>
      </c>
      <c r="E5" s="542" t="s">
        <v>1313</v>
      </c>
      <c r="F5" s="497" t="s">
        <v>1314</v>
      </c>
      <c r="G5" s="119" t="s">
        <v>1315</v>
      </c>
      <c r="H5" s="497" t="s">
        <v>1316</v>
      </c>
      <c r="I5" s="497" t="s">
        <v>198</v>
      </c>
      <c r="J5" s="1172" t="s">
        <v>1317</v>
      </c>
      <c r="K5" s="1173"/>
      <c r="L5" s="1174"/>
      <c r="M5" s="1172" t="s">
        <v>1318</v>
      </c>
      <c r="N5" s="1173"/>
      <c r="O5" s="1173"/>
      <c r="P5" s="1174"/>
      <c r="Q5" s="1172" t="s">
        <v>1319</v>
      </c>
      <c r="R5" s="1173"/>
      <c r="S5" s="1173"/>
      <c r="T5" s="1173"/>
      <c r="U5" s="1174"/>
      <c r="V5" s="832"/>
    </row>
    <row r="6" spans="1:22" s="23" customFormat="1" ht="27" customHeight="1">
      <c r="A6" s="833"/>
      <c r="B6" s="114"/>
      <c r="C6" s="114"/>
      <c r="D6" s="114"/>
      <c r="E6" s="114" t="s">
        <v>1320</v>
      </c>
      <c r="F6" s="114"/>
      <c r="G6" s="114"/>
      <c r="H6" s="114"/>
      <c r="I6" s="114"/>
      <c r="J6" s="507" t="s">
        <v>206</v>
      </c>
      <c r="K6" s="114" t="s">
        <v>1321</v>
      </c>
      <c r="L6" s="114" t="s">
        <v>1322</v>
      </c>
      <c r="M6" s="832" t="s">
        <v>1323</v>
      </c>
      <c r="N6" s="833"/>
      <c r="O6" s="832" t="s">
        <v>1324</v>
      </c>
      <c r="P6" s="833"/>
      <c r="Q6" s="114" t="s">
        <v>1325</v>
      </c>
      <c r="R6" s="114" t="s">
        <v>1326</v>
      </c>
      <c r="S6" s="114" t="s">
        <v>1327</v>
      </c>
      <c r="T6" s="114" t="s">
        <v>1328</v>
      </c>
      <c r="U6" s="114" t="s">
        <v>198</v>
      </c>
      <c r="V6" s="832"/>
    </row>
    <row r="7" spans="1:22" s="23" customFormat="1" ht="30.75" customHeight="1">
      <c r="A7" s="833"/>
      <c r="B7" s="114"/>
      <c r="C7" s="114"/>
      <c r="D7" s="114"/>
      <c r="E7" s="114"/>
      <c r="F7" s="114"/>
      <c r="G7" s="114"/>
      <c r="H7" s="114"/>
      <c r="I7" s="114"/>
      <c r="J7" s="507"/>
      <c r="K7" s="114"/>
      <c r="L7" s="114"/>
      <c r="M7" s="985" t="s">
        <v>1329</v>
      </c>
      <c r="N7" s="879"/>
      <c r="O7" s="985" t="s">
        <v>1330</v>
      </c>
      <c r="P7" s="879"/>
      <c r="Q7" s="114"/>
      <c r="R7" s="114"/>
      <c r="S7" s="114" t="s">
        <v>1331</v>
      </c>
      <c r="T7" s="114"/>
      <c r="U7" s="114"/>
      <c r="V7" s="832"/>
    </row>
    <row r="8" spans="1:22" s="23" customFormat="1" ht="30.75" customHeight="1">
      <c r="A8" s="833"/>
      <c r="B8" s="114" t="s">
        <v>1332</v>
      </c>
      <c r="C8" s="114"/>
      <c r="D8" s="114" t="s">
        <v>1333</v>
      </c>
      <c r="E8" s="114" t="s">
        <v>1334</v>
      </c>
      <c r="F8" s="114"/>
      <c r="G8" s="114"/>
      <c r="H8" s="114"/>
      <c r="I8" s="114"/>
      <c r="J8" s="507"/>
      <c r="K8" s="114"/>
      <c r="L8" s="114"/>
      <c r="M8" s="497" t="s">
        <v>1321</v>
      </c>
      <c r="N8" s="497" t="s">
        <v>1322</v>
      </c>
      <c r="O8" s="497" t="s">
        <v>1321</v>
      </c>
      <c r="P8" s="497" t="s">
        <v>1322</v>
      </c>
      <c r="Q8" s="114" t="s">
        <v>1335</v>
      </c>
      <c r="R8" s="114" t="s">
        <v>1336</v>
      </c>
      <c r="S8" s="520" t="s">
        <v>1337</v>
      </c>
      <c r="T8" s="520" t="s">
        <v>1338</v>
      </c>
      <c r="U8" s="114"/>
      <c r="V8" s="832"/>
    </row>
    <row r="9" spans="1:22" s="23" customFormat="1" ht="30.75" customHeight="1">
      <c r="A9" s="879"/>
      <c r="B9" s="510" t="s">
        <v>1304</v>
      </c>
      <c r="C9" s="501" t="s">
        <v>1339</v>
      </c>
      <c r="D9" s="510" t="s">
        <v>1340</v>
      </c>
      <c r="E9" s="510" t="s">
        <v>1340</v>
      </c>
      <c r="F9" s="501" t="s">
        <v>1341</v>
      </c>
      <c r="G9" s="510" t="s">
        <v>1351</v>
      </c>
      <c r="H9" s="501" t="s">
        <v>1352</v>
      </c>
      <c r="I9" s="501" t="s">
        <v>236</v>
      </c>
      <c r="J9" s="479" t="s">
        <v>421</v>
      </c>
      <c r="K9" s="501" t="s">
        <v>1353</v>
      </c>
      <c r="L9" s="501" t="s">
        <v>1354</v>
      </c>
      <c r="M9" s="501" t="s">
        <v>1353</v>
      </c>
      <c r="N9" s="501" t="s">
        <v>1354</v>
      </c>
      <c r="O9" s="501" t="s">
        <v>1353</v>
      </c>
      <c r="P9" s="501" t="s">
        <v>1354</v>
      </c>
      <c r="Q9" s="501" t="s">
        <v>1355</v>
      </c>
      <c r="R9" s="501" t="s">
        <v>1355</v>
      </c>
      <c r="S9" s="510" t="s">
        <v>1355</v>
      </c>
      <c r="T9" s="510" t="s">
        <v>1356</v>
      </c>
      <c r="U9" s="501" t="s">
        <v>236</v>
      </c>
      <c r="V9" s="888"/>
    </row>
    <row r="10" spans="1:22" s="126" customFormat="1" ht="34.5" customHeight="1">
      <c r="A10" s="381" t="s">
        <v>460</v>
      </c>
      <c r="B10" s="175">
        <v>0</v>
      </c>
      <c r="C10" s="171">
        <v>0</v>
      </c>
      <c r="D10" s="171">
        <v>0</v>
      </c>
      <c r="E10" s="171">
        <v>0</v>
      </c>
      <c r="F10" s="171">
        <v>0</v>
      </c>
      <c r="G10" s="171">
        <v>0</v>
      </c>
      <c r="H10" s="171">
        <v>0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0</v>
      </c>
      <c r="T10" s="171">
        <v>0</v>
      </c>
      <c r="U10" s="171">
        <v>0</v>
      </c>
      <c r="V10" s="458" t="s">
        <v>460</v>
      </c>
    </row>
    <row r="11" spans="1:84" s="206" customFormat="1" ht="34.5" customHeight="1">
      <c r="A11" s="457" t="s">
        <v>461</v>
      </c>
      <c r="B11" s="202">
        <v>1</v>
      </c>
      <c r="C11" s="202">
        <v>1</v>
      </c>
      <c r="D11" s="202">
        <v>1</v>
      </c>
      <c r="E11" s="202" t="s">
        <v>113</v>
      </c>
      <c r="F11" s="202" t="s">
        <v>113</v>
      </c>
      <c r="G11" s="202" t="s">
        <v>113</v>
      </c>
      <c r="H11" s="202" t="s">
        <v>113</v>
      </c>
      <c r="I11" s="202" t="s">
        <v>113</v>
      </c>
      <c r="J11" s="203">
        <v>40</v>
      </c>
      <c r="K11" s="204">
        <v>20</v>
      </c>
      <c r="L11" s="204">
        <v>20</v>
      </c>
      <c r="M11" s="204">
        <v>19</v>
      </c>
      <c r="N11" s="204">
        <v>19</v>
      </c>
      <c r="O11" s="204">
        <v>1</v>
      </c>
      <c r="P11" s="204">
        <v>1</v>
      </c>
      <c r="Q11" s="202" t="s">
        <v>113</v>
      </c>
      <c r="R11" s="202" t="s">
        <v>113</v>
      </c>
      <c r="S11" s="202" t="s">
        <v>113</v>
      </c>
      <c r="T11" s="204">
        <v>40</v>
      </c>
      <c r="U11" s="203" t="s">
        <v>593</v>
      </c>
      <c r="V11" s="459" t="s">
        <v>461</v>
      </c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</row>
    <row r="12" spans="1:22" s="126" customFormat="1" ht="34.5" customHeight="1">
      <c r="A12" s="381" t="s">
        <v>462</v>
      </c>
      <c r="B12" s="175">
        <v>0</v>
      </c>
      <c r="C12" s="171">
        <v>0</v>
      </c>
      <c r="D12" s="171">
        <v>0</v>
      </c>
      <c r="E12" s="171">
        <v>0</v>
      </c>
      <c r="F12" s="171">
        <v>0</v>
      </c>
      <c r="G12" s="171">
        <v>0</v>
      </c>
      <c r="H12" s="171">
        <v>0</v>
      </c>
      <c r="I12" s="171">
        <v>0</v>
      </c>
      <c r="J12" s="171">
        <v>0</v>
      </c>
      <c r="K12" s="171">
        <v>0</v>
      </c>
      <c r="L12" s="171">
        <v>0</v>
      </c>
      <c r="M12" s="171">
        <v>0</v>
      </c>
      <c r="N12" s="171">
        <v>0</v>
      </c>
      <c r="O12" s="171">
        <v>0</v>
      </c>
      <c r="P12" s="171">
        <v>0</v>
      </c>
      <c r="Q12" s="171">
        <v>0</v>
      </c>
      <c r="R12" s="171">
        <v>0</v>
      </c>
      <c r="S12" s="171">
        <v>0</v>
      </c>
      <c r="T12" s="171">
        <v>0</v>
      </c>
      <c r="U12" s="171">
        <v>0</v>
      </c>
      <c r="V12" s="412" t="s">
        <v>462</v>
      </c>
    </row>
    <row r="13" spans="1:84" s="206" customFormat="1" ht="34.5" customHeight="1">
      <c r="A13" s="457" t="s">
        <v>463</v>
      </c>
      <c r="B13" s="202">
        <v>2</v>
      </c>
      <c r="C13" s="202">
        <v>40</v>
      </c>
      <c r="D13" s="202" t="s">
        <v>113</v>
      </c>
      <c r="E13" s="202" t="s">
        <v>113</v>
      </c>
      <c r="F13" s="202" t="s">
        <v>113</v>
      </c>
      <c r="G13" s="202">
        <v>6</v>
      </c>
      <c r="H13" s="202" t="s">
        <v>113</v>
      </c>
      <c r="I13" s="202" t="s">
        <v>113</v>
      </c>
      <c r="J13" s="203">
        <v>74</v>
      </c>
      <c r="K13" s="204">
        <v>40</v>
      </c>
      <c r="L13" s="204">
        <v>34</v>
      </c>
      <c r="M13" s="204">
        <v>18</v>
      </c>
      <c r="N13" s="204">
        <v>18</v>
      </c>
      <c r="O13" s="204">
        <v>22</v>
      </c>
      <c r="P13" s="204">
        <v>16</v>
      </c>
      <c r="Q13" s="202" t="s">
        <v>113</v>
      </c>
      <c r="R13" s="202" t="s">
        <v>113</v>
      </c>
      <c r="S13" s="202" t="s">
        <v>113</v>
      </c>
      <c r="T13" s="204">
        <v>74</v>
      </c>
      <c r="U13" s="203" t="s">
        <v>113</v>
      </c>
      <c r="V13" s="459" t="s">
        <v>463</v>
      </c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</row>
    <row r="14" spans="1:22" s="126" customFormat="1" ht="34.5" customHeight="1">
      <c r="A14" s="381" t="s">
        <v>464</v>
      </c>
      <c r="B14" s="175">
        <v>1</v>
      </c>
      <c r="C14" s="171">
        <v>24</v>
      </c>
      <c r="D14" s="171">
        <v>0</v>
      </c>
      <c r="E14" s="171">
        <v>3</v>
      </c>
      <c r="F14" s="171">
        <v>0</v>
      </c>
      <c r="G14" s="171">
        <v>0</v>
      </c>
      <c r="H14" s="171">
        <v>0</v>
      </c>
      <c r="I14" s="171">
        <v>0</v>
      </c>
      <c r="J14" s="171">
        <v>21</v>
      </c>
      <c r="K14" s="171">
        <v>10</v>
      </c>
      <c r="L14" s="171">
        <v>11</v>
      </c>
      <c r="M14" s="171">
        <v>8</v>
      </c>
      <c r="N14" s="171">
        <v>5</v>
      </c>
      <c r="O14" s="171">
        <v>2</v>
      </c>
      <c r="P14" s="171">
        <v>6</v>
      </c>
      <c r="Q14" s="171">
        <v>5</v>
      </c>
      <c r="R14" s="171">
        <v>1</v>
      </c>
      <c r="S14" s="171">
        <v>0</v>
      </c>
      <c r="T14" s="171">
        <v>10</v>
      </c>
      <c r="U14" s="171">
        <v>5</v>
      </c>
      <c r="V14" s="412" t="s">
        <v>464</v>
      </c>
    </row>
    <row r="15" spans="1:84" s="206" customFormat="1" ht="34.5" customHeight="1">
      <c r="A15" s="457" t="s">
        <v>465</v>
      </c>
      <c r="B15" s="202">
        <v>2</v>
      </c>
      <c r="C15" s="202">
        <v>21</v>
      </c>
      <c r="D15" s="202" t="s">
        <v>113</v>
      </c>
      <c r="E15" s="202">
        <v>3</v>
      </c>
      <c r="F15" s="202" t="s">
        <v>113</v>
      </c>
      <c r="G15" s="202">
        <v>1</v>
      </c>
      <c r="H15" s="202" t="s">
        <v>113</v>
      </c>
      <c r="I15" s="202" t="s">
        <v>113</v>
      </c>
      <c r="J15" s="203">
        <v>81</v>
      </c>
      <c r="K15" s="204">
        <v>47</v>
      </c>
      <c r="L15" s="204">
        <v>34</v>
      </c>
      <c r="M15" s="204">
        <v>20</v>
      </c>
      <c r="N15" s="204">
        <v>20</v>
      </c>
      <c r="O15" s="204">
        <v>27</v>
      </c>
      <c r="P15" s="204">
        <v>14</v>
      </c>
      <c r="Q15" s="202" t="s">
        <v>113</v>
      </c>
      <c r="R15" s="202" t="s">
        <v>113</v>
      </c>
      <c r="S15" s="202" t="s">
        <v>113</v>
      </c>
      <c r="T15" s="204">
        <v>41</v>
      </c>
      <c r="U15" s="203" t="s">
        <v>113</v>
      </c>
      <c r="V15" s="459" t="s">
        <v>465</v>
      </c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</row>
    <row r="16" spans="1:22" s="126" customFormat="1" ht="34.5" customHeight="1">
      <c r="A16" s="381" t="s">
        <v>466</v>
      </c>
      <c r="B16" s="175">
        <v>2</v>
      </c>
      <c r="C16" s="171">
        <v>67</v>
      </c>
      <c r="D16" s="171">
        <v>0</v>
      </c>
      <c r="E16" s="171">
        <v>0</v>
      </c>
      <c r="F16" s="171">
        <v>0</v>
      </c>
      <c r="G16" s="171">
        <v>0</v>
      </c>
      <c r="H16" s="171">
        <v>0</v>
      </c>
      <c r="I16" s="171">
        <v>0</v>
      </c>
      <c r="J16" s="171">
        <v>67</v>
      </c>
      <c r="K16" s="171">
        <v>42</v>
      </c>
      <c r="L16" s="171">
        <v>25</v>
      </c>
      <c r="M16" s="171">
        <v>11</v>
      </c>
      <c r="N16" s="171">
        <v>8</v>
      </c>
      <c r="O16" s="171">
        <v>31</v>
      </c>
      <c r="P16" s="171">
        <v>17</v>
      </c>
      <c r="Q16" s="171">
        <v>3</v>
      </c>
      <c r="R16" s="171">
        <v>0</v>
      </c>
      <c r="S16" s="171">
        <v>0</v>
      </c>
      <c r="T16" s="171">
        <v>20</v>
      </c>
      <c r="U16" s="171">
        <v>44</v>
      </c>
      <c r="V16" s="412" t="s">
        <v>466</v>
      </c>
    </row>
    <row r="17" spans="1:84" s="206" customFormat="1" ht="34.5" customHeight="1">
      <c r="A17" s="457" t="s">
        <v>467</v>
      </c>
      <c r="B17" s="202">
        <v>2</v>
      </c>
      <c r="C17" s="202">
        <v>86</v>
      </c>
      <c r="D17" s="202" t="s">
        <v>113</v>
      </c>
      <c r="E17" s="202" t="s">
        <v>113</v>
      </c>
      <c r="F17" s="202" t="s">
        <v>113</v>
      </c>
      <c r="G17" s="202" t="s">
        <v>113</v>
      </c>
      <c r="H17" s="202" t="s">
        <v>113</v>
      </c>
      <c r="I17" s="202" t="s">
        <v>113</v>
      </c>
      <c r="J17" s="203">
        <v>86</v>
      </c>
      <c r="K17" s="204">
        <v>55</v>
      </c>
      <c r="L17" s="204">
        <v>31</v>
      </c>
      <c r="M17" s="204">
        <v>19</v>
      </c>
      <c r="N17" s="204">
        <v>18</v>
      </c>
      <c r="O17" s="204">
        <v>36</v>
      </c>
      <c r="P17" s="204">
        <v>13</v>
      </c>
      <c r="Q17" s="202" t="s">
        <v>113</v>
      </c>
      <c r="R17" s="202" t="s">
        <v>113</v>
      </c>
      <c r="S17" s="202" t="s">
        <v>113</v>
      </c>
      <c r="T17" s="204">
        <v>86</v>
      </c>
      <c r="U17" s="203" t="s">
        <v>113</v>
      </c>
      <c r="V17" s="459" t="s">
        <v>467</v>
      </c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</row>
    <row r="18" spans="1:22" s="123" customFormat="1" ht="34.5" customHeight="1">
      <c r="A18" s="381" t="s">
        <v>468</v>
      </c>
      <c r="B18" s="207">
        <v>2</v>
      </c>
      <c r="C18" s="208">
        <v>72</v>
      </c>
      <c r="D18" s="208"/>
      <c r="E18" s="208">
        <v>1</v>
      </c>
      <c r="F18" s="208"/>
      <c r="G18" s="208"/>
      <c r="H18" s="208"/>
      <c r="I18" s="208"/>
      <c r="J18" s="208">
        <v>72</v>
      </c>
      <c r="K18" s="208">
        <v>45</v>
      </c>
      <c r="L18" s="208">
        <v>27</v>
      </c>
      <c r="M18" s="208">
        <v>7</v>
      </c>
      <c r="N18" s="208">
        <v>10</v>
      </c>
      <c r="O18" s="208">
        <v>38</v>
      </c>
      <c r="P18" s="208">
        <v>17</v>
      </c>
      <c r="Q18" s="208">
        <v>10</v>
      </c>
      <c r="R18" s="208"/>
      <c r="S18" s="208"/>
      <c r="T18" s="208">
        <v>49</v>
      </c>
      <c r="U18" s="208">
        <v>13</v>
      </c>
      <c r="V18" s="412" t="s">
        <v>468</v>
      </c>
    </row>
    <row r="19" spans="1:84" s="206" customFormat="1" ht="34.5" customHeight="1">
      <c r="A19" s="457" t="s">
        <v>469</v>
      </c>
      <c r="B19" s="202">
        <v>2</v>
      </c>
      <c r="C19" s="203">
        <v>84</v>
      </c>
      <c r="D19" s="202" t="s">
        <v>593</v>
      </c>
      <c r="E19" s="203" t="s">
        <v>1490</v>
      </c>
      <c r="F19" s="203" t="s">
        <v>1490</v>
      </c>
      <c r="G19" s="203" t="s">
        <v>1490</v>
      </c>
      <c r="H19" s="203" t="s">
        <v>1490</v>
      </c>
      <c r="I19" s="203" t="s">
        <v>1490</v>
      </c>
      <c r="J19" s="203">
        <f>K19+L19</f>
        <v>84</v>
      </c>
      <c r="K19" s="204">
        <v>52</v>
      </c>
      <c r="L19" s="204">
        <v>32</v>
      </c>
      <c r="M19" s="204">
        <v>18</v>
      </c>
      <c r="N19" s="204">
        <v>17</v>
      </c>
      <c r="O19" s="204">
        <v>34</v>
      </c>
      <c r="P19" s="204">
        <v>15</v>
      </c>
      <c r="Q19" s="209" t="s">
        <v>1490</v>
      </c>
      <c r="R19" s="203" t="s">
        <v>1490</v>
      </c>
      <c r="S19" s="203" t="s">
        <v>1490</v>
      </c>
      <c r="T19" s="204">
        <v>84</v>
      </c>
      <c r="U19" s="203" t="s">
        <v>593</v>
      </c>
      <c r="V19" s="459" t="s">
        <v>469</v>
      </c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</row>
    <row r="20" spans="1:22" s="2" customFormat="1" ht="34.5" customHeight="1" thickBot="1">
      <c r="A20" s="20" t="s">
        <v>1489</v>
      </c>
      <c r="B20" s="103">
        <v>6</v>
      </c>
      <c r="C20" s="92">
        <v>200</v>
      </c>
      <c r="D20" s="92">
        <v>0</v>
      </c>
      <c r="E20" s="92">
        <v>6</v>
      </c>
      <c r="F20" s="92">
        <v>0</v>
      </c>
      <c r="G20" s="92">
        <v>0</v>
      </c>
      <c r="H20" s="92">
        <v>0</v>
      </c>
      <c r="I20" s="92">
        <v>0</v>
      </c>
      <c r="J20" s="92">
        <v>200</v>
      </c>
      <c r="K20" s="92">
        <v>129</v>
      </c>
      <c r="L20" s="92">
        <v>71</v>
      </c>
      <c r="M20" s="92">
        <v>35</v>
      </c>
      <c r="N20" s="92">
        <v>28</v>
      </c>
      <c r="O20" s="92">
        <v>94</v>
      </c>
      <c r="P20" s="92">
        <v>43</v>
      </c>
      <c r="Q20" s="92">
        <v>0</v>
      </c>
      <c r="R20" s="92">
        <v>0</v>
      </c>
      <c r="S20" s="92">
        <v>0</v>
      </c>
      <c r="T20" s="92">
        <v>151</v>
      </c>
      <c r="U20" s="92">
        <v>49</v>
      </c>
      <c r="V20" s="19" t="s">
        <v>1489</v>
      </c>
    </row>
    <row r="21" spans="1:22" s="13" customFormat="1" ht="13.5">
      <c r="A21" s="13" t="s">
        <v>1170</v>
      </c>
      <c r="L21" s="1175" t="s">
        <v>677</v>
      </c>
      <c r="M21" s="1175"/>
      <c r="N21" s="1175"/>
      <c r="O21" s="1175"/>
      <c r="P21" s="1175"/>
      <c r="Q21" s="1175"/>
      <c r="R21" s="1175"/>
      <c r="S21" s="1175"/>
      <c r="T21" s="1175"/>
      <c r="U21" s="1175"/>
      <c r="V21" s="1175"/>
    </row>
    <row r="22" s="357" customFormat="1" ht="13.5"/>
    <row r="23" s="357" customFormat="1" ht="13.5"/>
    <row r="24" s="357" customFormat="1" ht="13.5"/>
    <row r="25" s="357" customFormat="1" ht="13.5"/>
    <row r="26" s="357" customFormat="1" ht="13.5"/>
    <row r="27" s="357" customFormat="1" ht="13.5"/>
    <row r="28" s="357" customFormat="1" ht="13.5"/>
    <row r="29" s="357" customFormat="1" ht="13.5"/>
    <row r="30" s="357" customFormat="1" ht="13.5"/>
    <row r="31" s="357" customFormat="1" ht="13.5"/>
    <row r="32" s="357" customFormat="1" ht="13.5"/>
    <row r="33" s="357" customFormat="1" ht="13.5"/>
    <row r="34" s="357" customFormat="1" ht="13.5"/>
    <row r="35" s="357" customFormat="1" ht="13.5"/>
    <row r="36" s="357" customFormat="1" ht="13.5"/>
    <row r="37" s="357" customFormat="1" ht="13.5"/>
    <row r="38" s="357" customFormat="1" ht="13.5"/>
    <row r="39" s="357" customFormat="1" ht="13.5"/>
    <row r="40" s="357" customFormat="1" ht="13.5"/>
    <row r="41" s="357" customFormat="1" ht="13.5"/>
    <row r="42" s="357" customFormat="1" ht="13.5"/>
    <row r="43" s="357" customFormat="1" ht="13.5"/>
    <row r="44" s="357" customFormat="1" ht="13.5"/>
    <row r="45" s="357" customFormat="1" ht="13.5"/>
    <row r="46" s="357" customFormat="1" ht="13.5"/>
    <row r="47" s="357" customFormat="1" ht="13.5"/>
    <row r="48" s="357" customFormat="1" ht="13.5"/>
  </sheetData>
  <mergeCells count="17">
    <mergeCell ref="L21:V21"/>
    <mergeCell ref="A1:V1"/>
    <mergeCell ref="C3:D3"/>
    <mergeCell ref="E3:I3"/>
    <mergeCell ref="J3:U3"/>
    <mergeCell ref="A3:A9"/>
    <mergeCell ref="V3:V9"/>
    <mergeCell ref="Q5:U5"/>
    <mergeCell ref="M6:N6"/>
    <mergeCell ref="M7:N7"/>
    <mergeCell ref="O7:P7"/>
    <mergeCell ref="O6:P6"/>
    <mergeCell ref="C4:D4"/>
    <mergeCell ref="E4:I4"/>
    <mergeCell ref="J4:U4"/>
    <mergeCell ref="J5:L5"/>
    <mergeCell ref="M5:P5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A10">
      <selection activeCell="H31" sqref="H31"/>
    </sheetView>
  </sheetViews>
  <sheetFormatPr defaultColWidth="8.88671875" defaultRowHeight="13.5"/>
  <cols>
    <col min="1" max="1" width="11.77734375" style="0" customWidth="1"/>
    <col min="2" max="2" width="7.77734375" style="0" customWidth="1"/>
    <col min="3" max="3" width="7.6640625" style="0" customWidth="1"/>
    <col min="4" max="4" width="6.77734375" style="0" customWidth="1"/>
    <col min="5" max="7" width="7.3359375" style="0" customWidth="1"/>
    <col min="8" max="8" width="7.77734375" style="0" customWidth="1"/>
    <col min="9" max="9" width="9.77734375" style="0" customWidth="1"/>
    <col min="10" max="10" width="6.77734375" style="0" customWidth="1"/>
    <col min="11" max="13" width="7.21484375" style="0" customWidth="1"/>
    <col min="14" max="17" width="7.77734375" style="0" customWidth="1"/>
    <col min="18" max="18" width="11.3359375" style="0" customWidth="1"/>
    <col min="19" max="16384" width="9.77734375" style="0" customWidth="1"/>
  </cols>
  <sheetData>
    <row r="1" spans="1:18" s="23" customFormat="1" ht="22.5">
      <c r="A1" s="666" t="s">
        <v>1496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</row>
    <row r="2" spans="1:18" s="23" customFormat="1" ht="18" customHeight="1" thickBot="1">
      <c r="A2" s="23" t="s">
        <v>290</v>
      </c>
      <c r="F2" s="1183"/>
      <c r="G2" s="1183"/>
      <c r="R2" s="367" t="s">
        <v>294</v>
      </c>
    </row>
    <row r="3" spans="1:18" s="23" customFormat="1" ht="28.5" customHeight="1">
      <c r="A3" s="829" t="s">
        <v>115</v>
      </c>
      <c r="B3" s="609"/>
      <c r="C3" s="1180" t="s">
        <v>1357</v>
      </c>
      <c r="D3" s="1180"/>
      <c r="E3" s="1180"/>
      <c r="F3" s="1180"/>
      <c r="G3" s="1180"/>
      <c r="H3" s="1180"/>
      <c r="I3" s="1180"/>
      <c r="J3" s="1180"/>
      <c r="K3" s="1180"/>
      <c r="L3" s="1180"/>
      <c r="M3" s="1180"/>
      <c r="N3" s="1180"/>
      <c r="O3" s="1180"/>
      <c r="P3" s="1180"/>
      <c r="Q3" s="1181"/>
      <c r="R3" s="861" t="s">
        <v>115</v>
      </c>
    </row>
    <row r="4" spans="1:18" s="23" customFormat="1" ht="24.75" customHeight="1">
      <c r="A4" s="830"/>
      <c r="B4" s="308" t="s">
        <v>397</v>
      </c>
      <c r="C4" s="309" t="s">
        <v>1358</v>
      </c>
      <c r="D4" s="309" t="s">
        <v>1359</v>
      </c>
      <c r="E4" s="309" t="s">
        <v>1360</v>
      </c>
      <c r="F4" s="1176" t="s">
        <v>1361</v>
      </c>
      <c r="G4" s="1177"/>
      <c r="H4" s="309" t="s">
        <v>1328</v>
      </c>
      <c r="I4" s="309" t="s">
        <v>1362</v>
      </c>
      <c r="J4" s="309" t="s">
        <v>1363</v>
      </c>
      <c r="K4" s="309" t="s">
        <v>1364</v>
      </c>
      <c r="L4" s="309" t="s">
        <v>1365</v>
      </c>
      <c r="M4" s="119" t="s">
        <v>1366</v>
      </c>
      <c r="N4" s="119" t="s">
        <v>1367</v>
      </c>
      <c r="O4" s="119" t="s">
        <v>1368</v>
      </c>
      <c r="P4" s="119" t="s">
        <v>1369</v>
      </c>
      <c r="Q4" s="528" t="s">
        <v>1370</v>
      </c>
      <c r="R4" s="862"/>
    </row>
    <row r="5" spans="1:18" s="23" customFormat="1" ht="24.75" customHeight="1">
      <c r="A5" s="831"/>
      <c r="B5" s="527" t="s">
        <v>1543</v>
      </c>
      <c r="C5" s="541" t="s">
        <v>1371</v>
      </c>
      <c r="D5" s="541" t="s">
        <v>1372</v>
      </c>
      <c r="E5" s="541" t="s">
        <v>1373</v>
      </c>
      <c r="F5" s="1184" t="s">
        <v>480</v>
      </c>
      <c r="G5" s="1185"/>
      <c r="H5" s="541" t="s">
        <v>1374</v>
      </c>
      <c r="I5" s="541" t="s">
        <v>1375</v>
      </c>
      <c r="J5" s="541" t="s">
        <v>1376</v>
      </c>
      <c r="K5" s="541" t="s">
        <v>1377</v>
      </c>
      <c r="L5" s="541" t="s">
        <v>1378</v>
      </c>
      <c r="M5" s="667" t="s">
        <v>82</v>
      </c>
      <c r="N5" s="527" t="s">
        <v>83</v>
      </c>
      <c r="O5" s="527" t="s">
        <v>84</v>
      </c>
      <c r="P5" s="527" t="s">
        <v>85</v>
      </c>
      <c r="Q5" s="477" t="s">
        <v>86</v>
      </c>
      <c r="R5" s="837"/>
    </row>
    <row r="6" spans="1:18" s="136" customFormat="1" ht="15.75" customHeight="1">
      <c r="A6" s="395" t="s">
        <v>460</v>
      </c>
      <c r="B6" s="148">
        <f>SUM(C6:Q6)</f>
        <v>5153</v>
      </c>
      <c r="C6" s="149">
        <v>3126</v>
      </c>
      <c r="D6" s="149">
        <v>167</v>
      </c>
      <c r="E6" s="149">
        <v>588</v>
      </c>
      <c r="F6" s="1178">
        <v>456</v>
      </c>
      <c r="G6" s="1178"/>
      <c r="H6" s="149">
        <v>540</v>
      </c>
      <c r="I6" s="149">
        <v>7</v>
      </c>
      <c r="J6" s="149">
        <v>75</v>
      </c>
      <c r="K6" s="149">
        <v>156</v>
      </c>
      <c r="L6" s="149">
        <v>38</v>
      </c>
      <c r="M6" s="149" t="s">
        <v>1480</v>
      </c>
      <c r="N6" s="149" t="s">
        <v>1480</v>
      </c>
      <c r="O6" s="149" t="s">
        <v>1480</v>
      </c>
      <c r="P6" s="149" t="s">
        <v>1480</v>
      </c>
      <c r="Q6" s="148" t="s">
        <v>95</v>
      </c>
      <c r="R6" s="418" t="s">
        <v>460</v>
      </c>
    </row>
    <row r="7" spans="1:18" s="136" customFormat="1" ht="15.75" customHeight="1">
      <c r="A7" s="460" t="s">
        <v>461</v>
      </c>
      <c r="B7" s="148">
        <f aca="true" t="shared" si="0" ref="B7:B16">SUM(C7:Q7)</f>
        <v>2893</v>
      </c>
      <c r="C7" s="212">
        <v>1676</v>
      </c>
      <c r="D7" s="212">
        <v>72</v>
      </c>
      <c r="E7" s="212">
        <v>343</v>
      </c>
      <c r="F7" s="1179">
        <v>267</v>
      </c>
      <c r="G7" s="1179"/>
      <c r="H7" s="212">
        <v>341</v>
      </c>
      <c r="I7" s="212">
        <v>1</v>
      </c>
      <c r="J7" s="212">
        <v>46</v>
      </c>
      <c r="K7" s="212">
        <v>45</v>
      </c>
      <c r="L7" s="212">
        <v>17</v>
      </c>
      <c r="M7" s="212">
        <v>17</v>
      </c>
      <c r="N7" s="212">
        <v>17</v>
      </c>
      <c r="O7" s="212">
        <v>17</v>
      </c>
      <c r="P7" s="212">
        <v>17</v>
      </c>
      <c r="Q7" s="212">
        <v>17</v>
      </c>
      <c r="R7" s="461" t="s">
        <v>461</v>
      </c>
    </row>
    <row r="8" spans="1:18" s="136" customFormat="1" ht="15.75" customHeight="1">
      <c r="A8" s="395" t="s">
        <v>462</v>
      </c>
      <c r="B8" s="148">
        <f t="shared" si="0"/>
        <v>6183</v>
      </c>
      <c r="C8" s="149">
        <v>3482</v>
      </c>
      <c r="D8" s="149">
        <v>339</v>
      </c>
      <c r="E8" s="149">
        <v>789</v>
      </c>
      <c r="F8" s="1186">
        <v>570</v>
      </c>
      <c r="G8" s="1186"/>
      <c r="H8" s="149">
        <v>593</v>
      </c>
      <c r="I8" s="149">
        <v>17</v>
      </c>
      <c r="J8" s="149">
        <v>153</v>
      </c>
      <c r="K8" s="149">
        <v>195</v>
      </c>
      <c r="L8" s="149">
        <v>45</v>
      </c>
      <c r="M8" s="149" t="s">
        <v>1480</v>
      </c>
      <c r="N8" s="149" t="s">
        <v>1480</v>
      </c>
      <c r="O8" s="149" t="s">
        <v>1480</v>
      </c>
      <c r="P8" s="149" t="s">
        <v>1480</v>
      </c>
      <c r="Q8" s="148" t="s">
        <v>95</v>
      </c>
      <c r="R8" s="398" t="s">
        <v>462</v>
      </c>
    </row>
    <row r="9" spans="1:18" s="136" customFormat="1" ht="15.75" customHeight="1">
      <c r="A9" s="460" t="s">
        <v>463</v>
      </c>
      <c r="B9" s="148">
        <f t="shared" si="0"/>
        <v>3316</v>
      </c>
      <c r="C9" s="212">
        <v>1807</v>
      </c>
      <c r="D9" s="212">
        <v>133</v>
      </c>
      <c r="E9" s="212">
        <v>424</v>
      </c>
      <c r="F9" s="1179">
        <v>303</v>
      </c>
      <c r="G9" s="1179"/>
      <c r="H9" s="212">
        <v>397</v>
      </c>
      <c r="I9" s="212">
        <v>7</v>
      </c>
      <c r="J9" s="212">
        <v>72</v>
      </c>
      <c r="K9" s="212">
        <v>47</v>
      </c>
      <c r="L9" s="212">
        <v>21</v>
      </c>
      <c r="M9" s="212">
        <v>21</v>
      </c>
      <c r="N9" s="212">
        <v>21</v>
      </c>
      <c r="O9" s="212">
        <v>21</v>
      </c>
      <c r="P9" s="212">
        <v>21</v>
      </c>
      <c r="Q9" s="212">
        <v>21</v>
      </c>
      <c r="R9" s="461" t="s">
        <v>463</v>
      </c>
    </row>
    <row r="10" spans="1:18" s="136" customFormat="1" ht="15.75" customHeight="1">
      <c r="A10" s="395" t="s">
        <v>464</v>
      </c>
      <c r="B10" s="148">
        <f t="shared" si="0"/>
        <v>7086</v>
      </c>
      <c r="C10" s="149">
        <v>3842</v>
      </c>
      <c r="D10" s="149">
        <v>501</v>
      </c>
      <c r="E10" s="149">
        <v>928</v>
      </c>
      <c r="F10" s="1186">
        <v>651</v>
      </c>
      <c r="G10" s="1186"/>
      <c r="H10" s="149">
        <v>670</v>
      </c>
      <c r="I10" s="149">
        <v>28</v>
      </c>
      <c r="J10" s="149">
        <v>189</v>
      </c>
      <c r="K10" s="149">
        <v>220</v>
      </c>
      <c r="L10" s="149">
        <v>57</v>
      </c>
      <c r="M10" s="149" t="s">
        <v>1480</v>
      </c>
      <c r="N10" s="149" t="s">
        <v>1480</v>
      </c>
      <c r="O10" s="149" t="s">
        <v>1480</v>
      </c>
      <c r="P10" s="149" t="s">
        <v>1480</v>
      </c>
      <c r="Q10" s="148" t="s">
        <v>95</v>
      </c>
      <c r="R10" s="398" t="s">
        <v>464</v>
      </c>
    </row>
    <row r="11" spans="1:18" s="136" customFormat="1" ht="15.75" customHeight="1">
      <c r="A11" s="460" t="s">
        <v>465</v>
      </c>
      <c r="B11" s="148">
        <f t="shared" si="0"/>
        <v>3782</v>
      </c>
      <c r="C11" s="212">
        <v>1960</v>
      </c>
      <c r="D11" s="212">
        <v>210</v>
      </c>
      <c r="E11" s="212">
        <v>497</v>
      </c>
      <c r="F11" s="1179">
        <v>335</v>
      </c>
      <c r="G11" s="1179"/>
      <c r="H11" s="212">
        <v>444</v>
      </c>
      <c r="I11" s="212">
        <v>7</v>
      </c>
      <c r="J11" s="212">
        <v>84</v>
      </c>
      <c r="K11" s="212">
        <v>53</v>
      </c>
      <c r="L11" s="212">
        <v>32</v>
      </c>
      <c r="M11" s="212">
        <v>32</v>
      </c>
      <c r="N11" s="212">
        <v>32</v>
      </c>
      <c r="O11" s="212">
        <v>32</v>
      </c>
      <c r="P11" s="212">
        <v>32</v>
      </c>
      <c r="Q11" s="212">
        <v>32</v>
      </c>
      <c r="R11" s="461" t="s">
        <v>465</v>
      </c>
    </row>
    <row r="12" spans="1:18" s="136" customFormat="1" ht="15.75" customHeight="1">
      <c r="A12" s="395" t="s">
        <v>466</v>
      </c>
      <c r="B12" s="148">
        <f t="shared" si="0"/>
        <v>8083</v>
      </c>
      <c r="C12" s="149">
        <v>4143</v>
      </c>
      <c r="D12" s="149">
        <v>687</v>
      </c>
      <c r="E12" s="149">
        <v>1078</v>
      </c>
      <c r="F12" s="1186">
        <f>670+76</f>
        <v>746</v>
      </c>
      <c r="G12" s="1186"/>
      <c r="H12" s="149">
        <v>712</v>
      </c>
      <c r="I12" s="149">
        <v>38</v>
      </c>
      <c r="J12" s="149">
        <v>248</v>
      </c>
      <c r="K12" s="149">
        <v>233</v>
      </c>
      <c r="L12" s="149">
        <v>73</v>
      </c>
      <c r="M12" s="149">
        <v>32</v>
      </c>
      <c r="N12" s="149">
        <v>28</v>
      </c>
      <c r="O12" s="149">
        <v>2</v>
      </c>
      <c r="P12" s="149">
        <v>36</v>
      </c>
      <c r="Q12" s="148">
        <v>27</v>
      </c>
      <c r="R12" s="398" t="s">
        <v>466</v>
      </c>
    </row>
    <row r="13" spans="1:18" s="136" customFormat="1" ht="15.75" customHeight="1">
      <c r="A13" s="460" t="s">
        <v>467</v>
      </c>
      <c r="B13" s="148">
        <f t="shared" si="0"/>
        <v>4083</v>
      </c>
      <c r="C13" s="212">
        <v>2104</v>
      </c>
      <c r="D13" s="212">
        <v>261</v>
      </c>
      <c r="E13" s="212">
        <v>582</v>
      </c>
      <c r="F13" s="1179">
        <v>443</v>
      </c>
      <c r="G13" s="1179"/>
      <c r="H13" s="212">
        <v>452</v>
      </c>
      <c r="I13" s="212">
        <v>10</v>
      </c>
      <c r="J13" s="212">
        <v>97</v>
      </c>
      <c r="K13" s="212">
        <v>61</v>
      </c>
      <c r="L13" s="212">
        <v>36</v>
      </c>
      <c r="M13" s="212">
        <v>10</v>
      </c>
      <c r="N13" s="212">
        <v>8</v>
      </c>
      <c r="O13" s="212">
        <v>1</v>
      </c>
      <c r="P13" s="212">
        <v>9</v>
      </c>
      <c r="Q13" s="212">
        <v>9</v>
      </c>
      <c r="R13" s="461" t="s">
        <v>467</v>
      </c>
    </row>
    <row r="14" spans="1:18" s="136" customFormat="1" ht="15.75" customHeight="1">
      <c r="A14" s="395" t="s">
        <v>468</v>
      </c>
      <c r="B14" s="148">
        <f t="shared" si="0"/>
        <v>9053</v>
      </c>
      <c r="C14" s="152">
        <v>4537</v>
      </c>
      <c r="D14" s="152">
        <v>835</v>
      </c>
      <c r="E14" s="152">
        <v>1205</v>
      </c>
      <c r="F14" s="1182">
        <f>755+81</f>
        <v>836</v>
      </c>
      <c r="G14" s="1182"/>
      <c r="H14" s="152">
        <v>781</v>
      </c>
      <c r="I14" s="152">
        <v>57</v>
      </c>
      <c r="J14" s="152">
        <v>311</v>
      </c>
      <c r="K14" s="152">
        <v>251</v>
      </c>
      <c r="L14" s="152">
        <v>79</v>
      </c>
      <c r="M14" s="148">
        <v>44</v>
      </c>
      <c r="N14" s="148">
        <v>28</v>
      </c>
      <c r="O14" s="148">
        <v>5</v>
      </c>
      <c r="P14" s="148">
        <v>49</v>
      </c>
      <c r="Q14" s="148">
        <v>35</v>
      </c>
      <c r="R14" s="398" t="s">
        <v>468</v>
      </c>
    </row>
    <row r="15" spans="1:18" s="136" customFormat="1" ht="15.75" customHeight="1">
      <c r="A15" s="460" t="s">
        <v>469</v>
      </c>
      <c r="B15" s="148">
        <f t="shared" si="0"/>
        <v>4465</v>
      </c>
      <c r="C15" s="152">
        <v>2230</v>
      </c>
      <c r="D15" s="152">
        <v>330</v>
      </c>
      <c r="E15" s="152">
        <v>649</v>
      </c>
      <c r="F15" s="1182">
        <v>486</v>
      </c>
      <c r="G15" s="1182"/>
      <c r="H15" s="152">
        <v>461</v>
      </c>
      <c r="I15" s="152">
        <v>14</v>
      </c>
      <c r="J15" s="152">
        <v>110</v>
      </c>
      <c r="K15" s="152">
        <v>77</v>
      </c>
      <c r="L15" s="152">
        <v>41</v>
      </c>
      <c r="M15" s="148">
        <v>29</v>
      </c>
      <c r="N15" s="148">
        <v>10</v>
      </c>
      <c r="O15" s="148">
        <v>1</v>
      </c>
      <c r="P15" s="148">
        <v>7</v>
      </c>
      <c r="Q15" s="148">
        <v>20</v>
      </c>
      <c r="R15" s="461" t="s">
        <v>469</v>
      </c>
    </row>
    <row r="16" spans="1:18" s="311" customFormat="1" ht="15.75" customHeight="1" thickBot="1">
      <c r="A16" s="20" t="s">
        <v>1489</v>
      </c>
      <c r="B16" s="872">
        <f t="shared" si="0"/>
        <v>15146</v>
      </c>
      <c r="C16" s="351">
        <v>7337</v>
      </c>
      <c r="D16" s="351">
        <v>1405</v>
      </c>
      <c r="E16" s="351">
        <v>2100</v>
      </c>
      <c r="F16" s="1187">
        <v>1563</v>
      </c>
      <c r="G16" s="1187"/>
      <c r="H16" s="351">
        <v>1337</v>
      </c>
      <c r="I16" s="350">
        <v>97</v>
      </c>
      <c r="J16" s="350">
        <v>522</v>
      </c>
      <c r="K16" s="350">
        <v>363</v>
      </c>
      <c r="L16" s="350">
        <v>134</v>
      </c>
      <c r="M16" s="873">
        <v>90</v>
      </c>
      <c r="N16" s="873">
        <v>48</v>
      </c>
      <c r="O16" s="873">
        <v>9</v>
      </c>
      <c r="P16" s="873">
        <v>65</v>
      </c>
      <c r="Q16" s="873">
        <v>76</v>
      </c>
      <c r="R16" s="19" t="s">
        <v>1489</v>
      </c>
    </row>
    <row r="17" spans="4:12" s="504" customFormat="1" ht="14.25" thickBot="1">
      <c r="D17" s="668"/>
      <c r="L17" s="668"/>
    </row>
    <row r="18" spans="1:9" s="491" customFormat="1" ht="19.5" customHeight="1">
      <c r="A18" s="829" t="s">
        <v>115</v>
      </c>
      <c r="B18" s="609"/>
      <c r="C18" s="669" t="s">
        <v>1379</v>
      </c>
      <c r="D18" s="669"/>
      <c r="E18" s="669"/>
      <c r="F18" s="669"/>
      <c r="G18" s="669"/>
      <c r="H18" s="670"/>
      <c r="I18" s="861" t="s">
        <v>116</v>
      </c>
    </row>
    <row r="19" spans="1:9" s="491" customFormat="1" ht="19.5" customHeight="1">
      <c r="A19" s="830"/>
      <c r="B19" s="309" t="s">
        <v>397</v>
      </c>
      <c r="C19" s="309" t="s">
        <v>1380</v>
      </c>
      <c r="D19" s="309" t="s">
        <v>1381</v>
      </c>
      <c r="E19" s="309" t="s">
        <v>1382</v>
      </c>
      <c r="F19" s="309" t="s">
        <v>1383</v>
      </c>
      <c r="G19" s="309" t="s">
        <v>1384</v>
      </c>
      <c r="H19" s="309" t="s">
        <v>1385</v>
      </c>
      <c r="I19" s="862"/>
    </row>
    <row r="20" spans="1:9" s="491" customFormat="1" ht="19.5" customHeight="1">
      <c r="A20" s="831"/>
      <c r="B20" s="527" t="s">
        <v>1543</v>
      </c>
      <c r="C20" s="541" t="s">
        <v>1386</v>
      </c>
      <c r="D20" s="541" t="s">
        <v>1387</v>
      </c>
      <c r="E20" s="541" t="s">
        <v>1388</v>
      </c>
      <c r="F20" s="541" t="s">
        <v>1389</v>
      </c>
      <c r="G20" s="541" t="s">
        <v>1390</v>
      </c>
      <c r="H20" s="541" t="s">
        <v>1391</v>
      </c>
      <c r="I20" s="837"/>
    </row>
    <row r="21" spans="1:9" s="147" customFormat="1" ht="15.75" customHeight="1">
      <c r="A21" s="395" t="s">
        <v>460</v>
      </c>
      <c r="B21" s="148">
        <f>SUM(C21:H21)</f>
        <v>5153</v>
      </c>
      <c r="C21" s="149">
        <v>637</v>
      </c>
      <c r="D21" s="149">
        <v>1065</v>
      </c>
      <c r="E21" s="149">
        <v>1174</v>
      </c>
      <c r="F21" s="149">
        <v>803</v>
      </c>
      <c r="G21" s="149">
        <v>675</v>
      </c>
      <c r="H21" s="149">
        <v>799</v>
      </c>
      <c r="I21" s="418" t="s">
        <v>460</v>
      </c>
    </row>
    <row r="22" spans="1:9" s="147" customFormat="1" ht="15.75" customHeight="1">
      <c r="A22" s="460" t="s">
        <v>461</v>
      </c>
      <c r="B22" s="148">
        <f aca="true" t="shared" si="1" ref="B22:B31">SUM(C22:H22)</f>
        <v>2798</v>
      </c>
      <c r="C22" s="212">
        <v>403</v>
      </c>
      <c r="D22" s="212">
        <v>615</v>
      </c>
      <c r="E22" s="212">
        <v>576</v>
      </c>
      <c r="F22" s="212">
        <v>439</v>
      </c>
      <c r="G22" s="212">
        <v>336</v>
      </c>
      <c r="H22" s="212">
        <v>429</v>
      </c>
      <c r="I22" s="461" t="s">
        <v>461</v>
      </c>
    </row>
    <row r="23" spans="1:9" s="147" customFormat="1" ht="15.75" customHeight="1">
      <c r="A23" s="395" t="s">
        <v>462</v>
      </c>
      <c r="B23" s="148">
        <f t="shared" si="1"/>
        <v>6183</v>
      </c>
      <c r="C23" s="149">
        <v>805</v>
      </c>
      <c r="D23" s="149">
        <v>1206</v>
      </c>
      <c r="E23" s="149">
        <v>1384</v>
      </c>
      <c r="F23" s="149">
        <v>911</v>
      </c>
      <c r="G23" s="149">
        <v>770</v>
      </c>
      <c r="H23" s="149">
        <v>1107</v>
      </c>
      <c r="I23" s="398" t="s">
        <v>462</v>
      </c>
    </row>
    <row r="24" spans="1:9" s="147" customFormat="1" ht="15.75" customHeight="1">
      <c r="A24" s="460" t="s">
        <v>463</v>
      </c>
      <c r="B24" s="148">
        <f t="shared" si="1"/>
        <v>3211</v>
      </c>
      <c r="C24" s="212">
        <v>485</v>
      </c>
      <c r="D24" s="212">
        <v>680</v>
      </c>
      <c r="E24" s="212">
        <v>627</v>
      </c>
      <c r="F24" s="212">
        <v>486</v>
      </c>
      <c r="G24" s="212">
        <v>387</v>
      </c>
      <c r="H24" s="212">
        <v>546</v>
      </c>
      <c r="I24" s="461" t="s">
        <v>463</v>
      </c>
    </row>
    <row r="25" spans="1:9" s="147" customFormat="1" ht="15.75" customHeight="1">
      <c r="A25" s="395" t="s">
        <v>464</v>
      </c>
      <c r="B25" s="148">
        <f t="shared" si="1"/>
        <v>7086</v>
      </c>
      <c r="C25" s="149">
        <v>925</v>
      </c>
      <c r="D25" s="149">
        <v>1320</v>
      </c>
      <c r="E25" s="149">
        <v>1517</v>
      </c>
      <c r="F25" s="149">
        <v>1008</v>
      </c>
      <c r="G25" s="149">
        <v>923</v>
      </c>
      <c r="H25" s="149">
        <v>1393</v>
      </c>
      <c r="I25" s="398" t="s">
        <v>464</v>
      </c>
    </row>
    <row r="26" spans="1:9" s="147" customFormat="1" ht="15.75" customHeight="1">
      <c r="A26" s="460" t="s">
        <v>465</v>
      </c>
      <c r="B26" s="148">
        <f t="shared" si="1"/>
        <v>3663</v>
      </c>
      <c r="C26" s="212">
        <v>544</v>
      </c>
      <c r="D26" s="212">
        <v>747</v>
      </c>
      <c r="E26" s="212">
        <v>703</v>
      </c>
      <c r="F26" s="212">
        <v>521</v>
      </c>
      <c r="G26" s="212">
        <v>469</v>
      </c>
      <c r="H26" s="212">
        <v>679</v>
      </c>
      <c r="I26" s="461" t="s">
        <v>465</v>
      </c>
    </row>
    <row r="27" spans="1:9" s="147" customFormat="1" ht="15.75" customHeight="1">
      <c r="A27" s="395" t="s">
        <v>466</v>
      </c>
      <c r="B27" s="148">
        <f t="shared" si="1"/>
        <v>8083</v>
      </c>
      <c r="C27" s="149">
        <v>1035</v>
      </c>
      <c r="D27" s="149">
        <v>1399</v>
      </c>
      <c r="E27" s="149">
        <v>1699</v>
      </c>
      <c r="F27" s="149">
        <v>1136</v>
      </c>
      <c r="G27" s="149">
        <v>1140</v>
      </c>
      <c r="H27" s="149">
        <v>1674</v>
      </c>
      <c r="I27" s="398" t="s">
        <v>466</v>
      </c>
    </row>
    <row r="28" spans="1:9" s="147" customFormat="1" ht="15.75" customHeight="1">
      <c r="A28" s="460" t="s">
        <v>467</v>
      </c>
      <c r="B28" s="148">
        <f t="shared" si="1"/>
        <v>4083</v>
      </c>
      <c r="C28" s="212">
        <v>573</v>
      </c>
      <c r="D28" s="212">
        <v>797</v>
      </c>
      <c r="E28" s="212">
        <v>761</v>
      </c>
      <c r="F28" s="212">
        <v>565</v>
      </c>
      <c r="G28" s="212">
        <v>563</v>
      </c>
      <c r="H28" s="212">
        <v>824</v>
      </c>
      <c r="I28" s="461" t="s">
        <v>467</v>
      </c>
    </row>
    <row r="29" spans="1:9" s="147" customFormat="1" ht="15.75" customHeight="1">
      <c r="A29" s="395" t="s">
        <v>468</v>
      </c>
      <c r="B29" s="148">
        <f t="shared" si="1"/>
        <v>9053</v>
      </c>
      <c r="C29" s="152">
        <v>1191</v>
      </c>
      <c r="D29" s="152">
        <v>1482</v>
      </c>
      <c r="E29" s="152">
        <v>1843</v>
      </c>
      <c r="F29" s="152">
        <v>1241</v>
      </c>
      <c r="G29" s="152">
        <v>1335</v>
      </c>
      <c r="H29" s="152">
        <v>1961</v>
      </c>
      <c r="I29" s="398" t="s">
        <v>468</v>
      </c>
    </row>
    <row r="30" spans="1:9" s="147" customFormat="1" ht="15.75" customHeight="1">
      <c r="A30" s="460" t="s">
        <v>469</v>
      </c>
      <c r="B30" s="148">
        <f t="shared" si="1"/>
        <v>4465</v>
      </c>
      <c r="C30" s="212">
        <v>656</v>
      </c>
      <c r="D30" s="212">
        <v>843</v>
      </c>
      <c r="E30" s="212">
        <v>809</v>
      </c>
      <c r="F30" s="212">
        <v>619</v>
      </c>
      <c r="G30" s="212">
        <v>630</v>
      </c>
      <c r="H30" s="212">
        <v>908</v>
      </c>
      <c r="I30" s="461" t="s">
        <v>469</v>
      </c>
    </row>
    <row r="31" spans="1:9" s="310" customFormat="1" ht="15.75" customHeight="1" thickBot="1">
      <c r="A31" s="20" t="s">
        <v>1489</v>
      </c>
      <c r="B31" s="872">
        <f t="shared" si="1"/>
        <v>15146</v>
      </c>
      <c r="C31" s="351">
        <v>2056</v>
      </c>
      <c r="D31" s="351">
        <v>2467</v>
      </c>
      <c r="E31" s="351">
        <v>2923</v>
      </c>
      <c r="F31" s="351">
        <v>2037</v>
      </c>
      <c r="G31" s="351">
        <v>2307</v>
      </c>
      <c r="H31" s="351">
        <v>3356</v>
      </c>
      <c r="I31" s="19" t="s">
        <v>1489</v>
      </c>
    </row>
    <row r="32" spans="1:19" s="513" customFormat="1" ht="13.5">
      <c r="A32" s="513" t="s">
        <v>1170</v>
      </c>
      <c r="I32" s="671" t="s">
        <v>676</v>
      </c>
      <c r="S32" s="532"/>
    </row>
    <row r="33" s="504" customFormat="1" ht="13.5"/>
    <row r="34" s="504" customFormat="1" ht="13.5"/>
    <row r="35" s="504" customFormat="1" ht="13.5"/>
    <row r="36" s="504" customFormat="1" ht="13.5"/>
    <row r="37" s="504" customFormat="1" ht="13.5"/>
    <row r="38" s="504" customFormat="1" ht="13.5"/>
    <row r="39" s="504" customFormat="1" ht="13.5"/>
    <row r="40" s="504" customFormat="1" ht="13.5"/>
    <row r="41" s="504" customFormat="1" ht="13.5"/>
    <row r="42" s="504" customFormat="1" ht="13.5"/>
    <row r="43" s="504" customFormat="1" ht="13.5"/>
    <row r="44" s="504" customFormat="1" ht="13.5"/>
    <row r="45" s="504" customFormat="1" ht="13.5"/>
    <row r="46" s="504" customFormat="1" ht="13.5"/>
    <row r="47" s="504" customFormat="1" ht="13.5"/>
    <row r="48" s="504" customFormat="1" ht="13.5"/>
    <row r="49" s="504" customFormat="1" ht="13.5"/>
    <row r="50" s="504" customFormat="1" ht="13.5"/>
    <row r="51" s="504" customFormat="1" ht="13.5"/>
    <row r="52" s="504" customFormat="1" ht="13.5"/>
    <row r="53" s="504" customFormat="1" ht="13.5"/>
    <row r="54" s="504" customFormat="1" ht="13.5"/>
    <row r="55" s="504" customFormat="1" ht="13.5"/>
    <row r="56" s="504" customFormat="1" ht="13.5"/>
    <row r="57" s="504" customFormat="1" ht="13.5"/>
  </sheetData>
  <mergeCells count="19">
    <mergeCell ref="F16:G16"/>
    <mergeCell ref="F15:G15"/>
    <mergeCell ref="F8:G8"/>
    <mergeCell ref="F9:G9"/>
    <mergeCell ref="F10:G10"/>
    <mergeCell ref="F2:G2"/>
    <mergeCell ref="F5:G5"/>
    <mergeCell ref="F12:G12"/>
    <mergeCell ref="F13:G13"/>
    <mergeCell ref="A3:A5"/>
    <mergeCell ref="A18:A20"/>
    <mergeCell ref="I18:I20"/>
    <mergeCell ref="R3:R5"/>
    <mergeCell ref="F4:G4"/>
    <mergeCell ref="F6:G6"/>
    <mergeCell ref="F7:G7"/>
    <mergeCell ref="F11:G11"/>
    <mergeCell ref="C3:Q3"/>
    <mergeCell ref="F14:G14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9">
      <selection activeCell="N14" sqref="N14"/>
    </sheetView>
  </sheetViews>
  <sheetFormatPr defaultColWidth="8.88671875" defaultRowHeight="13.5"/>
  <cols>
    <col min="1" max="1" width="9.77734375" style="0" customWidth="1"/>
    <col min="2" max="12" width="8.77734375" style="0" customWidth="1"/>
    <col min="13" max="13" width="9.77734375" style="0" customWidth="1"/>
  </cols>
  <sheetData>
    <row r="1" spans="1:13" s="23" customFormat="1" ht="35.25" customHeight="1">
      <c r="A1" s="828" t="s">
        <v>1392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</row>
    <row r="2" spans="1:14" s="23" customFormat="1" ht="18" customHeight="1" thickBot="1">
      <c r="A2" s="23" t="s">
        <v>292</v>
      </c>
      <c r="N2" s="367" t="s">
        <v>289</v>
      </c>
    </row>
    <row r="3" spans="1:14" s="23" customFormat="1" ht="32.25" customHeight="1">
      <c r="A3" s="859" t="s">
        <v>115</v>
      </c>
      <c r="B3" s="860" t="s">
        <v>1176</v>
      </c>
      <c r="C3" s="858"/>
      <c r="D3" s="858"/>
      <c r="E3" s="859"/>
      <c r="F3" s="860" t="s">
        <v>1393</v>
      </c>
      <c r="G3" s="858"/>
      <c r="H3" s="858"/>
      <c r="I3" s="859"/>
      <c r="J3" s="860" t="s">
        <v>1394</v>
      </c>
      <c r="K3" s="858"/>
      <c r="L3" s="858"/>
      <c r="M3" s="859"/>
      <c r="N3" s="861" t="s">
        <v>116</v>
      </c>
    </row>
    <row r="4" spans="1:14" s="23" customFormat="1" ht="32.25" customHeight="1">
      <c r="A4" s="833"/>
      <c r="B4" s="888" t="s">
        <v>421</v>
      </c>
      <c r="C4" s="889"/>
      <c r="D4" s="889"/>
      <c r="E4" s="879"/>
      <c r="F4" s="1064" t="s">
        <v>1395</v>
      </c>
      <c r="G4" s="889"/>
      <c r="H4" s="889"/>
      <c r="I4" s="879"/>
      <c r="J4" s="1064" t="s">
        <v>1396</v>
      </c>
      <c r="K4" s="889"/>
      <c r="L4" s="889"/>
      <c r="M4" s="879"/>
      <c r="N4" s="862"/>
    </row>
    <row r="5" spans="1:14" s="23" customFormat="1" ht="27.75" customHeight="1">
      <c r="A5" s="833"/>
      <c r="B5" s="497" t="s">
        <v>1165</v>
      </c>
      <c r="C5" s="497" t="s">
        <v>1298</v>
      </c>
      <c r="D5" s="497" t="s">
        <v>1299</v>
      </c>
      <c r="E5" s="497" t="s">
        <v>1300</v>
      </c>
      <c r="F5" s="497" t="s">
        <v>1165</v>
      </c>
      <c r="G5" s="497" t="s">
        <v>1298</v>
      </c>
      <c r="H5" s="497" t="s">
        <v>1299</v>
      </c>
      <c r="I5" s="497" t="s">
        <v>1300</v>
      </c>
      <c r="J5" s="497" t="s">
        <v>1165</v>
      </c>
      <c r="K5" s="497" t="s">
        <v>1298</v>
      </c>
      <c r="L5" s="497" t="s">
        <v>1299</v>
      </c>
      <c r="M5" s="497" t="s">
        <v>1300</v>
      </c>
      <c r="N5" s="862"/>
    </row>
    <row r="6" spans="1:14" s="23" customFormat="1" ht="27.75" customHeight="1">
      <c r="A6" s="833"/>
      <c r="B6" s="114" t="s">
        <v>431</v>
      </c>
      <c r="C6" s="114"/>
      <c r="D6" s="114"/>
      <c r="E6" s="114" t="s">
        <v>1166</v>
      </c>
      <c r="F6" s="114" t="s">
        <v>431</v>
      </c>
      <c r="G6" s="114"/>
      <c r="H6" s="114"/>
      <c r="I6" s="506" t="s">
        <v>1397</v>
      </c>
      <c r="J6" s="114" t="s">
        <v>431</v>
      </c>
      <c r="K6" s="114"/>
      <c r="L6" s="114"/>
      <c r="M6" s="506" t="s">
        <v>1397</v>
      </c>
      <c r="N6" s="862"/>
    </row>
    <row r="7" spans="1:14" s="23" customFormat="1" ht="27.75" customHeight="1">
      <c r="A7" s="833"/>
      <c r="B7" s="114" t="s">
        <v>1302</v>
      </c>
      <c r="C7" s="114"/>
      <c r="D7" s="114"/>
      <c r="E7" s="114" t="s">
        <v>1398</v>
      </c>
      <c r="F7" s="114" t="s">
        <v>1302</v>
      </c>
      <c r="G7" s="114"/>
      <c r="H7" s="114"/>
      <c r="I7" s="114" t="s">
        <v>1398</v>
      </c>
      <c r="J7" s="114" t="s">
        <v>1302</v>
      </c>
      <c r="K7" s="114"/>
      <c r="L7" s="114"/>
      <c r="M7" s="114" t="s">
        <v>1398</v>
      </c>
      <c r="N7" s="862"/>
    </row>
    <row r="8" spans="1:14" s="23" customFormat="1" ht="27.75" customHeight="1">
      <c r="A8" s="879"/>
      <c r="B8" s="501" t="s">
        <v>1304</v>
      </c>
      <c r="C8" s="501" t="s">
        <v>1305</v>
      </c>
      <c r="D8" s="501" t="s">
        <v>1306</v>
      </c>
      <c r="E8" s="501" t="s">
        <v>1399</v>
      </c>
      <c r="F8" s="501" t="s">
        <v>1168</v>
      </c>
      <c r="G8" s="501" t="s">
        <v>1305</v>
      </c>
      <c r="H8" s="501" t="s">
        <v>1306</v>
      </c>
      <c r="I8" s="501" t="s">
        <v>1399</v>
      </c>
      <c r="J8" s="501" t="s">
        <v>1168</v>
      </c>
      <c r="K8" s="501" t="s">
        <v>1305</v>
      </c>
      <c r="L8" s="501" t="s">
        <v>1306</v>
      </c>
      <c r="M8" s="501" t="s">
        <v>1399</v>
      </c>
      <c r="N8" s="837"/>
    </row>
    <row r="9" spans="1:14" s="2" customFormat="1" ht="34.5" customHeight="1">
      <c r="A9" s="9" t="s">
        <v>1400</v>
      </c>
      <c r="B9" s="85">
        <f>SUM(F9,J9)</f>
        <v>1</v>
      </c>
      <c r="C9" s="82">
        <f>SUM(G9,K9)</f>
        <v>33</v>
      </c>
      <c r="D9" s="82">
        <f>SUM(H9,L9)</f>
        <v>37</v>
      </c>
      <c r="E9" s="82">
        <f>SUM(I9,M9)</f>
        <v>79</v>
      </c>
      <c r="F9" s="82">
        <v>1</v>
      </c>
      <c r="G9" s="82">
        <v>33</v>
      </c>
      <c r="H9" s="82">
        <v>37</v>
      </c>
      <c r="I9" s="82">
        <v>79</v>
      </c>
      <c r="J9" s="82">
        <v>0</v>
      </c>
      <c r="K9" s="82">
        <v>0</v>
      </c>
      <c r="L9" s="82">
        <v>0</v>
      </c>
      <c r="M9" s="83">
        <v>0</v>
      </c>
      <c r="N9" s="11" t="s">
        <v>1400</v>
      </c>
    </row>
    <row r="10" spans="1:14" s="10" customFormat="1" ht="34.5" customHeight="1">
      <c r="A10" s="9" t="s">
        <v>297</v>
      </c>
      <c r="B10" s="85">
        <f>SUM(F10,J10)</f>
        <v>1</v>
      </c>
      <c r="C10" s="82">
        <v>32</v>
      </c>
      <c r="D10" s="82">
        <v>28</v>
      </c>
      <c r="E10" s="82">
        <f>SUM(I10,M10)</f>
        <v>84</v>
      </c>
      <c r="F10" s="82">
        <v>1</v>
      </c>
      <c r="G10" s="82">
        <v>32</v>
      </c>
      <c r="H10" s="82">
        <v>28</v>
      </c>
      <c r="I10" s="82">
        <v>84</v>
      </c>
      <c r="J10" s="82">
        <v>0</v>
      </c>
      <c r="K10" s="82">
        <v>0</v>
      </c>
      <c r="L10" s="82">
        <v>0</v>
      </c>
      <c r="M10" s="82">
        <v>0</v>
      </c>
      <c r="N10" s="11" t="s">
        <v>297</v>
      </c>
    </row>
    <row r="11" spans="1:14" s="10" customFormat="1" ht="34.5" customHeight="1">
      <c r="A11" s="9" t="s">
        <v>395</v>
      </c>
      <c r="B11" s="85">
        <f>SUM(F11,J11)</f>
        <v>1</v>
      </c>
      <c r="C11" s="82">
        <f>SUM(G11,K11)</f>
        <v>28</v>
      </c>
      <c r="D11" s="82">
        <f>SUM(H11,L11)</f>
        <v>31</v>
      </c>
      <c r="E11" s="82">
        <f>SUM(I11,M11)</f>
        <v>81</v>
      </c>
      <c r="F11" s="82">
        <v>1</v>
      </c>
      <c r="G11" s="82">
        <v>28</v>
      </c>
      <c r="H11" s="82">
        <v>31</v>
      </c>
      <c r="I11" s="82">
        <v>81</v>
      </c>
      <c r="J11" s="82">
        <v>0</v>
      </c>
      <c r="K11" s="82">
        <v>0</v>
      </c>
      <c r="L11" s="82">
        <v>0</v>
      </c>
      <c r="M11" s="82">
        <v>0</v>
      </c>
      <c r="N11" s="11" t="s">
        <v>395</v>
      </c>
    </row>
    <row r="12" spans="1:14" s="10" customFormat="1" ht="34.5" customHeight="1">
      <c r="A12" s="9" t="s">
        <v>93</v>
      </c>
      <c r="B12" s="82">
        <v>1</v>
      </c>
      <c r="C12" s="82">
        <v>15</v>
      </c>
      <c r="D12" s="82">
        <v>16</v>
      </c>
      <c r="E12" s="82">
        <v>83</v>
      </c>
      <c r="F12" s="82">
        <v>1</v>
      </c>
      <c r="G12" s="82">
        <v>15</v>
      </c>
      <c r="H12" s="82">
        <v>16</v>
      </c>
      <c r="I12" s="82">
        <v>83</v>
      </c>
      <c r="J12" s="82">
        <v>0</v>
      </c>
      <c r="K12" s="82">
        <v>0</v>
      </c>
      <c r="L12" s="82">
        <v>0</v>
      </c>
      <c r="M12" s="82">
        <v>0</v>
      </c>
      <c r="N12" s="11" t="s">
        <v>93</v>
      </c>
    </row>
    <row r="13" spans="1:14" s="123" customFormat="1" ht="34.5" customHeight="1">
      <c r="A13" s="121" t="s">
        <v>94</v>
      </c>
      <c r="B13" s="242">
        <v>1</v>
      </c>
      <c r="C13" s="242">
        <v>16</v>
      </c>
      <c r="D13" s="242">
        <v>24</v>
      </c>
      <c r="E13" s="242">
        <v>75</v>
      </c>
      <c r="F13" s="242">
        <v>1</v>
      </c>
      <c r="G13" s="242">
        <v>16</v>
      </c>
      <c r="H13" s="242">
        <v>24</v>
      </c>
      <c r="I13" s="242">
        <v>75</v>
      </c>
      <c r="J13" s="530">
        <v>0</v>
      </c>
      <c r="K13" s="530">
        <v>0</v>
      </c>
      <c r="L13" s="530">
        <v>0</v>
      </c>
      <c r="M13" s="530">
        <v>0</v>
      </c>
      <c r="N13" s="122" t="s">
        <v>94</v>
      </c>
    </row>
    <row r="14" spans="1:14" s="2" customFormat="1" ht="34.5" customHeight="1" thickBot="1">
      <c r="A14" s="20" t="s">
        <v>1489</v>
      </c>
      <c r="B14" s="92">
        <v>1</v>
      </c>
      <c r="C14" s="92">
        <v>100</v>
      </c>
      <c r="D14" s="92">
        <v>85</v>
      </c>
      <c r="E14" s="92">
        <v>80</v>
      </c>
      <c r="F14" s="92">
        <v>1</v>
      </c>
      <c r="G14" s="92">
        <v>100</v>
      </c>
      <c r="H14" s="92">
        <v>85</v>
      </c>
      <c r="I14" s="92">
        <v>80</v>
      </c>
      <c r="J14" s="84">
        <v>0</v>
      </c>
      <c r="K14" s="84">
        <v>0</v>
      </c>
      <c r="L14" s="84">
        <v>0</v>
      </c>
      <c r="M14" s="243">
        <v>0</v>
      </c>
      <c r="N14" s="19" t="s">
        <v>1489</v>
      </c>
    </row>
    <row r="15" spans="1:14" s="13" customFormat="1" ht="13.5">
      <c r="A15" s="13" t="s">
        <v>1170</v>
      </c>
      <c r="C15" s="672"/>
      <c r="D15" s="672"/>
      <c r="E15" s="672"/>
      <c r="F15" s="672"/>
      <c r="G15" s="1188" t="s">
        <v>675</v>
      </c>
      <c r="H15" s="1188"/>
      <c r="I15" s="1188"/>
      <c r="J15" s="1188"/>
      <c r="K15" s="1188"/>
      <c r="L15" s="1188"/>
      <c r="M15" s="1188"/>
      <c r="N15" s="1188"/>
    </row>
    <row r="16" s="13" customFormat="1" ht="13.5"/>
    <row r="17" s="13" customFormat="1" ht="13.5"/>
  </sheetData>
  <mergeCells count="10">
    <mergeCell ref="G15:N15"/>
    <mergeCell ref="A1:M1"/>
    <mergeCell ref="B3:E3"/>
    <mergeCell ref="F3:I3"/>
    <mergeCell ref="J3:M3"/>
    <mergeCell ref="A3:A8"/>
    <mergeCell ref="N3:N8"/>
    <mergeCell ref="B4:E4"/>
    <mergeCell ref="F4:I4"/>
    <mergeCell ref="J4:M4"/>
  </mergeCells>
  <printOptions/>
  <pageMargins left="0.36" right="0.28" top="1" bottom="1" header="0.5" footer="0.5"/>
  <pageSetup horizontalDpi="600" verticalDpi="600" orientation="landscape" paperSize="9" scale="98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4">
      <selection activeCell="H9" sqref="H9"/>
    </sheetView>
  </sheetViews>
  <sheetFormatPr defaultColWidth="8.88671875" defaultRowHeight="13.5"/>
  <cols>
    <col min="1" max="1" width="13.3359375" style="0" customWidth="1"/>
    <col min="2" max="8" width="12.4453125" style="0" customWidth="1"/>
    <col min="9" max="9" width="12.5546875" style="0" customWidth="1"/>
  </cols>
  <sheetData>
    <row r="1" spans="1:9" s="673" customFormat="1" ht="54.75" customHeight="1">
      <c r="A1" s="1195" t="s">
        <v>1401</v>
      </c>
      <c r="B1" s="1195"/>
      <c r="C1" s="1195"/>
      <c r="D1" s="1195"/>
      <c r="E1" s="1195"/>
      <c r="F1" s="1195"/>
      <c r="G1" s="1195"/>
      <c r="H1" s="1195"/>
      <c r="I1" s="1195"/>
    </row>
    <row r="2" spans="1:9" s="675" customFormat="1" ht="24.75" customHeight="1" thickBot="1">
      <c r="A2" s="674" t="s">
        <v>1402</v>
      </c>
      <c r="I2" s="676" t="s">
        <v>1497</v>
      </c>
    </row>
    <row r="3" spans="1:9" s="594" customFormat="1" ht="34.5" customHeight="1">
      <c r="A3" s="1196" t="s">
        <v>1012</v>
      </c>
      <c r="B3" s="1198" t="s">
        <v>1498</v>
      </c>
      <c r="C3" s="1199"/>
      <c r="D3" s="1198" t="s">
        <v>1403</v>
      </c>
      <c r="E3" s="1199"/>
      <c r="F3" s="1198" t="s">
        <v>1010</v>
      </c>
      <c r="G3" s="1199"/>
      <c r="H3" s="1200" t="s">
        <v>1011</v>
      </c>
      <c r="I3" s="1191" t="s">
        <v>1013</v>
      </c>
    </row>
    <row r="4" spans="1:9" s="594" customFormat="1" ht="34.5" customHeight="1">
      <c r="A4" s="1197"/>
      <c r="B4" s="1189" t="s">
        <v>1565</v>
      </c>
      <c r="C4" s="1190"/>
      <c r="D4" s="1189" t="s">
        <v>1404</v>
      </c>
      <c r="E4" s="1190"/>
      <c r="F4" s="1189" t="s">
        <v>1405</v>
      </c>
      <c r="G4" s="1190"/>
      <c r="H4" s="1201"/>
      <c r="I4" s="1192"/>
    </row>
    <row r="5" spans="1:9" s="594" customFormat="1" ht="34.5" customHeight="1">
      <c r="A5" s="1197"/>
      <c r="B5" s="878" t="s">
        <v>1499</v>
      </c>
      <c r="C5" s="878" t="s">
        <v>1500</v>
      </c>
      <c r="D5" s="878" t="s">
        <v>1499</v>
      </c>
      <c r="E5" s="878" t="s">
        <v>1500</v>
      </c>
      <c r="F5" s="878" t="s">
        <v>1499</v>
      </c>
      <c r="G5" s="878" t="s">
        <v>1500</v>
      </c>
      <c r="H5" s="677"/>
      <c r="I5" s="1192"/>
    </row>
    <row r="6" spans="1:9" s="594" customFormat="1" ht="34.5" customHeight="1">
      <c r="A6" s="1190"/>
      <c r="B6" s="600" t="s">
        <v>161</v>
      </c>
      <c r="C6" s="600" t="s">
        <v>1501</v>
      </c>
      <c r="D6" s="600" t="s">
        <v>161</v>
      </c>
      <c r="E6" s="600" t="s">
        <v>1501</v>
      </c>
      <c r="F6" s="600" t="s">
        <v>161</v>
      </c>
      <c r="G6" s="600" t="s">
        <v>1501</v>
      </c>
      <c r="H6" s="600" t="s">
        <v>1502</v>
      </c>
      <c r="I6" s="1193"/>
    </row>
    <row r="7" spans="1:9" s="679" customFormat="1" ht="39.75" customHeight="1">
      <c r="A7" s="876" t="s">
        <v>93</v>
      </c>
      <c r="B7" s="682">
        <f>SUM(D7,F7)</f>
        <v>1614</v>
      </c>
      <c r="C7" s="682">
        <f>SUM(E7,G7)</f>
        <v>4456</v>
      </c>
      <c r="D7" s="682">
        <v>676</v>
      </c>
      <c r="E7" s="682">
        <v>1947</v>
      </c>
      <c r="F7" s="682">
        <v>938</v>
      </c>
      <c r="G7" s="682">
        <v>2509</v>
      </c>
      <c r="H7" s="713">
        <f>B7/194855*100</f>
        <v>0.8283082291960688</v>
      </c>
      <c r="I7" s="874" t="s">
        <v>93</v>
      </c>
    </row>
    <row r="8" spans="1:9" s="679" customFormat="1" ht="39.75" customHeight="1">
      <c r="A8" s="876" t="s">
        <v>300</v>
      </c>
      <c r="B8" s="682">
        <f>SUM(D8,F8)</f>
        <v>1798</v>
      </c>
      <c r="C8" s="682">
        <f>SUM(E8,G8)</f>
        <v>4934</v>
      </c>
      <c r="D8" s="682">
        <v>760</v>
      </c>
      <c r="E8" s="682">
        <v>2201</v>
      </c>
      <c r="F8" s="682">
        <v>1038</v>
      </c>
      <c r="G8" s="682">
        <v>2733</v>
      </c>
      <c r="H8" s="713">
        <f>B8/199989*100</f>
        <v>0.8990494477196246</v>
      </c>
      <c r="I8" s="874" t="s">
        <v>300</v>
      </c>
    </row>
    <row r="9" spans="1:9" s="681" customFormat="1" ht="39.75" customHeight="1">
      <c r="A9" s="877" t="s">
        <v>1489</v>
      </c>
      <c r="B9" s="714">
        <f aca="true" t="shared" si="0" ref="B9:G9">SUM(B10:B11)</f>
        <v>2228</v>
      </c>
      <c r="C9" s="714">
        <f t="shared" si="0"/>
        <v>5987</v>
      </c>
      <c r="D9" s="714">
        <f t="shared" si="0"/>
        <v>858</v>
      </c>
      <c r="E9" s="714">
        <f t="shared" si="0"/>
        <v>2451</v>
      </c>
      <c r="F9" s="714">
        <f t="shared" si="0"/>
        <v>1370</v>
      </c>
      <c r="G9" s="714">
        <f t="shared" si="0"/>
        <v>3536</v>
      </c>
      <c r="H9" s="680">
        <f>B9/204635*100</f>
        <v>1.0887678060937767</v>
      </c>
      <c r="I9" s="875" t="s">
        <v>1489</v>
      </c>
    </row>
    <row r="10" spans="1:9" s="679" customFormat="1" ht="39.75" customHeight="1">
      <c r="A10" s="678" t="s">
        <v>1406</v>
      </c>
      <c r="B10" s="682">
        <f>SUM(D10,F10)</f>
        <v>1532</v>
      </c>
      <c r="C10" s="682">
        <f>SUM(E10,G10)</f>
        <v>4122</v>
      </c>
      <c r="D10" s="682">
        <v>622</v>
      </c>
      <c r="E10" s="682">
        <v>1755</v>
      </c>
      <c r="F10" s="682">
        <v>910</v>
      </c>
      <c r="G10" s="682">
        <v>2367</v>
      </c>
      <c r="H10" s="683">
        <f>B10/147047*100</f>
        <v>1.0418437642386449</v>
      </c>
      <c r="I10" s="684" t="s">
        <v>1407</v>
      </c>
    </row>
    <row r="11" spans="1:9" s="679" customFormat="1" ht="39.75" customHeight="1" thickBot="1">
      <c r="A11" s="715" t="s">
        <v>1408</v>
      </c>
      <c r="B11" s="716">
        <f>SUM(D11,F11)</f>
        <v>696</v>
      </c>
      <c r="C11" s="717">
        <f>SUM(E11,G11)</f>
        <v>1865</v>
      </c>
      <c r="D11" s="717">
        <v>236</v>
      </c>
      <c r="E11" s="717">
        <v>696</v>
      </c>
      <c r="F11" s="717">
        <v>460</v>
      </c>
      <c r="G11" s="717">
        <v>1169</v>
      </c>
      <c r="H11" s="718">
        <f>B11/57588*100</f>
        <v>1.2085851219003958</v>
      </c>
      <c r="I11" s="719" t="s">
        <v>1409</v>
      </c>
    </row>
    <row r="12" spans="1:9" s="491" customFormat="1" ht="18.75" customHeight="1">
      <c r="A12" s="1194" t="s">
        <v>1039</v>
      </c>
      <c r="B12" s="1194"/>
      <c r="I12" s="367" t="s">
        <v>1410</v>
      </c>
    </row>
    <row r="13" s="491" customFormat="1" ht="13.5"/>
    <row r="14" s="491" customFormat="1" ht="13.5"/>
    <row r="15" s="491" customFormat="1" ht="13.5"/>
    <row r="16" s="491" customFormat="1" ht="13.5"/>
    <row r="17" s="491" customFormat="1" ht="13.5"/>
    <row r="18" s="491" customFormat="1" ht="13.5"/>
    <row r="19" s="491" customFormat="1" ht="13.5"/>
    <row r="20" s="491" customFormat="1" ht="13.5"/>
    <row r="21" s="491" customFormat="1" ht="13.5"/>
    <row r="22" s="491" customFormat="1" ht="13.5"/>
    <row r="23" s="491" customFormat="1" ht="13.5"/>
    <row r="24" s="491" customFormat="1" ht="13.5"/>
  </sheetData>
  <mergeCells count="11">
    <mergeCell ref="D4:E4"/>
    <mergeCell ref="F4:G4"/>
    <mergeCell ref="I3:I6"/>
    <mergeCell ref="A12:B12"/>
    <mergeCell ref="A1:I1"/>
    <mergeCell ref="A3:A6"/>
    <mergeCell ref="B3:C3"/>
    <mergeCell ref="D3:E3"/>
    <mergeCell ref="F3:G3"/>
    <mergeCell ref="H3:H4"/>
    <mergeCell ref="B4:C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F19">
      <selection activeCell="Q36" sqref="Q36"/>
    </sheetView>
  </sheetViews>
  <sheetFormatPr defaultColWidth="8.88671875" defaultRowHeight="13.5"/>
  <cols>
    <col min="1" max="1" width="10.3359375" style="16" customWidth="1"/>
    <col min="2" max="2" width="6.88671875" style="16" customWidth="1"/>
    <col min="3" max="3" width="7.3359375" style="16" customWidth="1"/>
    <col min="4" max="4" width="7.99609375" style="16" customWidth="1"/>
    <col min="5" max="5" width="8.99609375" style="16" customWidth="1"/>
    <col min="6" max="6" width="6.21484375" style="16" customWidth="1"/>
    <col min="7" max="7" width="8.21484375" style="16" customWidth="1"/>
    <col min="8" max="8" width="6.77734375" style="16" customWidth="1"/>
    <col min="9" max="9" width="8.77734375" style="16" customWidth="1"/>
    <col min="10" max="10" width="6.77734375" style="16" customWidth="1"/>
    <col min="11" max="11" width="8.3359375" style="16" customWidth="1"/>
    <col min="12" max="12" width="8.4453125" style="16" customWidth="1"/>
    <col min="13" max="13" width="9.77734375" style="16" customWidth="1"/>
    <col min="14" max="14" width="10.77734375" style="16" customWidth="1"/>
    <col min="15" max="15" width="7.6640625" style="16" customWidth="1"/>
    <col min="16" max="16" width="7.10546875" style="16" customWidth="1"/>
    <col min="17" max="17" width="10.77734375" style="16" customWidth="1"/>
    <col min="18" max="16384" width="8.77734375" style="16" customWidth="1"/>
  </cols>
  <sheetData>
    <row r="1" spans="1:18" s="655" customFormat="1" ht="22.5">
      <c r="A1" s="1164" t="s">
        <v>1411</v>
      </c>
      <c r="B1" s="1164"/>
      <c r="C1" s="1164"/>
      <c r="D1" s="1164"/>
      <c r="E1" s="1164"/>
      <c r="F1" s="1164"/>
      <c r="G1" s="1164"/>
      <c r="H1" s="1164"/>
      <c r="I1" s="1164"/>
      <c r="J1" s="1164"/>
      <c r="K1" s="1164"/>
      <c r="L1" s="1164"/>
      <c r="M1" s="1164"/>
      <c r="N1" s="1164"/>
      <c r="O1" s="1164"/>
      <c r="P1" s="1164"/>
      <c r="Q1" s="1164"/>
      <c r="R1" s="1165"/>
    </row>
    <row r="2" spans="1:14" s="655" customFormat="1" ht="18" customHeight="1" thickBot="1">
      <c r="A2" s="655" t="s">
        <v>1412</v>
      </c>
      <c r="L2" s="1208" t="s">
        <v>1413</v>
      </c>
      <c r="M2" s="1209"/>
      <c r="N2" s="1209"/>
    </row>
    <row r="3" spans="1:14" s="655" customFormat="1" ht="15" customHeight="1">
      <c r="A3" s="1202" t="s">
        <v>115</v>
      </c>
      <c r="B3" s="1210" t="s">
        <v>1414</v>
      </c>
      <c r="C3" s="1211"/>
      <c r="D3" s="1211"/>
      <c r="E3" s="1211"/>
      <c r="F3" s="1211"/>
      <c r="G3" s="1211"/>
      <c r="H3" s="1211"/>
      <c r="I3" s="1211"/>
      <c r="J3" s="1211"/>
      <c r="K3" s="1211"/>
      <c r="L3" s="1211"/>
      <c r="M3" s="1202"/>
      <c r="N3" s="1205" t="s">
        <v>116</v>
      </c>
    </row>
    <row r="4" spans="1:14" s="655" customFormat="1" ht="15" customHeight="1">
      <c r="A4" s="1203"/>
      <c r="B4" s="1214" t="s">
        <v>1415</v>
      </c>
      <c r="C4" s="1215"/>
      <c r="D4" s="1215"/>
      <c r="E4" s="1216"/>
      <c r="F4" s="1217" t="s">
        <v>1416</v>
      </c>
      <c r="G4" s="1218"/>
      <c r="H4" s="1218"/>
      <c r="I4" s="1219"/>
      <c r="J4" s="1217" t="s">
        <v>1417</v>
      </c>
      <c r="K4" s="1218"/>
      <c r="L4" s="1218"/>
      <c r="M4" s="1219"/>
      <c r="N4" s="1206"/>
    </row>
    <row r="5" spans="1:14" s="655" customFormat="1" ht="15" customHeight="1">
      <c r="A5" s="1203"/>
      <c r="B5" s="687" t="s">
        <v>1418</v>
      </c>
      <c r="C5" s="1212" t="s">
        <v>1419</v>
      </c>
      <c r="D5" s="1213"/>
      <c r="E5" s="687" t="s">
        <v>1420</v>
      </c>
      <c r="F5" s="687" t="s">
        <v>1418</v>
      </c>
      <c r="G5" s="1212" t="s">
        <v>1419</v>
      </c>
      <c r="H5" s="1213"/>
      <c r="I5" s="687" t="s">
        <v>1420</v>
      </c>
      <c r="J5" s="687" t="s">
        <v>1418</v>
      </c>
      <c r="K5" s="1212" t="s">
        <v>1419</v>
      </c>
      <c r="L5" s="1213"/>
      <c r="M5" s="687" t="s">
        <v>1420</v>
      </c>
      <c r="N5" s="1206"/>
    </row>
    <row r="6" spans="1:14" s="655" customFormat="1" ht="15" customHeight="1">
      <c r="A6" s="1203"/>
      <c r="B6" s="688"/>
      <c r="C6" s="1207" t="s">
        <v>1421</v>
      </c>
      <c r="D6" s="1204"/>
      <c r="E6" s="688" t="s">
        <v>1422</v>
      </c>
      <c r="F6" s="688"/>
      <c r="G6" s="1207" t="s">
        <v>1421</v>
      </c>
      <c r="H6" s="1204"/>
      <c r="I6" s="688" t="s">
        <v>1422</v>
      </c>
      <c r="J6" s="688"/>
      <c r="K6" s="1207" t="s">
        <v>1421</v>
      </c>
      <c r="L6" s="1204"/>
      <c r="M6" s="688" t="s">
        <v>1422</v>
      </c>
      <c r="N6" s="1206"/>
    </row>
    <row r="7" spans="1:14" s="655" customFormat="1" ht="15" customHeight="1">
      <c r="A7" s="1203"/>
      <c r="B7" s="688"/>
      <c r="C7" s="687" t="s">
        <v>1423</v>
      </c>
      <c r="D7" s="687" t="s">
        <v>1424</v>
      </c>
      <c r="E7" s="685"/>
      <c r="F7" s="688"/>
      <c r="G7" s="687" t="s">
        <v>1423</v>
      </c>
      <c r="H7" s="687" t="s">
        <v>1424</v>
      </c>
      <c r="I7" s="685"/>
      <c r="J7" s="688"/>
      <c r="K7" s="687" t="s">
        <v>1423</v>
      </c>
      <c r="L7" s="687" t="s">
        <v>1424</v>
      </c>
      <c r="M7" s="685"/>
      <c r="N7" s="1206"/>
    </row>
    <row r="8" spans="1:14" s="655" customFormat="1" ht="15" customHeight="1">
      <c r="A8" s="1203"/>
      <c r="B8" s="688"/>
      <c r="C8" s="688"/>
      <c r="D8" s="688"/>
      <c r="E8" s="691" t="s">
        <v>1425</v>
      </c>
      <c r="F8" s="688"/>
      <c r="G8" s="688"/>
      <c r="H8" s="688"/>
      <c r="I8" s="691" t="s">
        <v>1425</v>
      </c>
      <c r="J8" s="688"/>
      <c r="K8" s="688"/>
      <c r="L8" s="688"/>
      <c r="M8" s="691" t="s">
        <v>1425</v>
      </c>
      <c r="N8" s="1206"/>
    </row>
    <row r="9" spans="1:14" s="655" customFormat="1" ht="15" customHeight="1">
      <c r="A9" s="1204"/>
      <c r="B9" s="692" t="s">
        <v>1426</v>
      </c>
      <c r="C9" s="692" t="s">
        <v>1427</v>
      </c>
      <c r="D9" s="692" t="s">
        <v>1428</v>
      </c>
      <c r="E9" s="690" t="s">
        <v>1429</v>
      </c>
      <c r="F9" s="692" t="s">
        <v>1426</v>
      </c>
      <c r="G9" s="692" t="s">
        <v>1427</v>
      </c>
      <c r="H9" s="692" t="s">
        <v>1428</v>
      </c>
      <c r="I9" s="690" t="s">
        <v>1429</v>
      </c>
      <c r="J9" s="692" t="s">
        <v>1426</v>
      </c>
      <c r="K9" s="692" t="s">
        <v>1427</v>
      </c>
      <c r="L9" s="692" t="s">
        <v>1428</v>
      </c>
      <c r="M9" s="690" t="s">
        <v>1429</v>
      </c>
      <c r="N9" s="1207"/>
    </row>
    <row r="10" spans="1:14" s="126" customFormat="1" ht="13.5" customHeight="1">
      <c r="A10" s="419" t="s">
        <v>460</v>
      </c>
      <c r="B10" s="149">
        <f>SUM(F10,J10)</f>
        <v>539</v>
      </c>
      <c r="C10" s="149">
        <f>SUM(G10,K10)</f>
        <v>2808</v>
      </c>
      <c r="D10" s="149">
        <f>SUM(H10,L10)</f>
        <v>965</v>
      </c>
      <c r="E10" s="149">
        <f>SUM(I10,M10)</f>
        <v>83008</v>
      </c>
      <c r="F10" s="149">
        <v>12</v>
      </c>
      <c r="G10" s="149">
        <v>408</v>
      </c>
      <c r="H10" s="149">
        <v>349</v>
      </c>
      <c r="I10" s="149">
        <v>6928</v>
      </c>
      <c r="J10" s="149">
        <v>527</v>
      </c>
      <c r="K10" s="149">
        <v>2400</v>
      </c>
      <c r="L10" s="149">
        <v>616</v>
      </c>
      <c r="M10" s="149">
        <v>76080</v>
      </c>
      <c r="N10" s="418" t="s">
        <v>460</v>
      </c>
    </row>
    <row r="11" spans="1:14" s="126" customFormat="1" ht="13.5" customHeight="1">
      <c r="A11" s="460" t="s">
        <v>461</v>
      </c>
      <c r="B11" s="195">
        <v>387</v>
      </c>
      <c r="C11" s="195">
        <v>2806</v>
      </c>
      <c r="D11" s="195">
        <v>825</v>
      </c>
      <c r="E11" s="195">
        <v>69808</v>
      </c>
      <c r="F11" s="148">
        <v>59</v>
      </c>
      <c r="G11" s="349">
        <v>1891</v>
      </c>
      <c r="H11" s="349">
        <v>599</v>
      </c>
      <c r="I11" s="349">
        <v>47334</v>
      </c>
      <c r="J11" s="148">
        <v>328</v>
      </c>
      <c r="K11" s="349">
        <v>915</v>
      </c>
      <c r="L11" s="349">
        <v>226</v>
      </c>
      <c r="M11" s="349">
        <v>22474</v>
      </c>
      <c r="N11" s="461" t="s">
        <v>461</v>
      </c>
    </row>
    <row r="12" spans="1:14" s="126" customFormat="1" ht="13.5" customHeight="1">
      <c r="A12" s="395" t="s">
        <v>462</v>
      </c>
      <c r="B12" s="149">
        <f aca="true" t="shared" si="0" ref="B12:D14">SUM(F12,J12)</f>
        <v>539</v>
      </c>
      <c r="C12" s="149">
        <f t="shared" si="0"/>
        <v>2810</v>
      </c>
      <c r="D12" s="149">
        <f t="shared" si="0"/>
        <v>965</v>
      </c>
      <c r="E12" s="149">
        <v>82441</v>
      </c>
      <c r="F12" s="149">
        <v>12</v>
      </c>
      <c r="G12" s="149">
        <v>408</v>
      </c>
      <c r="H12" s="149">
        <v>348</v>
      </c>
      <c r="I12" s="149">
        <v>6635</v>
      </c>
      <c r="J12" s="149">
        <v>527</v>
      </c>
      <c r="K12" s="149">
        <v>2402</v>
      </c>
      <c r="L12" s="149">
        <v>617</v>
      </c>
      <c r="M12" s="149">
        <v>75806</v>
      </c>
      <c r="N12" s="398" t="s">
        <v>462</v>
      </c>
    </row>
    <row r="13" spans="1:14" s="126" customFormat="1" ht="13.5" customHeight="1">
      <c r="A13" s="460" t="s">
        <v>463</v>
      </c>
      <c r="B13" s="195">
        <v>387</v>
      </c>
      <c r="C13" s="195">
        <v>2806</v>
      </c>
      <c r="D13" s="195">
        <v>829</v>
      </c>
      <c r="E13" s="195">
        <v>69799</v>
      </c>
      <c r="F13" s="148">
        <v>59</v>
      </c>
      <c r="G13" s="349">
        <v>1891</v>
      </c>
      <c r="H13" s="349">
        <v>601</v>
      </c>
      <c r="I13" s="349">
        <v>47334</v>
      </c>
      <c r="J13" s="148">
        <v>328</v>
      </c>
      <c r="K13" s="349">
        <v>915</v>
      </c>
      <c r="L13" s="349">
        <v>228</v>
      </c>
      <c r="M13" s="349">
        <v>22465</v>
      </c>
      <c r="N13" s="461" t="s">
        <v>463</v>
      </c>
    </row>
    <row r="14" spans="1:14" s="126" customFormat="1" ht="13.5" customHeight="1">
      <c r="A14" s="395" t="s">
        <v>464</v>
      </c>
      <c r="B14" s="149">
        <f t="shared" si="0"/>
        <v>539</v>
      </c>
      <c r="C14" s="149">
        <f t="shared" si="0"/>
        <v>2808</v>
      </c>
      <c r="D14" s="149">
        <f t="shared" si="0"/>
        <v>991</v>
      </c>
      <c r="E14" s="149">
        <v>81481</v>
      </c>
      <c r="F14" s="149">
        <v>12</v>
      </c>
      <c r="G14" s="149">
        <v>408</v>
      </c>
      <c r="H14" s="149">
        <v>350</v>
      </c>
      <c r="I14" s="149">
        <v>6347</v>
      </c>
      <c r="J14" s="149">
        <v>527</v>
      </c>
      <c r="K14" s="149">
        <v>2400</v>
      </c>
      <c r="L14" s="149">
        <v>641</v>
      </c>
      <c r="M14" s="149">
        <v>75107</v>
      </c>
      <c r="N14" s="398" t="s">
        <v>464</v>
      </c>
    </row>
    <row r="15" spans="1:14" s="126" customFormat="1" ht="13.5" customHeight="1">
      <c r="A15" s="460" t="s">
        <v>465</v>
      </c>
      <c r="B15" s="195">
        <v>387</v>
      </c>
      <c r="C15" s="195">
        <v>2806</v>
      </c>
      <c r="D15" s="195">
        <v>829</v>
      </c>
      <c r="E15" s="195">
        <v>69799</v>
      </c>
      <c r="F15" s="148">
        <v>59</v>
      </c>
      <c r="G15" s="349">
        <v>1891</v>
      </c>
      <c r="H15" s="349">
        <v>601</v>
      </c>
      <c r="I15" s="349">
        <v>47334</v>
      </c>
      <c r="J15" s="148">
        <v>328</v>
      </c>
      <c r="K15" s="349">
        <v>915</v>
      </c>
      <c r="L15" s="349">
        <v>228</v>
      </c>
      <c r="M15" s="349">
        <v>22465</v>
      </c>
      <c r="N15" s="461" t="s">
        <v>465</v>
      </c>
    </row>
    <row r="16" spans="1:14" s="126" customFormat="1" ht="13.5" customHeight="1">
      <c r="A16" s="395" t="s">
        <v>466</v>
      </c>
      <c r="B16" s="149">
        <v>539</v>
      </c>
      <c r="C16" s="149">
        <v>2808</v>
      </c>
      <c r="D16" s="149">
        <v>1014</v>
      </c>
      <c r="E16" s="149">
        <v>80002</v>
      </c>
      <c r="F16" s="149">
        <v>12</v>
      </c>
      <c r="G16" s="149">
        <v>408</v>
      </c>
      <c r="H16" s="149">
        <v>372</v>
      </c>
      <c r="I16" s="149">
        <v>5034</v>
      </c>
      <c r="J16" s="149">
        <v>527</v>
      </c>
      <c r="K16" s="149">
        <v>2400</v>
      </c>
      <c r="L16" s="149">
        <v>642</v>
      </c>
      <c r="M16" s="149">
        <v>74968</v>
      </c>
      <c r="N16" s="398" t="s">
        <v>466</v>
      </c>
    </row>
    <row r="17" spans="1:14" s="126" customFormat="1" ht="13.5" customHeight="1">
      <c r="A17" s="460" t="s">
        <v>467</v>
      </c>
      <c r="B17" s="195">
        <v>389</v>
      </c>
      <c r="C17" s="195">
        <v>2953</v>
      </c>
      <c r="D17" s="195">
        <v>1269</v>
      </c>
      <c r="E17" s="195">
        <v>81541</v>
      </c>
      <c r="F17" s="148">
        <v>60</v>
      </c>
      <c r="G17" s="349">
        <v>2038</v>
      </c>
      <c r="H17" s="349">
        <v>1041</v>
      </c>
      <c r="I17" s="349">
        <v>59076</v>
      </c>
      <c r="J17" s="148">
        <v>328</v>
      </c>
      <c r="K17" s="349">
        <v>915</v>
      </c>
      <c r="L17" s="349">
        <v>228</v>
      </c>
      <c r="M17" s="349">
        <v>22465</v>
      </c>
      <c r="N17" s="461" t="s">
        <v>467</v>
      </c>
    </row>
    <row r="18" spans="1:14" s="123" customFormat="1" ht="13.5" customHeight="1">
      <c r="A18" s="395" t="s">
        <v>468</v>
      </c>
      <c r="B18" s="152">
        <v>539</v>
      </c>
      <c r="C18" s="152">
        <v>2771</v>
      </c>
      <c r="D18" s="152">
        <v>996</v>
      </c>
      <c r="E18" s="152">
        <v>79130</v>
      </c>
      <c r="F18" s="152">
        <v>12</v>
      </c>
      <c r="G18" s="152">
        <v>371</v>
      </c>
      <c r="H18" s="152">
        <v>340</v>
      </c>
      <c r="I18" s="152">
        <v>4904</v>
      </c>
      <c r="J18" s="152">
        <v>527</v>
      </c>
      <c r="K18" s="152">
        <v>2400</v>
      </c>
      <c r="L18" s="152">
        <v>656</v>
      </c>
      <c r="M18" s="152">
        <v>74226</v>
      </c>
      <c r="N18" s="398" t="s">
        <v>468</v>
      </c>
    </row>
    <row r="19" spans="1:14" s="123" customFormat="1" ht="13.5" customHeight="1">
      <c r="A19" s="460" t="s">
        <v>469</v>
      </c>
      <c r="B19" s="148">
        <v>388</v>
      </c>
      <c r="C19" s="148">
        <v>2953</v>
      </c>
      <c r="D19" s="148">
        <v>1269</v>
      </c>
      <c r="E19" s="148">
        <v>55698</v>
      </c>
      <c r="F19" s="148">
        <v>60</v>
      </c>
      <c r="G19" s="148">
        <v>2038</v>
      </c>
      <c r="H19" s="148">
        <v>1041</v>
      </c>
      <c r="I19" s="148">
        <v>33233</v>
      </c>
      <c r="J19" s="148">
        <v>328</v>
      </c>
      <c r="K19" s="148">
        <v>915</v>
      </c>
      <c r="L19" s="148">
        <v>228</v>
      </c>
      <c r="M19" s="148">
        <v>22465</v>
      </c>
      <c r="N19" s="461" t="s">
        <v>469</v>
      </c>
    </row>
    <row r="20" spans="1:14" s="123" customFormat="1" ht="13.5" customHeight="1" thickBot="1">
      <c r="A20" s="20" t="s">
        <v>1489</v>
      </c>
      <c r="B20" s="351">
        <v>1300</v>
      </c>
      <c r="C20" s="350">
        <v>9313</v>
      </c>
      <c r="D20" s="350">
        <v>1947</v>
      </c>
      <c r="E20" s="350">
        <v>160716</v>
      </c>
      <c r="F20" s="350">
        <v>72</v>
      </c>
      <c r="G20" s="350">
        <v>3173</v>
      </c>
      <c r="H20" s="350">
        <v>965</v>
      </c>
      <c r="I20" s="350">
        <v>40902</v>
      </c>
      <c r="J20" s="350">
        <v>1228</v>
      </c>
      <c r="K20" s="350">
        <v>6140</v>
      </c>
      <c r="L20" s="350">
        <v>982</v>
      </c>
      <c r="M20" s="351">
        <v>119814</v>
      </c>
      <c r="N20" s="19" t="s">
        <v>1489</v>
      </c>
    </row>
    <row r="21" spans="1:3" s="513" customFormat="1" ht="15" customHeight="1" thickBot="1">
      <c r="A21" s="532"/>
      <c r="B21" s="532"/>
      <c r="C21" s="532"/>
    </row>
    <row r="22" spans="1:17" s="655" customFormat="1" ht="23.25" customHeight="1">
      <c r="A22" s="1202" t="s">
        <v>115</v>
      </c>
      <c r="B22" s="1224" t="s">
        <v>1430</v>
      </c>
      <c r="C22" s="1223"/>
      <c r="D22" s="1223"/>
      <c r="E22" s="1223"/>
      <c r="F22" s="1220" t="s">
        <v>1431</v>
      </c>
      <c r="G22" s="1221"/>
      <c r="H22" s="1222" t="s">
        <v>1432</v>
      </c>
      <c r="I22" s="1223"/>
      <c r="J22" s="1223"/>
      <c r="K22" s="1223"/>
      <c r="L22" s="1223"/>
      <c r="M22" s="1223"/>
      <c r="N22" s="1223"/>
      <c r="O22" s="1223"/>
      <c r="P22" s="1221"/>
      <c r="Q22" s="1205" t="s">
        <v>116</v>
      </c>
    </row>
    <row r="23" spans="1:17" s="655" customFormat="1" ht="23.25" customHeight="1">
      <c r="A23" s="1203"/>
      <c r="B23" s="1217" t="s">
        <v>1433</v>
      </c>
      <c r="C23" s="1219"/>
      <c r="D23" s="1226" t="s">
        <v>1434</v>
      </c>
      <c r="E23" s="1219"/>
      <c r="F23" s="1225" t="s">
        <v>1435</v>
      </c>
      <c r="G23" s="1213"/>
      <c r="H23" s="1226" t="s">
        <v>1436</v>
      </c>
      <c r="I23" s="1218"/>
      <c r="J23" s="1219"/>
      <c r="K23" s="1226" t="s">
        <v>1437</v>
      </c>
      <c r="L23" s="1218"/>
      <c r="M23" s="1219"/>
      <c r="N23" s="1217" t="s">
        <v>1438</v>
      </c>
      <c r="O23" s="1218"/>
      <c r="P23" s="1219"/>
      <c r="Q23" s="1206"/>
    </row>
    <row r="24" spans="1:17" s="655" customFormat="1" ht="23.25" customHeight="1">
      <c r="A24" s="1203"/>
      <c r="B24" s="687" t="s">
        <v>1418</v>
      </c>
      <c r="C24" s="687" t="s">
        <v>1439</v>
      </c>
      <c r="D24" s="687" t="s">
        <v>1418</v>
      </c>
      <c r="E24" s="687" t="s">
        <v>1439</v>
      </c>
      <c r="F24" s="687" t="s">
        <v>1418</v>
      </c>
      <c r="G24" s="693" t="s">
        <v>1439</v>
      </c>
      <c r="H24" s="688" t="s">
        <v>1440</v>
      </c>
      <c r="I24" s="685" t="s">
        <v>1441</v>
      </c>
      <c r="J24" s="686" t="s">
        <v>1442</v>
      </c>
      <c r="K24" s="688" t="s">
        <v>1440</v>
      </c>
      <c r="L24" s="685" t="s">
        <v>1441</v>
      </c>
      <c r="M24" s="686" t="s">
        <v>1442</v>
      </c>
      <c r="N24" s="688" t="s">
        <v>1440</v>
      </c>
      <c r="O24" s="685" t="s">
        <v>1441</v>
      </c>
      <c r="P24" s="687" t="s">
        <v>1442</v>
      </c>
      <c r="Q24" s="1206"/>
    </row>
    <row r="25" spans="1:17" s="655" customFormat="1" ht="23.25" customHeight="1">
      <c r="A25" s="1204"/>
      <c r="B25" s="692" t="s">
        <v>1426</v>
      </c>
      <c r="C25" s="689" t="s">
        <v>1443</v>
      </c>
      <c r="D25" s="692" t="s">
        <v>1426</v>
      </c>
      <c r="E25" s="689" t="s">
        <v>1443</v>
      </c>
      <c r="F25" s="692" t="s">
        <v>1426</v>
      </c>
      <c r="G25" s="689" t="s">
        <v>1443</v>
      </c>
      <c r="H25" s="692" t="s">
        <v>293</v>
      </c>
      <c r="I25" s="690" t="s">
        <v>199</v>
      </c>
      <c r="J25" s="689" t="s">
        <v>1444</v>
      </c>
      <c r="K25" s="692" t="s">
        <v>293</v>
      </c>
      <c r="L25" s="690" t="s">
        <v>199</v>
      </c>
      <c r="M25" s="689" t="s">
        <v>1444</v>
      </c>
      <c r="N25" s="692" t="s">
        <v>293</v>
      </c>
      <c r="O25" s="690" t="s">
        <v>199</v>
      </c>
      <c r="P25" s="692" t="s">
        <v>1444</v>
      </c>
      <c r="Q25" s="1207"/>
    </row>
    <row r="26" spans="1:17" s="126" customFormat="1" ht="13.5" customHeight="1">
      <c r="A26" s="419" t="s">
        <v>460</v>
      </c>
      <c r="B26" s="143">
        <f aca="true" t="shared" si="1" ref="B26:C30">SUM(D26,F26)</f>
        <v>1</v>
      </c>
      <c r="C26" s="143">
        <f t="shared" si="1"/>
        <v>3</v>
      </c>
      <c r="D26" s="143">
        <v>1</v>
      </c>
      <c r="E26" s="143">
        <v>3</v>
      </c>
      <c r="F26" s="170">
        <v>0</v>
      </c>
      <c r="G26" s="170">
        <v>0</v>
      </c>
      <c r="H26" s="143">
        <f>I26+J26</f>
        <v>1</v>
      </c>
      <c r="I26" s="143">
        <v>1</v>
      </c>
      <c r="J26" s="170">
        <v>0</v>
      </c>
      <c r="K26" s="143">
        <f>L26+M26</f>
        <v>5000</v>
      </c>
      <c r="L26" s="143">
        <v>5000</v>
      </c>
      <c r="M26" s="170">
        <v>0</v>
      </c>
      <c r="N26" s="143">
        <f>O26+P26</f>
        <v>181</v>
      </c>
      <c r="O26" s="143">
        <v>181</v>
      </c>
      <c r="P26" s="170">
        <v>0</v>
      </c>
      <c r="Q26" s="418" t="s">
        <v>460</v>
      </c>
    </row>
    <row r="27" spans="1:17" s="126" customFormat="1" ht="13.5" customHeight="1">
      <c r="A27" s="460" t="s">
        <v>461</v>
      </c>
      <c r="B27" s="125" t="s">
        <v>113</v>
      </c>
      <c r="C27" s="125" t="s">
        <v>113</v>
      </c>
      <c r="D27" s="125" t="s">
        <v>113</v>
      </c>
      <c r="E27" s="125" t="s">
        <v>113</v>
      </c>
      <c r="F27" s="170">
        <v>0</v>
      </c>
      <c r="G27" s="170">
        <v>0</v>
      </c>
      <c r="H27" s="125" t="s">
        <v>113</v>
      </c>
      <c r="I27" s="125" t="s">
        <v>113</v>
      </c>
      <c r="J27" s="125" t="s">
        <v>113</v>
      </c>
      <c r="K27" s="125" t="s">
        <v>113</v>
      </c>
      <c r="L27" s="125" t="s">
        <v>113</v>
      </c>
      <c r="M27" s="125" t="s">
        <v>113</v>
      </c>
      <c r="N27" s="125" t="s">
        <v>113</v>
      </c>
      <c r="O27" s="125" t="s">
        <v>113</v>
      </c>
      <c r="P27" s="125" t="s">
        <v>113</v>
      </c>
      <c r="Q27" s="461" t="s">
        <v>461</v>
      </c>
    </row>
    <row r="28" spans="1:17" s="126" customFormat="1" ht="13.5" customHeight="1">
      <c r="A28" s="395" t="s">
        <v>462</v>
      </c>
      <c r="B28" s="143">
        <f t="shared" si="1"/>
        <v>1</v>
      </c>
      <c r="C28" s="143">
        <f t="shared" si="1"/>
        <v>3</v>
      </c>
      <c r="D28" s="143">
        <v>1</v>
      </c>
      <c r="E28" s="143">
        <v>3</v>
      </c>
      <c r="F28" s="170">
        <v>0</v>
      </c>
      <c r="G28" s="170">
        <v>0</v>
      </c>
      <c r="H28" s="143">
        <f>I28+J28</f>
        <v>1</v>
      </c>
      <c r="I28" s="143">
        <v>1</v>
      </c>
      <c r="J28" s="170">
        <v>0</v>
      </c>
      <c r="K28" s="143">
        <f>L28+M28</f>
        <v>5000</v>
      </c>
      <c r="L28" s="143">
        <v>5000</v>
      </c>
      <c r="M28" s="170">
        <v>0</v>
      </c>
      <c r="N28" s="143">
        <f>O28+P28</f>
        <v>1236</v>
      </c>
      <c r="O28" s="143">
        <v>1236</v>
      </c>
      <c r="P28" s="170">
        <v>0</v>
      </c>
      <c r="Q28" s="398" t="s">
        <v>462</v>
      </c>
    </row>
    <row r="29" spans="1:17" s="126" customFormat="1" ht="13.5" customHeight="1">
      <c r="A29" s="460" t="s">
        <v>463</v>
      </c>
      <c r="B29" s="125" t="s">
        <v>113</v>
      </c>
      <c r="C29" s="125" t="s">
        <v>113</v>
      </c>
      <c r="D29" s="125" t="s">
        <v>113</v>
      </c>
      <c r="E29" s="125" t="s">
        <v>113</v>
      </c>
      <c r="F29" s="170">
        <v>0</v>
      </c>
      <c r="G29" s="170">
        <v>0</v>
      </c>
      <c r="H29" s="125" t="s">
        <v>113</v>
      </c>
      <c r="I29" s="125" t="s">
        <v>113</v>
      </c>
      <c r="J29" s="125" t="s">
        <v>113</v>
      </c>
      <c r="K29" s="125" t="s">
        <v>113</v>
      </c>
      <c r="L29" s="125" t="s">
        <v>113</v>
      </c>
      <c r="M29" s="125" t="s">
        <v>113</v>
      </c>
      <c r="N29" s="125" t="s">
        <v>113</v>
      </c>
      <c r="O29" s="125" t="s">
        <v>113</v>
      </c>
      <c r="P29" s="125" t="s">
        <v>113</v>
      </c>
      <c r="Q29" s="461" t="s">
        <v>463</v>
      </c>
    </row>
    <row r="30" spans="1:17" s="126" customFormat="1" ht="13.5" customHeight="1">
      <c r="A30" s="395" t="s">
        <v>464</v>
      </c>
      <c r="B30" s="143">
        <f t="shared" si="1"/>
        <v>1</v>
      </c>
      <c r="C30" s="143">
        <f t="shared" si="1"/>
        <v>5</v>
      </c>
      <c r="D30" s="143">
        <v>1</v>
      </c>
      <c r="E30" s="143">
        <v>5</v>
      </c>
      <c r="F30" s="170">
        <v>0</v>
      </c>
      <c r="G30" s="170">
        <v>0</v>
      </c>
      <c r="H30" s="143">
        <f>I30+J30</f>
        <v>2</v>
      </c>
      <c r="I30" s="143">
        <v>2</v>
      </c>
      <c r="J30" s="170">
        <v>0</v>
      </c>
      <c r="K30" s="143">
        <f>L30+M30</f>
        <v>13392</v>
      </c>
      <c r="L30" s="143">
        <v>13392</v>
      </c>
      <c r="M30" s="170">
        <v>0</v>
      </c>
      <c r="N30" s="143">
        <f>O30+P30</f>
        <v>1878</v>
      </c>
      <c r="O30" s="143">
        <v>1878</v>
      </c>
      <c r="P30" s="170">
        <v>0</v>
      </c>
      <c r="Q30" s="398" t="s">
        <v>464</v>
      </c>
    </row>
    <row r="31" spans="1:17" s="126" customFormat="1" ht="13.5" customHeight="1">
      <c r="A31" s="460" t="s">
        <v>465</v>
      </c>
      <c r="B31" s="125" t="s">
        <v>113</v>
      </c>
      <c r="C31" s="125" t="s">
        <v>113</v>
      </c>
      <c r="D31" s="125" t="s">
        <v>113</v>
      </c>
      <c r="E31" s="125" t="s">
        <v>113</v>
      </c>
      <c r="F31" s="170">
        <v>0</v>
      </c>
      <c r="G31" s="170">
        <v>0</v>
      </c>
      <c r="H31" s="125" t="s">
        <v>113</v>
      </c>
      <c r="I31" s="125" t="s">
        <v>113</v>
      </c>
      <c r="J31" s="125" t="s">
        <v>113</v>
      </c>
      <c r="K31" s="125" t="s">
        <v>113</v>
      </c>
      <c r="L31" s="125" t="s">
        <v>113</v>
      </c>
      <c r="M31" s="125" t="s">
        <v>113</v>
      </c>
      <c r="N31" s="125" t="s">
        <v>113</v>
      </c>
      <c r="O31" s="125" t="s">
        <v>113</v>
      </c>
      <c r="P31" s="125" t="s">
        <v>113</v>
      </c>
      <c r="Q31" s="461" t="s">
        <v>465</v>
      </c>
    </row>
    <row r="32" spans="1:17" s="126" customFormat="1" ht="13.5" customHeight="1">
      <c r="A32" s="395" t="s">
        <v>466</v>
      </c>
      <c r="B32" s="143">
        <v>1</v>
      </c>
      <c r="C32" s="143">
        <v>5</v>
      </c>
      <c r="D32" s="143">
        <v>1</v>
      </c>
      <c r="E32" s="143">
        <v>5</v>
      </c>
      <c r="F32" s="170">
        <v>0</v>
      </c>
      <c r="G32" s="170">
        <v>0</v>
      </c>
      <c r="H32" s="143">
        <v>2</v>
      </c>
      <c r="I32" s="143">
        <v>2</v>
      </c>
      <c r="J32" s="170">
        <v>0</v>
      </c>
      <c r="K32" s="143">
        <v>9890</v>
      </c>
      <c r="L32" s="143">
        <v>9890</v>
      </c>
      <c r="M32" s="170">
        <v>0</v>
      </c>
      <c r="N32" s="143">
        <v>1283</v>
      </c>
      <c r="O32" s="143">
        <v>1283</v>
      </c>
      <c r="P32" s="170">
        <v>0</v>
      </c>
      <c r="Q32" s="398" t="s">
        <v>466</v>
      </c>
    </row>
    <row r="33" spans="1:17" s="126" customFormat="1" ht="13.5" customHeight="1">
      <c r="A33" s="460" t="s">
        <v>467</v>
      </c>
      <c r="B33" s="125" t="s">
        <v>113</v>
      </c>
      <c r="C33" s="125" t="s">
        <v>113</v>
      </c>
      <c r="D33" s="125" t="s">
        <v>113</v>
      </c>
      <c r="E33" s="125" t="s">
        <v>113</v>
      </c>
      <c r="F33" s="170">
        <v>0</v>
      </c>
      <c r="G33" s="170">
        <v>0</v>
      </c>
      <c r="H33" s="125">
        <v>1</v>
      </c>
      <c r="I33" s="125" t="s">
        <v>113</v>
      </c>
      <c r="J33" s="125">
        <v>1</v>
      </c>
      <c r="K33" s="125">
        <v>54</v>
      </c>
      <c r="L33" s="125" t="s">
        <v>113</v>
      </c>
      <c r="M33" s="125">
        <v>54</v>
      </c>
      <c r="N33" s="125">
        <v>8</v>
      </c>
      <c r="O33" s="125" t="s">
        <v>113</v>
      </c>
      <c r="P33" s="125">
        <v>8</v>
      </c>
      <c r="Q33" s="461" t="s">
        <v>467</v>
      </c>
    </row>
    <row r="34" spans="1:17" s="123" customFormat="1" ht="13.5" customHeight="1">
      <c r="A34" s="395" t="s">
        <v>468</v>
      </c>
      <c r="B34" s="145">
        <v>1</v>
      </c>
      <c r="C34" s="145">
        <v>5</v>
      </c>
      <c r="D34" s="145">
        <v>1</v>
      </c>
      <c r="E34" s="145">
        <v>5</v>
      </c>
      <c r="F34" s="170">
        <v>0</v>
      </c>
      <c r="G34" s="170">
        <v>0</v>
      </c>
      <c r="H34" s="145">
        <v>2</v>
      </c>
      <c r="I34" s="145">
        <v>2</v>
      </c>
      <c r="J34" s="174"/>
      <c r="K34" s="145">
        <v>9890</v>
      </c>
      <c r="L34" s="145">
        <v>9890</v>
      </c>
      <c r="M34" s="174"/>
      <c r="N34" s="145">
        <v>1764</v>
      </c>
      <c r="O34" s="145">
        <v>1764</v>
      </c>
      <c r="P34" s="174"/>
      <c r="Q34" s="398" t="s">
        <v>468</v>
      </c>
    </row>
    <row r="35" spans="1:17" s="123" customFormat="1" ht="13.5" customHeight="1">
      <c r="A35" s="460" t="s">
        <v>469</v>
      </c>
      <c r="B35" s="211" t="s">
        <v>593</v>
      </c>
      <c r="C35" s="211" t="s">
        <v>593</v>
      </c>
      <c r="D35" s="211" t="s">
        <v>593</v>
      </c>
      <c r="E35" s="211" t="s">
        <v>593</v>
      </c>
      <c r="F35" s="170">
        <v>0</v>
      </c>
      <c r="G35" s="170">
        <v>0</v>
      </c>
      <c r="H35" s="211">
        <v>1</v>
      </c>
      <c r="I35" s="211" t="s">
        <v>593</v>
      </c>
      <c r="J35" s="211">
        <v>1</v>
      </c>
      <c r="K35" s="211">
        <v>54</v>
      </c>
      <c r="L35" s="125" t="s">
        <v>113</v>
      </c>
      <c r="M35" s="211">
        <v>54</v>
      </c>
      <c r="N35" s="211" t="s">
        <v>593</v>
      </c>
      <c r="O35" s="211" t="s">
        <v>593</v>
      </c>
      <c r="P35" s="211" t="s">
        <v>593</v>
      </c>
      <c r="Q35" s="461" t="s">
        <v>469</v>
      </c>
    </row>
    <row r="36" spans="1:17" s="2" customFormat="1" ht="13.5" customHeight="1" thickBot="1">
      <c r="A36" s="20" t="s">
        <v>1489</v>
      </c>
      <c r="B36" s="89">
        <v>1</v>
      </c>
      <c r="C36" s="89">
        <v>5</v>
      </c>
      <c r="D36" s="89">
        <v>1</v>
      </c>
      <c r="E36" s="89">
        <v>5</v>
      </c>
      <c r="F36" s="220">
        <v>0</v>
      </c>
      <c r="G36" s="220">
        <v>0</v>
      </c>
      <c r="H36" s="89">
        <v>4</v>
      </c>
      <c r="I36" s="89">
        <v>2</v>
      </c>
      <c r="J36" s="91">
        <v>2</v>
      </c>
      <c r="K36" s="89">
        <v>10068</v>
      </c>
      <c r="L36" s="89">
        <v>9890</v>
      </c>
      <c r="M36" s="91">
        <v>178</v>
      </c>
      <c r="N36" s="89">
        <v>6630</v>
      </c>
      <c r="O36" s="89">
        <v>6622</v>
      </c>
      <c r="P36" s="91">
        <v>8</v>
      </c>
      <c r="Q36" s="19" t="s">
        <v>1489</v>
      </c>
    </row>
    <row r="37" spans="1:17" s="13" customFormat="1" ht="13.5" customHeight="1">
      <c r="A37" s="13" t="s">
        <v>1170</v>
      </c>
      <c r="I37" s="1175" t="s">
        <v>675</v>
      </c>
      <c r="J37" s="1175"/>
      <c r="K37" s="1175"/>
      <c r="L37" s="1175"/>
      <c r="M37" s="1175"/>
      <c r="N37" s="1175"/>
      <c r="O37" s="1175"/>
      <c r="P37" s="1175"/>
      <c r="Q37" s="1175"/>
    </row>
    <row r="38" s="655" customFormat="1" ht="13.5" customHeight="1">
      <c r="A38" s="694" t="s">
        <v>1445</v>
      </c>
    </row>
    <row r="39" s="13" customFormat="1" ht="13.5"/>
    <row r="40" s="13" customFormat="1" ht="13.5"/>
    <row r="41" s="357" customFormat="1" ht="13.5"/>
    <row r="42" s="357" customFormat="1" ht="13.5"/>
    <row r="43" s="357" customFormat="1" ht="13.5"/>
    <row r="44" s="357" customFormat="1" ht="13.5"/>
    <row r="45" s="357" customFormat="1" ht="13.5"/>
    <row r="46" s="357" customFormat="1" ht="13.5"/>
    <row r="47" s="357" customFormat="1" ht="13.5"/>
    <row r="48" s="357" customFormat="1" ht="13.5"/>
    <row r="49" s="357" customFormat="1" ht="13.5"/>
    <row r="50" s="357" customFormat="1" ht="13.5"/>
    <row r="51" s="357" customFormat="1" ht="13.5"/>
    <row r="52" s="357" customFormat="1" ht="13.5"/>
    <row r="53" s="357" customFormat="1" ht="13.5"/>
    <row r="54" s="357" customFormat="1" ht="13.5"/>
    <row r="55" s="357" customFormat="1" ht="13.5"/>
    <row r="56" s="357" customFormat="1" ht="13.5"/>
    <row r="57" s="357" customFormat="1" ht="13.5"/>
    <row r="58" s="357" customFormat="1" ht="13.5"/>
    <row r="59" s="357" customFormat="1" ht="13.5"/>
    <row r="60" s="357" customFormat="1" ht="13.5"/>
    <row r="61" s="357" customFormat="1" ht="13.5"/>
    <row r="62" s="357" customFormat="1" ht="13.5"/>
    <row r="63" s="357" customFormat="1" ht="13.5"/>
    <row r="64" s="357" customFormat="1" ht="13.5"/>
  </sheetData>
  <mergeCells count="26">
    <mergeCell ref="I37:Q37"/>
    <mergeCell ref="F22:G22"/>
    <mergeCell ref="H22:P22"/>
    <mergeCell ref="B22:E22"/>
    <mergeCell ref="F23:G23"/>
    <mergeCell ref="H23:J23"/>
    <mergeCell ref="K23:M23"/>
    <mergeCell ref="N23:P23"/>
    <mergeCell ref="B23:C23"/>
    <mergeCell ref="D23:E23"/>
    <mergeCell ref="N3:N9"/>
    <mergeCell ref="F4:I4"/>
    <mergeCell ref="C6:D6"/>
    <mergeCell ref="G6:H6"/>
    <mergeCell ref="K6:L6"/>
    <mergeCell ref="J4:M4"/>
    <mergeCell ref="A22:A25"/>
    <mergeCell ref="Q22:Q25"/>
    <mergeCell ref="A1:R1"/>
    <mergeCell ref="L2:N2"/>
    <mergeCell ref="B3:M3"/>
    <mergeCell ref="C5:D5"/>
    <mergeCell ref="G5:H5"/>
    <mergeCell ref="K5:L5"/>
    <mergeCell ref="B4:E4"/>
    <mergeCell ref="A3:A9"/>
  </mergeCells>
  <printOptions/>
  <pageMargins left="0.4" right="0.31" top="0.7" bottom="0.56" header="0.5" footer="0.5"/>
  <pageSetup horizontalDpi="600" verticalDpi="600" orientation="landscape" paperSize="9" scale="86" r:id="rId1"/>
  <colBreaks count="1" manualBreakCount="1">
    <brk id="4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82"/>
  <sheetViews>
    <sheetView workbookViewId="0" topLeftCell="A1">
      <selection activeCell="R19" sqref="R19"/>
    </sheetView>
  </sheetViews>
  <sheetFormatPr defaultColWidth="8.88671875" defaultRowHeight="13.5"/>
  <cols>
    <col min="1" max="1" width="8.77734375" style="16" customWidth="1"/>
    <col min="2" max="6" width="5.77734375" style="16" customWidth="1"/>
    <col min="7" max="7" width="6.10546875" style="6" customWidth="1"/>
    <col min="8" max="24" width="5.77734375" style="16" customWidth="1"/>
    <col min="25" max="25" width="8.88671875" style="16" customWidth="1"/>
    <col min="26" max="16384" width="7.77734375" style="16" customWidth="1"/>
  </cols>
  <sheetData>
    <row r="1" spans="1:24" s="32" customFormat="1" ht="29.25" customHeight="1">
      <c r="A1" s="963" t="s">
        <v>438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963"/>
      <c r="O1" s="963"/>
      <c r="P1" s="963"/>
      <c r="Q1" s="929"/>
      <c r="R1" s="929"/>
      <c r="S1" s="929"/>
      <c r="T1" s="929"/>
      <c r="U1" s="929"/>
      <c r="V1" s="929"/>
      <c r="W1" s="929"/>
      <c r="X1" s="929"/>
    </row>
    <row r="2" spans="1:24" s="32" customFormat="1" ht="18" customHeight="1" thickBot="1">
      <c r="A2" s="32" t="s">
        <v>439</v>
      </c>
      <c r="B2" s="37"/>
      <c r="G2" s="28"/>
      <c r="X2" s="87" t="s">
        <v>440</v>
      </c>
    </row>
    <row r="3" spans="1:25" s="32" customFormat="1" ht="34.5" customHeight="1">
      <c r="A3" s="917" t="s">
        <v>441</v>
      </c>
      <c r="B3" s="52" t="s">
        <v>442</v>
      </c>
      <c r="C3" s="909" t="s">
        <v>443</v>
      </c>
      <c r="D3" s="910"/>
      <c r="E3" s="910"/>
      <c r="F3" s="910"/>
      <c r="G3" s="910"/>
      <c r="H3" s="910"/>
      <c r="I3" s="910"/>
      <c r="J3" s="910"/>
      <c r="K3" s="910"/>
      <c r="L3" s="910"/>
      <c r="M3" s="910"/>
      <c r="N3" s="910"/>
      <c r="O3" s="910"/>
      <c r="P3" s="910"/>
      <c r="Q3" s="910"/>
      <c r="R3" s="910"/>
      <c r="S3" s="910"/>
      <c r="T3" s="911"/>
      <c r="U3" s="909" t="s">
        <v>444</v>
      </c>
      <c r="V3" s="910"/>
      <c r="W3" s="910"/>
      <c r="X3" s="912"/>
      <c r="Y3" s="945" t="s">
        <v>445</v>
      </c>
    </row>
    <row r="4" spans="1:25" s="32" customFormat="1" ht="24.75" customHeight="1">
      <c r="A4" s="918"/>
      <c r="B4" s="39"/>
      <c r="C4" s="46" t="s">
        <v>446</v>
      </c>
      <c r="D4" s="47" t="s">
        <v>447</v>
      </c>
      <c r="E4" s="47" t="s">
        <v>448</v>
      </c>
      <c r="F4" s="47" t="s">
        <v>449</v>
      </c>
      <c r="G4" s="34" t="s">
        <v>450</v>
      </c>
      <c r="H4" s="47" t="s">
        <v>451</v>
      </c>
      <c r="I4" s="47" t="s">
        <v>452</v>
      </c>
      <c r="J4" s="47" t="s">
        <v>453</v>
      </c>
      <c r="K4" s="47" t="s">
        <v>454</v>
      </c>
      <c r="L4" s="47" t="s">
        <v>455</v>
      </c>
      <c r="M4" s="47" t="s">
        <v>448</v>
      </c>
      <c r="N4" s="47" t="s">
        <v>456</v>
      </c>
      <c r="O4" s="47" t="s">
        <v>457</v>
      </c>
      <c r="P4" s="47" t="s">
        <v>458</v>
      </c>
      <c r="Q4" s="47" t="s">
        <v>459</v>
      </c>
      <c r="R4" s="47" t="s">
        <v>475</v>
      </c>
      <c r="S4" s="47" t="s">
        <v>476</v>
      </c>
      <c r="T4" s="47" t="s">
        <v>477</v>
      </c>
      <c r="U4" s="47" t="s">
        <v>446</v>
      </c>
      <c r="V4" s="47" t="s">
        <v>478</v>
      </c>
      <c r="W4" s="47" t="s">
        <v>479</v>
      </c>
      <c r="X4" s="47" t="s">
        <v>531</v>
      </c>
      <c r="Y4" s="946"/>
    </row>
    <row r="5" spans="1:25" s="32" customFormat="1" ht="24.75" customHeight="1">
      <c r="A5" s="918"/>
      <c r="B5" s="39"/>
      <c r="C5" s="53"/>
      <c r="D5" s="39"/>
      <c r="E5" s="39" t="s">
        <v>447</v>
      </c>
      <c r="F5" s="39"/>
      <c r="G5" s="36"/>
      <c r="H5" s="39"/>
      <c r="I5" s="39"/>
      <c r="J5" s="39" t="s">
        <v>532</v>
      </c>
      <c r="K5" s="39"/>
      <c r="L5" s="39" t="s">
        <v>533</v>
      </c>
      <c r="M5" s="39" t="s">
        <v>534</v>
      </c>
      <c r="N5" s="39"/>
      <c r="O5" s="39" t="s">
        <v>535</v>
      </c>
      <c r="P5" s="39" t="s">
        <v>536</v>
      </c>
      <c r="Q5" s="39" t="s">
        <v>537</v>
      </c>
      <c r="R5" s="39" t="s">
        <v>538</v>
      </c>
      <c r="S5" s="39" t="s">
        <v>539</v>
      </c>
      <c r="T5" s="39" t="s">
        <v>540</v>
      </c>
      <c r="U5" s="39"/>
      <c r="V5" s="39"/>
      <c r="W5" s="39"/>
      <c r="X5" s="39"/>
      <c r="Y5" s="946"/>
    </row>
    <row r="6" spans="1:25" s="32" customFormat="1" ht="24.75" customHeight="1">
      <c r="A6" s="918"/>
      <c r="B6" s="39"/>
      <c r="C6" s="30"/>
      <c r="D6" s="54"/>
      <c r="E6" s="54"/>
      <c r="F6" s="54" t="s">
        <v>541</v>
      </c>
      <c r="G6" s="36" t="s">
        <v>542</v>
      </c>
      <c r="H6" s="54"/>
      <c r="I6" s="54"/>
      <c r="J6" s="54" t="s">
        <v>543</v>
      </c>
      <c r="K6" s="54"/>
      <c r="L6" s="54" t="s">
        <v>544</v>
      </c>
      <c r="M6" s="54" t="s">
        <v>545</v>
      </c>
      <c r="N6" s="54"/>
      <c r="O6" s="54"/>
      <c r="P6" s="54" t="s">
        <v>546</v>
      </c>
      <c r="Q6" s="39" t="s">
        <v>547</v>
      </c>
      <c r="R6" s="54" t="s">
        <v>548</v>
      </c>
      <c r="S6" s="54" t="s">
        <v>549</v>
      </c>
      <c r="T6" s="55" t="s">
        <v>550</v>
      </c>
      <c r="U6" s="39"/>
      <c r="V6" s="39" t="s">
        <v>551</v>
      </c>
      <c r="W6" s="39" t="s">
        <v>552</v>
      </c>
      <c r="X6" s="39"/>
      <c r="Y6" s="946"/>
    </row>
    <row r="7" spans="1:25" s="32" customFormat="1" ht="24.75" customHeight="1">
      <c r="A7" s="918"/>
      <c r="B7" s="39"/>
      <c r="C7" s="30"/>
      <c r="D7" s="54"/>
      <c r="E7" s="54"/>
      <c r="F7" s="54" t="s">
        <v>553</v>
      </c>
      <c r="G7" s="36" t="s">
        <v>554</v>
      </c>
      <c r="H7" s="54"/>
      <c r="I7" s="54"/>
      <c r="J7" s="54" t="s">
        <v>555</v>
      </c>
      <c r="K7" s="54" t="s">
        <v>556</v>
      </c>
      <c r="L7" s="54" t="s">
        <v>557</v>
      </c>
      <c r="M7" s="54" t="s">
        <v>558</v>
      </c>
      <c r="N7" s="54" t="s">
        <v>559</v>
      </c>
      <c r="O7" s="54" t="s">
        <v>560</v>
      </c>
      <c r="P7" s="54" t="s">
        <v>561</v>
      </c>
      <c r="Q7" s="54" t="s">
        <v>546</v>
      </c>
      <c r="R7" s="54" t="s">
        <v>562</v>
      </c>
      <c r="S7" s="54" t="s">
        <v>563</v>
      </c>
      <c r="T7" s="54" t="s">
        <v>564</v>
      </c>
      <c r="U7" s="39"/>
      <c r="V7" s="39" t="s">
        <v>565</v>
      </c>
      <c r="W7" s="56" t="s">
        <v>566</v>
      </c>
      <c r="X7" s="39"/>
      <c r="Y7" s="946"/>
    </row>
    <row r="8" spans="1:25" s="32" customFormat="1" ht="24.75" customHeight="1">
      <c r="A8" s="908"/>
      <c r="B8" s="42" t="s">
        <v>567</v>
      </c>
      <c r="C8" s="49" t="s">
        <v>568</v>
      </c>
      <c r="D8" s="57" t="s">
        <v>569</v>
      </c>
      <c r="E8" s="57" t="s">
        <v>570</v>
      </c>
      <c r="F8" s="57" t="s">
        <v>571</v>
      </c>
      <c r="G8" s="40"/>
      <c r="H8" s="57" t="s">
        <v>572</v>
      </c>
      <c r="I8" s="57" t="s">
        <v>573</v>
      </c>
      <c r="J8" s="57" t="s">
        <v>574</v>
      </c>
      <c r="K8" s="57" t="s">
        <v>574</v>
      </c>
      <c r="L8" s="57" t="s">
        <v>574</v>
      </c>
      <c r="M8" s="57" t="s">
        <v>574</v>
      </c>
      <c r="N8" s="57" t="s">
        <v>574</v>
      </c>
      <c r="O8" s="57" t="s">
        <v>575</v>
      </c>
      <c r="P8" s="57" t="s">
        <v>574</v>
      </c>
      <c r="Q8" s="57" t="s">
        <v>576</v>
      </c>
      <c r="R8" s="57" t="s">
        <v>577</v>
      </c>
      <c r="S8" s="57" t="s">
        <v>574</v>
      </c>
      <c r="T8" s="57" t="s">
        <v>577</v>
      </c>
      <c r="U8" s="42" t="s">
        <v>568</v>
      </c>
      <c r="V8" s="42" t="s">
        <v>578</v>
      </c>
      <c r="W8" s="42" t="s">
        <v>578</v>
      </c>
      <c r="X8" s="42" t="s">
        <v>201</v>
      </c>
      <c r="Y8" s="947"/>
    </row>
    <row r="9" spans="1:25" s="10" customFormat="1" ht="28.5" customHeight="1">
      <c r="A9" s="387" t="s">
        <v>460</v>
      </c>
      <c r="B9" s="11">
        <f>(C9+U9)</f>
        <v>39</v>
      </c>
      <c r="C9" s="12">
        <f>SUM(D9:T9)</f>
        <v>26</v>
      </c>
      <c r="D9" s="12">
        <v>2</v>
      </c>
      <c r="E9" s="12">
        <v>1</v>
      </c>
      <c r="F9" s="12">
        <v>1</v>
      </c>
      <c r="G9" s="12" t="s">
        <v>291</v>
      </c>
      <c r="H9" s="12" t="s">
        <v>1492</v>
      </c>
      <c r="I9" s="12">
        <v>14</v>
      </c>
      <c r="J9" s="12">
        <v>2</v>
      </c>
      <c r="K9" s="12">
        <v>2</v>
      </c>
      <c r="L9" s="12" t="s">
        <v>1492</v>
      </c>
      <c r="M9" s="12">
        <v>1</v>
      </c>
      <c r="N9" s="12" t="s">
        <v>1492</v>
      </c>
      <c r="O9" s="12">
        <v>3</v>
      </c>
      <c r="P9" s="12" t="s">
        <v>1492</v>
      </c>
      <c r="Q9" s="12" t="s">
        <v>1492</v>
      </c>
      <c r="R9" s="12" t="s">
        <v>1492</v>
      </c>
      <c r="S9" s="12" t="s">
        <v>1492</v>
      </c>
      <c r="T9" s="12" t="s">
        <v>1492</v>
      </c>
      <c r="U9" s="12">
        <f>SUM(V9:X9)</f>
        <v>13</v>
      </c>
      <c r="V9" s="12">
        <v>6</v>
      </c>
      <c r="W9" s="12">
        <v>3</v>
      </c>
      <c r="X9" s="12">
        <v>4</v>
      </c>
      <c r="Y9" s="390" t="s">
        <v>460</v>
      </c>
    </row>
    <row r="10" spans="1:25" s="15" customFormat="1" ht="28.5" customHeight="1">
      <c r="A10" s="391" t="s">
        <v>461</v>
      </c>
      <c r="B10" s="15">
        <v>38</v>
      </c>
      <c r="C10" s="15">
        <v>24</v>
      </c>
      <c r="D10" s="15">
        <v>2</v>
      </c>
      <c r="E10" s="15">
        <v>1</v>
      </c>
      <c r="F10" s="135">
        <v>1</v>
      </c>
      <c r="G10" s="135">
        <v>2</v>
      </c>
      <c r="H10" s="15">
        <v>5</v>
      </c>
      <c r="I10" s="15" t="s">
        <v>113</v>
      </c>
      <c r="J10" s="15">
        <v>2</v>
      </c>
      <c r="K10" s="15" t="s">
        <v>113</v>
      </c>
      <c r="L10" s="15" t="s">
        <v>113</v>
      </c>
      <c r="M10" s="15">
        <v>1</v>
      </c>
      <c r="N10" s="135">
        <v>1</v>
      </c>
      <c r="O10" s="15">
        <v>6</v>
      </c>
      <c r="P10" s="135">
        <v>1</v>
      </c>
      <c r="Q10" s="135" t="s">
        <v>113</v>
      </c>
      <c r="R10" s="135">
        <v>1</v>
      </c>
      <c r="S10" s="135">
        <v>1</v>
      </c>
      <c r="T10" s="135" t="s">
        <v>113</v>
      </c>
      <c r="U10" s="15">
        <v>14</v>
      </c>
      <c r="V10" s="15">
        <v>4</v>
      </c>
      <c r="W10" s="15">
        <v>4</v>
      </c>
      <c r="X10" s="15">
        <v>6</v>
      </c>
      <c r="Y10" s="393" t="s">
        <v>461</v>
      </c>
    </row>
    <row r="11" spans="1:25" s="10" customFormat="1" ht="28.5" customHeight="1">
      <c r="A11" s="387" t="s">
        <v>462</v>
      </c>
      <c r="B11" s="11">
        <f>(C11+U11)</f>
        <v>42</v>
      </c>
      <c r="C11" s="12">
        <f>SUM(D11:T11)</f>
        <v>28</v>
      </c>
      <c r="D11" s="12">
        <v>2</v>
      </c>
      <c r="E11" s="12">
        <v>1</v>
      </c>
      <c r="F11" s="12">
        <v>1</v>
      </c>
      <c r="G11" s="12" t="s">
        <v>291</v>
      </c>
      <c r="H11" s="12" t="s">
        <v>1492</v>
      </c>
      <c r="I11" s="12">
        <v>12</v>
      </c>
      <c r="J11" s="12">
        <v>2</v>
      </c>
      <c r="K11" s="12">
        <v>2</v>
      </c>
      <c r="L11" s="12">
        <v>1</v>
      </c>
      <c r="M11" s="12">
        <v>1</v>
      </c>
      <c r="N11" s="12" t="s">
        <v>1492</v>
      </c>
      <c r="O11" s="12">
        <v>4</v>
      </c>
      <c r="P11" s="12" t="s">
        <v>1492</v>
      </c>
      <c r="Q11" s="12" t="s">
        <v>1492</v>
      </c>
      <c r="R11" s="12">
        <v>2</v>
      </c>
      <c r="S11" s="12" t="s">
        <v>1492</v>
      </c>
      <c r="T11" s="12" t="s">
        <v>1492</v>
      </c>
      <c r="U11" s="12">
        <f>SUM(V11:X11)</f>
        <v>14</v>
      </c>
      <c r="V11" s="12">
        <v>6</v>
      </c>
      <c r="W11" s="12">
        <v>3</v>
      </c>
      <c r="X11" s="12">
        <v>5</v>
      </c>
      <c r="Y11" s="394" t="s">
        <v>462</v>
      </c>
    </row>
    <row r="12" spans="1:25" s="15" customFormat="1" ht="28.5" customHeight="1">
      <c r="A12" s="387" t="s">
        <v>463</v>
      </c>
      <c r="B12" s="15">
        <v>36</v>
      </c>
      <c r="C12" s="15">
        <v>23</v>
      </c>
      <c r="D12" s="15">
        <v>3</v>
      </c>
      <c r="E12" s="15">
        <v>1</v>
      </c>
      <c r="F12" s="135">
        <v>1</v>
      </c>
      <c r="G12" s="135">
        <v>2</v>
      </c>
      <c r="H12" s="15">
        <v>5</v>
      </c>
      <c r="I12" s="15" t="s">
        <v>113</v>
      </c>
      <c r="J12" s="15">
        <v>2</v>
      </c>
      <c r="K12" s="15" t="s">
        <v>113</v>
      </c>
      <c r="L12" s="15" t="s">
        <v>113</v>
      </c>
      <c r="M12" s="15">
        <v>1</v>
      </c>
      <c r="N12" s="135">
        <v>1</v>
      </c>
      <c r="O12" s="15">
        <v>4</v>
      </c>
      <c r="P12" s="135">
        <v>1</v>
      </c>
      <c r="Q12" s="135" t="s">
        <v>113</v>
      </c>
      <c r="R12" s="135">
        <v>1</v>
      </c>
      <c r="S12" s="135">
        <v>1</v>
      </c>
      <c r="T12" s="135" t="s">
        <v>113</v>
      </c>
      <c r="U12" s="15">
        <v>13</v>
      </c>
      <c r="V12" s="15">
        <v>4</v>
      </c>
      <c r="W12" s="15">
        <v>4</v>
      </c>
      <c r="X12" s="15">
        <v>5</v>
      </c>
      <c r="Y12" s="394" t="s">
        <v>463</v>
      </c>
    </row>
    <row r="13" spans="1:25" s="10" customFormat="1" ht="28.5" customHeight="1">
      <c r="A13" s="387" t="s">
        <v>464</v>
      </c>
      <c r="B13" s="11">
        <f>(C13+U13)</f>
        <v>42</v>
      </c>
      <c r="C13" s="12">
        <f>SUM(D13:T13)</f>
        <v>28</v>
      </c>
      <c r="D13" s="12">
        <v>2</v>
      </c>
      <c r="E13" s="12">
        <v>1</v>
      </c>
      <c r="F13" s="12">
        <v>1</v>
      </c>
      <c r="G13" s="12" t="s">
        <v>291</v>
      </c>
      <c r="H13" s="12" t="s">
        <v>1492</v>
      </c>
      <c r="I13" s="12">
        <v>12</v>
      </c>
      <c r="J13" s="12">
        <v>2</v>
      </c>
      <c r="K13" s="12">
        <v>2</v>
      </c>
      <c r="L13" s="12">
        <v>1</v>
      </c>
      <c r="M13" s="12">
        <v>1</v>
      </c>
      <c r="N13" s="12" t="s">
        <v>1492</v>
      </c>
      <c r="O13" s="12">
        <v>4</v>
      </c>
      <c r="P13" s="12" t="s">
        <v>1492</v>
      </c>
      <c r="Q13" s="12" t="s">
        <v>1492</v>
      </c>
      <c r="R13" s="12">
        <v>2</v>
      </c>
      <c r="S13" s="12" t="s">
        <v>1492</v>
      </c>
      <c r="T13" s="12" t="s">
        <v>1492</v>
      </c>
      <c r="U13" s="12">
        <f>SUM(V13:X13)</f>
        <v>14</v>
      </c>
      <c r="V13" s="12">
        <v>6</v>
      </c>
      <c r="W13" s="12">
        <v>3</v>
      </c>
      <c r="X13" s="12">
        <v>5</v>
      </c>
      <c r="Y13" s="394" t="s">
        <v>464</v>
      </c>
    </row>
    <row r="14" spans="1:25" s="15" customFormat="1" ht="28.5" customHeight="1">
      <c r="A14" s="391" t="s">
        <v>465</v>
      </c>
      <c r="B14" s="15">
        <v>37</v>
      </c>
      <c r="C14" s="15">
        <v>23</v>
      </c>
      <c r="D14" s="15">
        <v>3</v>
      </c>
      <c r="E14" s="15">
        <v>1</v>
      </c>
      <c r="F14" s="135">
        <v>1</v>
      </c>
      <c r="G14" s="135">
        <v>1</v>
      </c>
      <c r="H14" s="15">
        <v>5</v>
      </c>
      <c r="I14" s="15" t="s">
        <v>113</v>
      </c>
      <c r="J14" s="15">
        <v>2</v>
      </c>
      <c r="K14" s="15" t="s">
        <v>113</v>
      </c>
      <c r="L14" s="15" t="s">
        <v>113</v>
      </c>
      <c r="M14" s="15">
        <v>1</v>
      </c>
      <c r="N14" s="135" t="s">
        <v>113</v>
      </c>
      <c r="O14" s="15">
        <v>5</v>
      </c>
      <c r="P14" s="135">
        <v>1</v>
      </c>
      <c r="Q14" s="135">
        <v>2</v>
      </c>
      <c r="R14" s="135">
        <v>1</v>
      </c>
      <c r="S14" s="135" t="s">
        <v>113</v>
      </c>
      <c r="T14" s="135" t="s">
        <v>113</v>
      </c>
      <c r="U14" s="15">
        <v>14</v>
      </c>
      <c r="V14" s="15">
        <v>5</v>
      </c>
      <c r="W14" s="15">
        <v>3</v>
      </c>
      <c r="X14" s="15">
        <v>6</v>
      </c>
      <c r="Y14" s="393" t="s">
        <v>465</v>
      </c>
    </row>
    <row r="15" spans="1:25" s="10" customFormat="1" ht="28.5" customHeight="1">
      <c r="A15" s="387" t="s">
        <v>466</v>
      </c>
      <c r="B15" s="11">
        <v>42</v>
      </c>
      <c r="C15" s="12">
        <v>28</v>
      </c>
      <c r="D15" s="12">
        <v>3</v>
      </c>
      <c r="E15" s="12">
        <v>2</v>
      </c>
      <c r="F15" s="12">
        <v>1</v>
      </c>
      <c r="G15" s="12" t="s">
        <v>291</v>
      </c>
      <c r="H15" s="12" t="s">
        <v>291</v>
      </c>
      <c r="I15" s="12">
        <v>10</v>
      </c>
      <c r="J15" s="12">
        <v>3</v>
      </c>
      <c r="K15" s="12">
        <v>1</v>
      </c>
      <c r="L15" s="12">
        <v>1</v>
      </c>
      <c r="M15" s="12">
        <v>1</v>
      </c>
      <c r="N15" s="12" t="s">
        <v>291</v>
      </c>
      <c r="O15" s="12">
        <v>4</v>
      </c>
      <c r="P15" s="12" t="s">
        <v>291</v>
      </c>
      <c r="Q15" s="12" t="s">
        <v>291</v>
      </c>
      <c r="R15" s="12">
        <v>2</v>
      </c>
      <c r="S15" s="12" t="s">
        <v>291</v>
      </c>
      <c r="T15" s="12" t="s">
        <v>291</v>
      </c>
      <c r="U15" s="12">
        <v>14</v>
      </c>
      <c r="V15" s="12">
        <v>6</v>
      </c>
      <c r="W15" s="12">
        <v>3</v>
      </c>
      <c r="X15" s="12">
        <v>5</v>
      </c>
      <c r="Y15" s="394" t="s">
        <v>466</v>
      </c>
    </row>
    <row r="16" spans="1:25" s="15" customFormat="1" ht="28.5" customHeight="1">
      <c r="A16" s="391" t="s">
        <v>467</v>
      </c>
      <c r="B16" s="15">
        <v>43</v>
      </c>
      <c r="C16" s="15">
        <v>26</v>
      </c>
      <c r="D16" s="15">
        <v>3</v>
      </c>
      <c r="E16" s="15">
        <v>1</v>
      </c>
      <c r="F16" s="135">
        <v>1</v>
      </c>
      <c r="G16" s="135">
        <v>1</v>
      </c>
      <c r="H16" s="15">
        <v>7</v>
      </c>
      <c r="I16" s="15" t="s">
        <v>113</v>
      </c>
      <c r="J16" s="15">
        <v>2</v>
      </c>
      <c r="K16" s="15">
        <v>1</v>
      </c>
      <c r="L16" s="15">
        <v>1</v>
      </c>
      <c r="M16" s="15">
        <v>2</v>
      </c>
      <c r="N16" s="135">
        <v>1</v>
      </c>
      <c r="O16" s="15">
        <v>4</v>
      </c>
      <c r="P16" s="135">
        <v>1</v>
      </c>
      <c r="Q16" s="135" t="s">
        <v>113</v>
      </c>
      <c r="R16" s="135">
        <v>1</v>
      </c>
      <c r="S16" s="135" t="s">
        <v>113</v>
      </c>
      <c r="T16" s="135" t="s">
        <v>113</v>
      </c>
      <c r="U16" s="15">
        <v>17</v>
      </c>
      <c r="V16" s="15">
        <v>8</v>
      </c>
      <c r="W16" s="15">
        <v>3</v>
      </c>
      <c r="X16" s="15">
        <v>6</v>
      </c>
      <c r="Y16" s="393" t="s">
        <v>467</v>
      </c>
    </row>
    <row r="17" spans="1:25" s="123" customFormat="1" ht="28.5" customHeight="1">
      <c r="A17" s="395" t="s">
        <v>468</v>
      </c>
      <c r="B17" s="133">
        <v>42</v>
      </c>
      <c r="C17" s="134">
        <v>30</v>
      </c>
      <c r="D17" s="134">
        <v>5</v>
      </c>
      <c r="E17" s="134">
        <v>2</v>
      </c>
      <c r="F17" s="134">
        <v>2</v>
      </c>
      <c r="G17" s="136" t="s">
        <v>291</v>
      </c>
      <c r="H17" s="134"/>
      <c r="I17" s="134">
        <v>10</v>
      </c>
      <c r="J17" s="134">
        <v>3</v>
      </c>
      <c r="K17" s="134">
        <v>1</v>
      </c>
      <c r="L17" s="134">
        <v>2</v>
      </c>
      <c r="M17" s="134">
        <v>1</v>
      </c>
      <c r="N17" s="134" t="s">
        <v>291</v>
      </c>
      <c r="O17" s="134">
        <v>3</v>
      </c>
      <c r="P17" s="134" t="s">
        <v>291</v>
      </c>
      <c r="Q17" s="134" t="s">
        <v>291</v>
      </c>
      <c r="R17" s="134">
        <v>1</v>
      </c>
      <c r="S17" s="134" t="s">
        <v>291</v>
      </c>
      <c r="T17" s="134" t="s">
        <v>291</v>
      </c>
      <c r="U17" s="134">
        <v>12</v>
      </c>
      <c r="V17" s="134">
        <v>6</v>
      </c>
      <c r="W17" s="134">
        <v>2</v>
      </c>
      <c r="X17" s="134">
        <v>4</v>
      </c>
      <c r="Y17" s="398" t="s">
        <v>468</v>
      </c>
    </row>
    <row r="18" spans="1:25" s="132" customFormat="1" ht="28.5" customHeight="1">
      <c r="A18" s="399" t="s">
        <v>469</v>
      </c>
      <c r="B18" s="132">
        <f>SUM(C18,U18)</f>
        <v>69</v>
      </c>
      <c r="C18" s="136">
        <f>SUM(D18,E18,G18,F18,H18,I18,J18,K18,L18,M18,N18,P18,O18,Q18,R18,S18,T18)</f>
        <v>41</v>
      </c>
      <c r="D18" s="132">
        <f>SUM(D19)</f>
        <v>8</v>
      </c>
      <c r="E18" s="132">
        <f>SUM(E19)</f>
        <v>3</v>
      </c>
      <c r="F18" s="132">
        <f>SUM(F19)</f>
        <v>4</v>
      </c>
      <c r="G18" s="132" t="s">
        <v>291</v>
      </c>
      <c r="H18" s="132">
        <f>SUM(H19)</f>
        <v>1</v>
      </c>
      <c r="I18" s="132" t="s">
        <v>1493</v>
      </c>
      <c r="J18" s="132">
        <f>SUM(J19)</f>
        <v>4</v>
      </c>
      <c r="K18" s="132">
        <f>SUM(K19)</f>
        <v>2</v>
      </c>
      <c r="L18" s="132">
        <f>SUM(L19)</f>
        <v>2</v>
      </c>
      <c r="M18" s="132">
        <f>SUM(M19)</f>
        <v>3</v>
      </c>
      <c r="N18" s="132">
        <v>1</v>
      </c>
      <c r="O18" s="132">
        <f>SUM(O19)</f>
        <v>10</v>
      </c>
      <c r="P18" s="132">
        <f>SUM(P19)</f>
        <v>1</v>
      </c>
      <c r="Q18" s="132" t="str">
        <f>(Q19)</f>
        <v>-</v>
      </c>
      <c r="R18" s="132">
        <f>SUM(R19)</f>
        <v>2</v>
      </c>
      <c r="S18" s="132" t="s">
        <v>1493</v>
      </c>
      <c r="T18" s="132" t="s">
        <v>1493</v>
      </c>
      <c r="U18" s="132">
        <f>SUM(V18:X18)</f>
        <v>28</v>
      </c>
      <c r="V18" s="132">
        <f>SUM(V19)</f>
        <v>11</v>
      </c>
      <c r="W18" s="132">
        <f>SUM(W19)</f>
        <v>6</v>
      </c>
      <c r="X18" s="132">
        <f>SUM(X19)</f>
        <v>11</v>
      </c>
      <c r="Y18" s="402" t="s">
        <v>469</v>
      </c>
    </row>
    <row r="19" spans="1:25" s="222" customFormat="1" ht="28.5" customHeight="1" thickBot="1">
      <c r="A19" s="20" t="s">
        <v>322</v>
      </c>
      <c r="B19" s="226">
        <f>SUM(C19,U19)</f>
        <v>91</v>
      </c>
      <c r="C19" s="227">
        <f>SUM(D19:T19)</f>
        <v>63</v>
      </c>
      <c r="D19" s="227">
        <v>8</v>
      </c>
      <c r="E19" s="227">
        <v>3</v>
      </c>
      <c r="F19" s="227">
        <v>4</v>
      </c>
      <c r="G19" s="930" t="s">
        <v>291</v>
      </c>
      <c r="H19" s="227">
        <v>1</v>
      </c>
      <c r="I19" s="227">
        <v>21</v>
      </c>
      <c r="J19" s="227">
        <v>4</v>
      </c>
      <c r="K19" s="227">
        <v>2</v>
      </c>
      <c r="L19" s="227">
        <v>2</v>
      </c>
      <c r="M19" s="227">
        <v>3</v>
      </c>
      <c r="N19" s="227">
        <v>2</v>
      </c>
      <c r="O19" s="227">
        <v>10</v>
      </c>
      <c r="P19" s="227">
        <v>1</v>
      </c>
      <c r="Q19" s="930" t="s">
        <v>679</v>
      </c>
      <c r="R19" s="227">
        <v>2</v>
      </c>
      <c r="S19" s="227">
        <v>0</v>
      </c>
      <c r="T19" s="227">
        <v>0</v>
      </c>
      <c r="U19" s="227">
        <f>SUM(V19:X19)</f>
        <v>28</v>
      </c>
      <c r="V19" s="227">
        <v>11</v>
      </c>
      <c r="W19" s="227">
        <v>6</v>
      </c>
      <c r="X19" s="227">
        <v>11</v>
      </c>
      <c r="Y19" s="19" t="s">
        <v>322</v>
      </c>
    </row>
    <row r="20" spans="1:25" s="107" customFormat="1" ht="13.5" customHeight="1">
      <c r="A20" s="32" t="s">
        <v>1346</v>
      </c>
      <c r="G20" s="267"/>
      <c r="Y20" s="108" t="s">
        <v>186</v>
      </c>
    </row>
    <row r="21" spans="1:7" s="107" customFormat="1" ht="13.5" customHeight="1">
      <c r="A21" s="107" t="s">
        <v>187</v>
      </c>
      <c r="G21" s="267"/>
    </row>
    <row r="22" s="1" customFormat="1" ht="13.5">
      <c r="G22" s="931"/>
    </row>
    <row r="23" s="1" customFormat="1" ht="13.5">
      <c r="G23" s="931"/>
    </row>
    <row r="24" s="1" customFormat="1" ht="13.5">
      <c r="G24" s="931"/>
    </row>
    <row r="25" s="1" customFormat="1" ht="13.5">
      <c r="G25" s="931"/>
    </row>
    <row r="26" s="1" customFormat="1" ht="13.5">
      <c r="G26" s="931"/>
    </row>
    <row r="27" s="1" customFormat="1" ht="13.5">
      <c r="G27" s="931"/>
    </row>
    <row r="28" s="1" customFormat="1" ht="13.5">
      <c r="G28" s="931"/>
    </row>
    <row r="29" s="1" customFormat="1" ht="13.5">
      <c r="G29" s="931"/>
    </row>
    <row r="30" s="1" customFormat="1" ht="13.5">
      <c r="G30" s="931"/>
    </row>
    <row r="31" s="1" customFormat="1" ht="13.5">
      <c r="G31" s="931"/>
    </row>
    <row r="32" s="1" customFormat="1" ht="13.5">
      <c r="G32" s="931"/>
    </row>
    <row r="33" s="1" customFormat="1" ht="13.5">
      <c r="G33" s="931"/>
    </row>
    <row r="34" s="1" customFormat="1" ht="13.5">
      <c r="G34" s="931"/>
    </row>
    <row r="35" s="1" customFormat="1" ht="13.5">
      <c r="G35" s="931"/>
    </row>
    <row r="36" s="1" customFormat="1" ht="13.5">
      <c r="G36" s="931"/>
    </row>
    <row r="37" s="1" customFormat="1" ht="13.5">
      <c r="G37" s="931"/>
    </row>
    <row r="38" s="1" customFormat="1" ht="13.5">
      <c r="G38" s="931"/>
    </row>
    <row r="39" s="1" customFormat="1" ht="13.5">
      <c r="G39" s="931"/>
    </row>
    <row r="40" s="1" customFormat="1" ht="13.5">
      <c r="G40" s="931"/>
    </row>
    <row r="41" s="1" customFormat="1" ht="13.5">
      <c r="G41" s="931"/>
    </row>
    <row r="42" s="1" customFormat="1" ht="13.5">
      <c r="G42" s="931"/>
    </row>
    <row r="43" s="1" customFormat="1" ht="13.5">
      <c r="G43" s="931"/>
    </row>
    <row r="44" s="1" customFormat="1" ht="13.5">
      <c r="G44" s="931"/>
    </row>
    <row r="45" s="1" customFormat="1" ht="13.5">
      <c r="G45" s="931"/>
    </row>
    <row r="46" s="1" customFormat="1" ht="13.5">
      <c r="G46" s="931"/>
    </row>
    <row r="47" s="1" customFormat="1" ht="13.5">
      <c r="G47" s="931"/>
    </row>
    <row r="48" s="1" customFormat="1" ht="13.5">
      <c r="G48" s="931"/>
    </row>
    <row r="49" s="1" customFormat="1" ht="13.5">
      <c r="G49" s="931"/>
    </row>
    <row r="50" s="1" customFormat="1" ht="13.5">
      <c r="G50" s="931"/>
    </row>
    <row r="51" s="1" customFormat="1" ht="13.5">
      <c r="G51" s="931"/>
    </row>
    <row r="52" s="1" customFormat="1" ht="13.5">
      <c r="G52" s="931"/>
    </row>
    <row r="53" s="1" customFormat="1" ht="13.5">
      <c r="G53" s="931"/>
    </row>
    <row r="54" s="1" customFormat="1" ht="13.5">
      <c r="G54" s="931"/>
    </row>
    <row r="55" s="1" customFormat="1" ht="13.5">
      <c r="G55" s="931"/>
    </row>
    <row r="56" s="1" customFormat="1" ht="13.5">
      <c r="G56" s="931"/>
    </row>
    <row r="57" s="1" customFormat="1" ht="13.5">
      <c r="G57" s="931"/>
    </row>
    <row r="58" s="1" customFormat="1" ht="13.5">
      <c r="G58" s="931"/>
    </row>
    <row r="59" s="1" customFormat="1" ht="13.5">
      <c r="G59" s="931"/>
    </row>
    <row r="60" s="1" customFormat="1" ht="13.5">
      <c r="G60" s="931"/>
    </row>
    <row r="61" s="1" customFormat="1" ht="13.5">
      <c r="G61" s="931"/>
    </row>
    <row r="62" s="1" customFormat="1" ht="13.5">
      <c r="G62" s="931"/>
    </row>
    <row r="63" s="1" customFormat="1" ht="13.5">
      <c r="G63" s="931"/>
    </row>
    <row r="64" s="1" customFormat="1" ht="13.5">
      <c r="G64" s="931"/>
    </row>
    <row r="65" s="1" customFormat="1" ht="13.5">
      <c r="G65" s="931"/>
    </row>
    <row r="66" s="1" customFormat="1" ht="13.5">
      <c r="G66" s="931"/>
    </row>
    <row r="67" s="1" customFormat="1" ht="13.5">
      <c r="G67" s="931"/>
    </row>
    <row r="68" s="1" customFormat="1" ht="13.5">
      <c r="G68" s="931"/>
    </row>
    <row r="69" s="1" customFormat="1" ht="13.5">
      <c r="G69" s="931"/>
    </row>
    <row r="70" spans="7:24" s="1" customFormat="1" ht="13.5">
      <c r="G70" s="931"/>
      <c r="X70" s="16"/>
    </row>
    <row r="71" spans="7:24" s="1" customFormat="1" ht="13.5">
      <c r="G71" s="931"/>
      <c r="X71" s="16"/>
    </row>
    <row r="72" spans="7:24" s="1" customFormat="1" ht="13.5">
      <c r="G72" s="931"/>
      <c r="X72" s="16"/>
    </row>
    <row r="73" spans="7:24" s="1" customFormat="1" ht="13.5">
      <c r="G73" s="931"/>
      <c r="X73" s="16"/>
    </row>
    <row r="74" spans="7:24" s="1" customFormat="1" ht="13.5">
      <c r="G74" s="931"/>
      <c r="X74" s="16"/>
    </row>
    <row r="75" spans="7:24" s="1" customFormat="1" ht="13.5">
      <c r="G75" s="931"/>
      <c r="X75" s="16"/>
    </row>
    <row r="76" spans="7:24" s="1" customFormat="1" ht="13.5">
      <c r="G76" s="931"/>
      <c r="X76" s="16"/>
    </row>
    <row r="77" spans="7:24" s="1" customFormat="1" ht="13.5">
      <c r="G77" s="931"/>
      <c r="X77" s="16"/>
    </row>
    <row r="78" spans="7:24" s="1" customFormat="1" ht="13.5">
      <c r="G78" s="931"/>
      <c r="X78" s="16"/>
    </row>
    <row r="79" spans="7:24" s="1" customFormat="1" ht="13.5">
      <c r="G79" s="931"/>
      <c r="X79" s="16"/>
    </row>
    <row r="80" spans="7:24" s="1" customFormat="1" ht="13.5">
      <c r="G80" s="931"/>
      <c r="X80" s="16"/>
    </row>
    <row r="81" spans="7:24" s="1" customFormat="1" ht="13.5">
      <c r="G81" s="931"/>
      <c r="X81" s="16"/>
    </row>
    <row r="82" spans="7:24" s="1" customFormat="1" ht="13.5">
      <c r="G82" s="931"/>
      <c r="X82" s="16"/>
    </row>
  </sheetData>
  <mergeCells count="5">
    <mergeCell ref="Y3:Y8"/>
    <mergeCell ref="A1:X1"/>
    <mergeCell ref="A3:A8"/>
    <mergeCell ref="C3:T3"/>
    <mergeCell ref="U3:X3"/>
  </mergeCells>
  <printOptions/>
  <pageMargins left="0.35" right="0.43" top="1" bottom="1" header="0.5" footer="0.5"/>
  <pageSetup horizontalDpi="600" verticalDpi="600" orientation="landscape" paperSize="9" scale="80" r:id="rId1"/>
  <colBreaks count="1" manualBreakCount="1">
    <brk id="77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7">
      <selection activeCell="R20" sqref="R20:S20"/>
    </sheetView>
  </sheetViews>
  <sheetFormatPr defaultColWidth="8.88671875" defaultRowHeight="13.5"/>
  <cols>
    <col min="1" max="1" width="7.3359375" style="0" customWidth="1"/>
    <col min="2" max="20" width="5.5546875" style="0" customWidth="1"/>
  </cols>
  <sheetData>
    <row r="1" spans="1:18" s="488" customFormat="1" ht="25.5" customHeight="1">
      <c r="A1" s="1164" t="s">
        <v>1446</v>
      </c>
      <c r="B1" s="1164"/>
      <c r="C1" s="1164"/>
      <c r="D1" s="1164"/>
      <c r="E1" s="1164"/>
      <c r="F1" s="1164"/>
      <c r="G1" s="1164"/>
      <c r="H1" s="1164"/>
      <c r="I1" s="1164"/>
      <c r="J1" s="1164"/>
      <c r="K1" s="1164"/>
      <c r="L1" s="1164"/>
      <c r="M1" s="1164"/>
      <c r="N1" s="1164"/>
      <c r="O1" s="1164"/>
      <c r="P1" s="1164"/>
      <c r="Q1" s="1164"/>
      <c r="R1" s="1165"/>
    </row>
    <row r="2" spans="1:20" s="23" customFormat="1" ht="13.5" customHeight="1" thickBot="1">
      <c r="A2" s="23" t="s">
        <v>290</v>
      </c>
      <c r="O2" s="367"/>
      <c r="S2" s="367"/>
      <c r="T2" s="367" t="s">
        <v>294</v>
      </c>
    </row>
    <row r="3" spans="1:20" s="23" customFormat="1" ht="21" customHeight="1">
      <c r="A3" s="829" t="s">
        <v>1014</v>
      </c>
      <c r="B3" s="1233" t="s">
        <v>1447</v>
      </c>
      <c r="C3" s="1180"/>
      <c r="D3" s="1180"/>
      <c r="E3" s="1180"/>
      <c r="F3" s="1180"/>
      <c r="G3" s="1180"/>
      <c r="H3" s="1180"/>
      <c r="I3" s="1180"/>
      <c r="J3" s="1181"/>
      <c r="K3" s="1233" t="s">
        <v>1448</v>
      </c>
      <c r="L3" s="1180"/>
      <c r="M3" s="1180"/>
      <c r="N3" s="1180"/>
      <c r="O3" s="1180"/>
      <c r="P3" s="1180"/>
      <c r="Q3" s="1180"/>
      <c r="R3" s="1180"/>
      <c r="S3" s="1180"/>
      <c r="T3" s="1180"/>
    </row>
    <row r="4" spans="1:20" s="23" customFormat="1" ht="71.25" customHeight="1">
      <c r="A4" s="831"/>
      <c r="B4" s="559" t="s">
        <v>1038</v>
      </c>
      <c r="C4" s="559" t="s">
        <v>1449</v>
      </c>
      <c r="D4" s="559" t="s">
        <v>1450</v>
      </c>
      <c r="E4" s="559" t="s">
        <v>1451</v>
      </c>
      <c r="F4" s="559" t="s">
        <v>1452</v>
      </c>
      <c r="G4" s="559" t="s">
        <v>1453</v>
      </c>
      <c r="H4" s="559" t="s">
        <v>1454</v>
      </c>
      <c r="I4" s="559" t="s">
        <v>1455</v>
      </c>
      <c r="J4" s="559" t="s">
        <v>110</v>
      </c>
      <c r="K4" s="1234" t="s">
        <v>1038</v>
      </c>
      <c r="L4" s="1235"/>
      <c r="M4" s="1234" t="s">
        <v>1456</v>
      </c>
      <c r="N4" s="1235"/>
      <c r="O4" s="1234" t="s">
        <v>1457</v>
      </c>
      <c r="P4" s="1235"/>
      <c r="Q4" s="1234" t="s">
        <v>1458</v>
      </c>
      <c r="R4" s="1235"/>
      <c r="S4" s="559" t="s">
        <v>1459</v>
      </c>
      <c r="T4" s="558" t="s">
        <v>110</v>
      </c>
    </row>
    <row r="5" spans="1:20" s="23" customFormat="1" ht="15.75" customHeight="1">
      <c r="A5" s="343">
        <v>2000</v>
      </c>
      <c r="B5" s="695">
        <f>SUM(D5:J5)</f>
        <v>38830</v>
      </c>
      <c r="C5" s="696">
        <v>0</v>
      </c>
      <c r="D5" s="696">
        <v>13401</v>
      </c>
      <c r="E5" s="696">
        <v>3924</v>
      </c>
      <c r="F5" s="696">
        <v>1967</v>
      </c>
      <c r="G5" s="696">
        <v>4558</v>
      </c>
      <c r="H5" s="696">
        <v>9727</v>
      </c>
      <c r="I5" s="696">
        <v>4826</v>
      </c>
      <c r="J5" s="696">
        <v>427</v>
      </c>
      <c r="K5" s="1232">
        <f>SUM(M5:T5)</f>
        <v>38830</v>
      </c>
      <c r="L5" s="1232"/>
      <c r="M5" s="1232">
        <v>21225</v>
      </c>
      <c r="N5" s="1232"/>
      <c r="O5" s="1232">
        <v>1621</v>
      </c>
      <c r="P5" s="1232"/>
      <c r="Q5" s="1232">
        <v>4885</v>
      </c>
      <c r="R5" s="1232"/>
      <c r="S5" s="696">
        <v>4571</v>
      </c>
      <c r="T5" s="696">
        <v>6528</v>
      </c>
    </row>
    <row r="6" spans="1:20" s="23" customFormat="1" ht="15.75" customHeight="1">
      <c r="A6" s="343">
        <v>2001</v>
      </c>
      <c r="B6" s="695">
        <f>SUM(D6:J6)</f>
        <v>36962</v>
      </c>
      <c r="C6" s="696">
        <v>0</v>
      </c>
      <c r="D6" s="696">
        <v>10336</v>
      </c>
      <c r="E6" s="696">
        <v>3520</v>
      </c>
      <c r="F6" s="696">
        <v>2245</v>
      </c>
      <c r="G6" s="696">
        <v>5456</v>
      </c>
      <c r="H6" s="696">
        <v>8012</v>
      </c>
      <c r="I6" s="696">
        <v>6997</v>
      </c>
      <c r="J6" s="696">
        <v>396</v>
      </c>
      <c r="K6" s="1232">
        <f>SUM(M6:T6)</f>
        <v>36962</v>
      </c>
      <c r="L6" s="1232"/>
      <c r="M6" s="1232">
        <v>16510</v>
      </c>
      <c r="N6" s="1232"/>
      <c r="O6" s="1232">
        <v>1751</v>
      </c>
      <c r="P6" s="1232"/>
      <c r="Q6" s="1232">
        <v>5744</v>
      </c>
      <c r="R6" s="1232"/>
      <c r="S6" s="696">
        <v>6046</v>
      </c>
      <c r="T6" s="696">
        <v>6911</v>
      </c>
    </row>
    <row r="7" spans="1:20" s="23" customFormat="1" ht="15.75" customHeight="1">
      <c r="A7" s="343">
        <v>2002</v>
      </c>
      <c r="B7" s="695">
        <v>36461</v>
      </c>
      <c r="C7" s="696">
        <v>0</v>
      </c>
      <c r="D7" s="696">
        <v>8157</v>
      </c>
      <c r="E7" s="696">
        <v>4589</v>
      </c>
      <c r="F7" s="696">
        <v>2627</v>
      </c>
      <c r="G7" s="696">
        <v>5707</v>
      </c>
      <c r="H7" s="696">
        <v>7015</v>
      </c>
      <c r="I7" s="696">
        <v>8003</v>
      </c>
      <c r="J7" s="696">
        <v>363</v>
      </c>
      <c r="K7" s="1232">
        <v>36461</v>
      </c>
      <c r="L7" s="1232"/>
      <c r="M7" s="1232">
        <v>14489</v>
      </c>
      <c r="N7" s="1232"/>
      <c r="O7" s="1232">
        <v>1882</v>
      </c>
      <c r="P7" s="1232"/>
      <c r="Q7" s="1232">
        <v>6110</v>
      </c>
      <c r="R7" s="1232"/>
      <c r="S7" s="696">
        <v>6045</v>
      </c>
      <c r="T7" s="696">
        <v>7935</v>
      </c>
    </row>
    <row r="8" spans="1:20" s="161" customFormat="1" ht="15.75" customHeight="1">
      <c r="A8" s="341">
        <v>2003</v>
      </c>
      <c r="B8" s="697">
        <v>37894</v>
      </c>
      <c r="C8" s="698">
        <v>0</v>
      </c>
      <c r="D8" s="698">
        <v>8045</v>
      </c>
      <c r="E8" s="698">
        <v>5323</v>
      </c>
      <c r="F8" s="698">
        <v>2145</v>
      </c>
      <c r="G8" s="698">
        <v>4607</v>
      </c>
      <c r="H8" s="698">
        <v>8436</v>
      </c>
      <c r="I8" s="698">
        <v>8867</v>
      </c>
      <c r="J8" s="698">
        <v>471</v>
      </c>
      <c r="K8" s="1231">
        <v>37894</v>
      </c>
      <c r="L8" s="1231"/>
      <c r="M8" s="1231">
        <v>16642</v>
      </c>
      <c r="N8" s="1231"/>
      <c r="O8" s="1231">
        <v>1850</v>
      </c>
      <c r="P8" s="1231"/>
      <c r="Q8" s="1231">
        <v>6073</v>
      </c>
      <c r="R8" s="1231"/>
      <c r="S8" s="698">
        <v>6013</v>
      </c>
      <c r="T8" s="698">
        <v>7316</v>
      </c>
    </row>
    <row r="9" spans="1:20" s="161" customFormat="1" ht="15.75" customHeight="1">
      <c r="A9" s="341">
        <v>2004</v>
      </c>
      <c r="B9" s="697">
        <v>35625</v>
      </c>
      <c r="C9" s="698">
        <v>0</v>
      </c>
      <c r="D9" s="698">
        <v>8097</v>
      </c>
      <c r="E9" s="698">
        <v>5601</v>
      </c>
      <c r="F9" s="698">
        <v>2257</v>
      </c>
      <c r="G9" s="698">
        <v>4147</v>
      </c>
      <c r="H9" s="698">
        <v>7007</v>
      </c>
      <c r="I9" s="698">
        <v>7766</v>
      </c>
      <c r="J9" s="698">
        <v>750</v>
      </c>
      <c r="K9" s="1231">
        <v>35625</v>
      </c>
      <c r="L9" s="1231"/>
      <c r="M9" s="1231">
        <v>15735</v>
      </c>
      <c r="N9" s="1231"/>
      <c r="O9" s="1231">
        <v>1625</v>
      </c>
      <c r="P9" s="1231"/>
      <c r="Q9" s="1231">
        <v>5733</v>
      </c>
      <c r="R9" s="1231"/>
      <c r="S9" s="698">
        <v>6083</v>
      </c>
      <c r="T9" s="698">
        <v>6449</v>
      </c>
    </row>
    <row r="10" spans="1:20" s="557" customFormat="1" ht="15.75" customHeight="1" thickBot="1">
      <c r="A10" s="720">
        <v>2005</v>
      </c>
      <c r="B10" s="721">
        <f>SUM(D10:J10)</f>
        <v>31674</v>
      </c>
      <c r="C10" s="722">
        <v>0</v>
      </c>
      <c r="D10" s="722">
        <v>9455</v>
      </c>
      <c r="E10" s="722">
        <v>2133</v>
      </c>
      <c r="F10" s="722">
        <v>1644</v>
      </c>
      <c r="G10" s="722">
        <v>4749</v>
      </c>
      <c r="H10" s="722">
        <v>6573</v>
      </c>
      <c r="I10" s="722">
        <v>6782</v>
      </c>
      <c r="J10" s="722">
        <v>338</v>
      </c>
      <c r="K10" s="1230">
        <f>SUM(M10:T10)</f>
        <v>31674</v>
      </c>
      <c r="L10" s="1230"/>
      <c r="M10" s="1230">
        <v>13899</v>
      </c>
      <c r="N10" s="1230"/>
      <c r="O10" s="1230">
        <v>1723</v>
      </c>
      <c r="P10" s="1230"/>
      <c r="Q10" s="1230">
        <v>5450</v>
      </c>
      <c r="R10" s="1230"/>
      <c r="S10" s="722">
        <v>4867</v>
      </c>
      <c r="T10" s="722">
        <v>5735</v>
      </c>
    </row>
    <row r="11" s="513" customFormat="1" ht="14.25" thickBot="1"/>
    <row r="12" spans="1:19" s="23" customFormat="1" ht="18" customHeight="1">
      <c r="A12" s="859" t="s">
        <v>1014</v>
      </c>
      <c r="B12" s="1229" t="s">
        <v>1460</v>
      </c>
      <c r="C12" s="1229"/>
      <c r="D12" s="1229"/>
      <c r="E12" s="1229"/>
      <c r="F12" s="1229"/>
      <c r="G12" s="1229"/>
      <c r="H12" s="820" t="s">
        <v>1461</v>
      </c>
      <c r="I12" s="964"/>
      <c r="J12" s="964"/>
      <c r="K12" s="964"/>
      <c r="L12" s="964"/>
      <c r="M12" s="964"/>
      <c r="N12" s="964"/>
      <c r="O12" s="964"/>
      <c r="P12" s="964"/>
      <c r="Q12" s="964"/>
      <c r="R12" s="860" t="s">
        <v>116</v>
      </c>
      <c r="S12" s="858"/>
    </row>
    <row r="13" spans="1:19" s="24" customFormat="1" ht="18" customHeight="1">
      <c r="A13" s="833"/>
      <c r="B13" s="497" t="s">
        <v>1140</v>
      </c>
      <c r="C13" s="497" t="s">
        <v>1462</v>
      </c>
      <c r="D13" s="497" t="s">
        <v>1463</v>
      </c>
      <c r="E13" s="497" t="s">
        <v>1464</v>
      </c>
      <c r="F13" s="497" t="s">
        <v>1465</v>
      </c>
      <c r="G13" s="497" t="s">
        <v>1466</v>
      </c>
      <c r="H13" s="885" t="s">
        <v>1140</v>
      </c>
      <c r="I13" s="887"/>
      <c r="J13" s="885" t="s">
        <v>1467</v>
      </c>
      <c r="K13" s="887"/>
      <c r="L13" s="885" t="s">
        <v>1468</v>
      </c>
      <c r="M13" s="887"/>
      <c r="N13" s="885" t="s">
        <v>1469</v>
      </c>
      <c r="O13" s="887"/>
      <c r="P13" s="885" t="s">
        <v>1470</v>
      </c>
      <c r="Q13" s="886"/>
      <c r="R13" s="832"/>
      <c r="S13" s="992"/>
    </row>
    <row r="14" spans="1:19" s="23" customFormat="1" ht="30.75" customHeight="1">
      <c r="A14" s="879"/>
      <c r="B14" s="501" t="s">
        <v>768</v>
      </c>
      <c r="C14" s="501" t="s">
        <v>1471</v>
      </c>
      <c r="D14" s="501" t="s">
        <v>1471</v>
      </c>
      <c r="E14" s="501" t="s">
        <v>1471</v>
      </c>
      <c r="F14" s="501" t="s">
        <v>1471</v>
      </c>
      <c r="G14" s="510" t="s">
        <v>1472</v>
      </c>
      <c r="H14" s="888" t="s">
        <v>768</v>
      </c>
      <c r="I14" s="879"/>
      <c r="J14" s="888"/>
      <c r="K14" s="879"/>
      <c r="L14" s="888"/>
      <c r="M14" s="879"/>
      <c r="N14" s="888"/>
      <c r="O14" s="879"/>
      <c r="P14" s="888"/>
      <c r="Q14" s="889"/>
      <c r="R14" s="888"/>
      <c r="S14" s="889"/>
    </row>
    <row r="15" spans="1:19" s="23" customFormat="1" ht="15.75" customHeight="1">
      <c r="A15" s="343">
        <v>2000</v>
      </c>
      <c r="B15" s="695">
        <f>SUM(C15:G15)</f>
        <v>38830</v>
      </c>
      <c r="C15" s="696">
        <v>15982</v>
      </c>
      <c r="D15" s="696">
        <v>17737</v>
      </c>
      <c r="E15" s="696">
        <v>4050</v>
      </c>
      <c r="F15" s="696">
        <v>895</v>
      </c>
      <c r="G15" s="696">
        <v>166</v>
      </c>
      <c r="H15" s="696">
        <f aca="true" t="shared" si="0" ref="H15:I20">SUM(J15,L15,N15,P15)</f>
        <v>38830</v>
      </c>
      <c r="I15" s="723">
        <f t="shared" si="0"/>
        <v>137</v>
      </c>
      <c r="J15" s="696">
        <v>11828</v>
      </c>
      <c r="K15" s="723">
        <v>41</v>
      </c>
      <c r="L15" s="696">
        <v>12079</v>
      </c>
      <c r="M15" s="723">
        <v>40</v>
      </c>
      <c r="N15" s="696">
        <v>10408</v>
      </c>
      <c r="O15" s="723">
        <v>45</v>
      </c>
      <c r="P15" s="696">
        <v>4515</v>
      </c>
      <c r="Q15" s="699">
        <v>11</v>
      </c>
      <c r="R15" s="832">
        <v>2000</v>
      </c>
      <c r="S15" s="992"/>
    </row>
    <row r="16" spans="1:19" s="23" customFormat="1" ht="15.75" customHeight="1">
      <c r="A16" s="343">
        <v>2001</v>
      </c>
      <c r="B16" s="695">
        <f>SUM(C16:G16)</f>
        <v>36962</v>
      </c>
      <c r="C16" s="696">
        <v>11627</v>
      </c>
      <c r="D16" s="696">
        <v>19015</v>
      </c>
      <c r="E16" s="696">
        <v>5033</v>
      </c>
      <c r="F16" s="696">
        <v>1103</v>
      </c>
      <c r="G16" s="696">
        <v>184</v>
      </c>
      <c r="H16" s="696">
        <f t="shared" si="0"/>
        <v>36962</v>
      </c>
      <c r="I16" s="723">
        <f t="shared" si="0"/>
        <v>128</v>
      </c>
      <c r="J16" s="696">
        <v>11230</v>
      </c>
      <c r="K16" s="723">
        <v>47</v>
      </c>
      <c r="L16" s="696">
        <v>11568</v>
      </c>
      <c r="M16" s="723">
        <v>28</v>
      </c>
      <c r="N16" s="696">
        <v>9942</v>
      </c>
      <c r="O16" s="723">
        <v>36</v>
      </c>
      <c r="P16" s="696">
        <v>4222</v>
      </c>
      <c r="Q16" s="699">
        <v>17</v>
      </c>
      <c r="R16" s="832">
        <v>2001</v>
      </c>
      <c r="S16" s="992"/>
    </row>
    <row r="17" spans="1:19" s="23" customFormat="1" ht="15.75" customHeight="1">
      <c r="A17" s="343">
        <v>2002</v>
      </c>
      <c r="B17" s="695">
        <v>36461</v>
      </c>
      <c r="C17" s="696">
        <v>9940</v>
      </c>
      <c r="D17" s="696">
        <v>18779</v>
      </c>
      <c r="E17" s="696">
        <v>6315</v>
      </c>
      <c r="F17" s="696">
        <v>1238</v>
      </c>
      <c r="G17" s="696">
        <v>189</v>
      </c>
      <c r="H17" s="696">
        <f t="shared" si="0"/>
        <v>36461</v>
      </c>
      <c r="I17" s="723">
        <f t="shared" si="0"/>
        <v>142</v>
      </c>
      <c r="J17" s="696">
        <v>11258</v>
      </c>
      <c r="K17" s="723">
        <v>61</v>
      </c>
      <c r="L17" s="696">
        <v>11327</v>
      </c>
      <c r="M17" s="723">
        <v>35</v>
      </c>
      <c r="N17" s="696">
        <v>9803</v>
      </c>
      <c r="O17" s="723">
        <v>22</v>
      </c>
      <c r="P17" s="696">
        <v>4073</v>
      </c>
      <c r="Q17" s="699">
        <v>24</v>
      </c>
      <c r="R17" s="832">
        <v>2002</v>
      </c>
      <c r="S17" s="992"/>
    </row>
    <row r="18" spans="1:19" s="23" customFormat="1" ht="15.75" customHeight="1">
      <c r="A18" s="343">
        <v>2003</v>
      </c>
      <c r="B18" s="695">
        <v>37894</v>
      </c>
      <c r="C18" s="696">
        <v>12015</v>
      </c>
      <c r="D18" s="696">
        <v>18179</v>
      </c>
      <c r="E18" s="696">
        <v>6252</v>
      </c>
      <c r="F18" s="696">
        <v>1233</v>
      </c>
      <c r="G18" s="696">
        <v>215</v>
      </c>
      <c r="H18" s="696">
        <f t="shared" si="0"/>
        <v>37894</v>
      </c>
      <c r="I18" s="723">
        <f t="shared" si="0"/>
        <v>177</v>
      </c>
      <c r="J18" s="696">
        <v>11666</v>
      </c>
      <c r="K18" s="723">
        <v>67</v>
      </c>
      <c r="L18" s="696">
        <v>11869</v>
      </c>
      <c r="M18" s="723">
        <v>52</v>
      </c>
      <c r="N18" s="696">
        <v>9982</v>
      </c>
      <c r="O18" s="723">
        <v>32</v>
      </c>
      <c r="P18" s="696">
        <v>4377</v>
      </c>
      <c r="Q18" s="699">
        <v>26</v>
      </c>
      <c r="R18" s="832">
        <v>2003</v>
      </c>
      <c r="S18" s="992"/>
    </row>
    <row r="19" spans="1:19" s="23" customFormat="1" ht="15.75" customHeight="1">
      <c r="A19" s="343">
        <v>2004</v>
      </c>
      <c r="B19" s="695">
        <v>35625</v>
      </c>
      <c r="C19" s="696">
        <v>10492</v>
      </c>
      <c r="D19" s="696">
        <v>18145</v>
      </c>
      <c r="E19" s="696">
        <v>5343</v>
      </c>
      <c r="F19" s="696">
        <v>1376</v>
      </c>
      <c r="G19" s="696">
        <v>269</v>
      </c>
      <c r="H19" s="696">
        <v>35625</v>
      </c>
      <c r="I19" s="723">
        <v>163</v>
      </c>
      <c r="J19" s="696">
        <v>10750</v>
      </c>
      <c r="K19" s="723">
        <v>55</v>
      </c>
      <c r="L19" s="696">
        <v>11347</v>
      </c>
      <c r="M19" s="723">
        <v>48</v>
      </c>
      <c r="N19" s="696">
        <v>9625</v>
      </c>
      <c r="O19" s="723">
        <v>41</v>
      </c>
      <c r="P19" s="696">
        <v>3903</v>
      </c>
      <c r="Q19" s="699">
        <v>19</v>
      </c>
      <c r="R19" s="832">
        <v>2004</v>
      </c>
      <c r="S19" s="992"/>
    </row>
    <row r="20" spans="1:19" s="557" customFormat="1" ht="15.75" customHeight="1" thickBot="1">
      <c r="A20" s="720">
        <v>2005</v>
      </c>
      <c r="B20" s="721">
        <f>SUM(C20:G20)</f>
        <v>31674</v>
      </c>
      <c r="C20" s="722">
        <v>8501</v>
      </c>
      <c r="D20" s="722">
        <v>16475</v>
      </c>
      <c r="E20" s="722">
        <v>4974</v>
      </c>
      <c r="F20" s="722">
        <v>1400</v>
      </c>
      <c r="G20" s="722">
        <v>324</v>
      </c>
      <c r="H20" s="722">
        <f t="shared" si="0"/>
        <v>31674</v>
      </c>
      <c r="I20" s="724">
        <f t="shared" si="0"/>
        <v>127</v>
      </c>
      <c r="J20" s="722">
        <v>9622</v>
      </c>
      <c r="K20" s="724">
        <v>51</v>
      </c>
      <c r="L20" s="722">
        <v>9871</v>
      </c>
      <c r="M20" s="724">
        <v>40</v>
      </c>
      <c r="N20" s="722">
        <v>8606</v>
      </c>
      <c r="O20" s="724">
        <v>28</v>
      </c>
      <c r="P20" s="722">
        <v>3575</v>
      </c>
      <c r="Q20" s="725">
        <v>8</v>
      </c>
      <c r="R20" s="1227">
        <v>2005</v>
      </c>
      <c r="S20" s="1228"/>
    </row>
    <row r="21" spans="1:19" s="23" customFormat="1" ht="12.75" customHeight="1">
      <c r="A21" s="23" t="s">
        <v>1473</v>
      </c>
      <c r="R21" s="367"/>
      <c r="S21" s="700" t="s">
        <v>1474</v>
      </c>
    </row>
    <row r="22" spans="1:5" s="23" customFormat="1" ht="26.25" customHeight="1">
      <c r="A22" s="823" t="s">
        <v>1475</v>
      </c>
      <c r="B22" s="823"/>
      <c r="C22" s="823"/>
      <c r="D22" s="823"/>
      <c r="E22" s="823"/>
    </row>
    <row r="23" s="491" customFormat="1" ht="13.5"/>
    <row r="24" s="491" customFormat="1" ht="13.5"/>
    <row r="25" s="491" customFormat="1" ht="13.5"/>
    <row r="26" s="491" customFormat="1" ht="13.5"/>
    <row r="27" s="491" customFormat="1" ht="13.5"/>
    <row r="28" s="491" customFormat="1" ht="13.5"/>
    <row r="29" s="491" customFormat="1" ht="13.5"/>
    <row r="30" s="491" customFormat="1" ht="13.5"/>
    <row r="31" s="491" customFormat="1" ht="13.5"/>
    <row r="32" s="491" customFormat="1" ht="13.5"/>
    <row r="33" s="491" customFormat="1" ht="13.5"/>
    <row r="34" s="491" customFormat="1" ht="13.5"/>
    <row r="35" s="491" customFormat="1" ht="13.5"/>
    <row r="36" s="491" customFormat="1" ht="13.5"/>
    <row r="37" s="491" customFormat="1" ht="13.5"/>
    <row r="38" s="491" customFormat="1" ht="13.5"/>
    <row r="39" s="491" customFormat="1" ht="13.5"/>
    <row r="40" s="491" customFormat="1" ht="13.5"/>
    <row r="41" s="491" customFormat="1" ht="13.5"/>
    <row r="42" s="491" customFormat="1" ht="13.5"/>
  </sheetData>
  <mergeCells count="53">
    <mergeCell ref="A1:R1"/>
    <mergeCell ref="B3:J3"/>
    <mergeCell ref="K3:T3"/>
    <mergeCell ref="K4:L4"/>
    <mergeCell ref="M4:N4"/>
    <mergeCell ref="O4:P4"/>
    <mergeCell ref="Q4:R4"/>
    <mergeCell ref="A3:A4"/>
    <mergeCell ref="K5:L5"/>
    <mergeCell ref="M5:N5"/>
    <mergeCell ref="O5:P5"/>
    <mergeCell ref="Q5:R5"/>
    <mergeCell ref="K6:L6"/>
    <mergeCell ref="M6:N6"/>
    <mergeCell ref="O6:P6"/>
    <mergeCell ref="Q6:R6"/>
    <mergeCell ref="K7:L7"/>
    <mergeCell ref="M7:N7"/>
    <mergeCell ref="O7:P7"/>
    <mergeCell ref="Q7:R7"/>
    <mergeCell ref="K8:L8"/>
    <mergeCell ref="M8:N8"/>
    <mergeCell ref="O8:P8"/>
    <mergeCell ref="Q8:R8"/>
    <mergeCell ref="K9:L9"/>
    <mergeCell ref="M9:N9"/>
    <mergeCell ref="O9:P9"/>
    <mergeCell ref="Q9:R9"/>
    <mergeCell ref="K10:L10"/>
    <mergeCell ref="M10:N10"/>
    <mergeCell ref="O10:P10"/>
    <mergeCell ref="Q10:R10"/>
    <mergeCell ref="A12:A14"/>
    <mergeCell ref="B12:G12"/>
    <mergeCell ref="H12:Q12"/>
    <mergeCell ref="R12:S14"/>
    <mergeCell ref="H13:I13"/>
    <mergeCell ref="J13:K13"/>
    <mergeCell ref="L13:M13"/>
    <mergeCell ref="N13:O13"/>
    <mergeCell ref="P13:Q13"/>
    <mergeCell ref="H14:I14"/>
    <mergeCell ref="J14:K14"/>
    <mergeCell ref="L14:M14"/>
    <mergeCell ref="N14:O14"/>
    <mergeCell ref="P14:Q14"/>
    <mergeCell ref="R19:S19"/>
    <mergeCell ref="R20:S20"/>
    <mergeCell ref="A22:E22"/>
    <mergeCell ref="R15:S15"/>
    <mergeCell ref="R16:S16"/>
    <mergeCell ref="R17:S17"/>
    <mergeCell ref="R18:S1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9"/>
  <sheetViews>
    <sheetView showZeros="0" workbookViewId="0" topLeftCell="D1">
      <selection activeCell="N7" sqref="N7"/>
    </sheetView>
  </sheetViews>
  <sheetFormatPr defaultColWidth="8.88671875" defaultRowHeight="13.5"/>
  <cols>
    <col min="1" max="1" width="8.88671875" style="118" customWidth="1"/>
    <col min="2" max="3" width="10.99609375" style="118" customWidth="1"/>
    <col min="4" max="12" width="9.10546875" style="118" customWidth="1"/>
    <col min="13" max="13" width="9.99609375" style="118" customWidth="1"/>
    <col min="14" max="14" width="11.3359375" style="118" customWidth="1"/>
    <col min="15" max="16384" width="8.88671875" style="118" customWidth="1"/>
  </cols>
  <sheetData>
    <row r="1" spans="1:14" s="2" customFormat="1" ht="38.25" customHeight="1">
      <c r="A1" s="828" t="s">
        <v>386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</row>
    <row r="2" spans="1:14" s="13" customFormat="1" ht="24.75" customHeight="1" thickBot="1">
      <c r="A2" s="13" t="s">
        <v>387</v>
      </c>
      <c r="N2" s="818" t="s">
        <v>388</v>
      </c>
    </row>
    <row r="3" spans="1:14" s="13" customFormat="1" ht="26.25" customHeight="1">
      <c r="A3" s="1241" t="s">
        <v>680</v>
      </c>
      <c r="B3" s="1244" t="s">
        <v>370</v>
      </c>
      <c r="C3" s="1245"/>
      <c r="D3" s="1245"/>
      <c r="E3" s="1245"/>
      <c r="F3" s="1245"/>
      <c r="G3" s="1245"/>
      <c r="H3" s="1245"/>
      <c r="I3" s="1245"/>
      <c r="J3" s="1245"/>
      <c r="K3" s="1245"/>
      <c r="L3" s="1245"/>
      <c r="M3" s="1245"/>
      <c r="N3" s="1028" t="s">
        <v>681</v>
      </c>
    </row>
    <row r="4" spans="1:14" s="13" customFormat="1" ht="27.75" customHeight="1">
      <c r="A4" s="1242"/>
      <c r="B4" s="1236" t="s">
        <v>371</v>
      </c>
      <c r="C4" s="1239" t="s">
        <v>372</v>
      </c>
      <c r="D4" s="1246" t="s">
        <v>373</v>
      </c>
      <c r="E4" s="1247"/>
      <c r="F4" s="1247"/>
      <c r="G4" s="1247"/>
      <c r="H4" s="1247"/>
      <c r="I4" s="1247"/>
      <c r="J4" s="1247"/>
      <c r="K4" s="1247"/>
      <c r="L4" s="1248"/>
      <c r="M4" s="763" t="s">
        <v>374</v>
      </c>
      <c r="N4" s="1033"/>
    </row>
    <row r="5" spans="1:14" s="13" customFormat="1" ht="27.75" customHeight="1">
      <c r="A5" s="1242"/>
      <c r="B5" s="1237"/>
      <c r="C5" s="893"/>
      <c r="D5" s="1236" t="s">
        <v>375</v>
      </c>
      <c r="E5" s="1236" t="s">
        <v>376</v>
      </c>
      <c r="F5" s="1236" t="s">
        <v>377</v>
      </c>
      <c r="G5" s="1236" t="s">
        <v>378</v>
      </c>
      <c r="H5" s="1236" t="s">
        <v>379</v>
      </c>
      <c r="I5" s="1236" t="s">
        <v>380</v>
      </c>
      <c r="J5" s="1236" t="s">
        <v>381</v>
      </c>
      <c r="K5" s="1240" t="s">
        <v>382</v>
      </c>
      <c r="L5" s="1240" t="s">
        <v>383</v>
      </c>
      <c r="M5" s="9" t="s">
        <v>384</v>
      </c>
      <c r="N5" s="1033"/>
    </row>
    <row r="6" spans="1:14" s="13" customFormat="1" ht="42" customHeight="1">
      <c r="A6" s="1243"/>
      <c r="B6" s="1238"/>
      <c r="C6" s="894"/>
      <c r="D6" s="1238"/>
      <c r="E6" s="1238"/>
      <c r="F6" s="1238"/>
      <c r="G6" s="1238"/>
      <c r="H6" s="1238"/>
      <c r="I6" s="1238"/>
      <c r="J6" s="1238"/>
      <c r="K6" s="1031"/>
      <c r="L6" s="1031"/>
      <c r="M6" s="485" t="s">
        <v>385</v>
      </c>
      <c r="N6" s="1034"/>
    </row>
    <row r="7" spans="1:14" s="222" customFormat="1" ht="173.25" customHeight="1" thickBot="1">
      <c r="A7" s="772" t="s">
        <v>1489</v>
      </c>
      <c r="B7" s="773">
        <v>3460</v>
      </c>
      <c r="C7" s="774">
        <v>36434</v>
      </c>
      <c r="D7" s="774">
        <f>SUM(E7:L7)</f>
        <v>2071</v>
      </c>
      <c r="E7" s="774">
        <v>114</v>
      </c>
      <c r="F7" s="774">
        <v>173</v>
      </c>
      <c r="G7" s="774">
        <v>729</v>
      </c>
      <c r="H7" s="774">
        <v>462</v>
      </c>
      <c r="I7" s="774">
        <v>85</v>
      </c>
      <c r="J7" s="774">
        <v>97</v>
      </c>
      <c r="K7" s="774">
        <v>5</v>
      </c>
      <c r="L7" s="774">
        <v>406</v>
      </c>
      <c r="M7" s="775">
        <v>851</v>
      </c>
      <c r="N7" s="776" t="s">
        <v>1489</v>
      </c>
    </row>
    <row r="8" spans="1:14" s="13" customFormat="1" ht="18" customHeight="1">
      <c r="A8" s="13" t="s">
        <v>678</v>
      </c>
      <c r="G8" s="1175" t="s">
        <v>704</v>
      </c>
      <c r="H8" s="1175"/>
      <c r="I8" s="1175"/>
      <c r="J8" s="1175"/>
      <c r="K8" s="1175"/>
      <c r="L8" s="1175"/>
      <c r="M8" s="1175"/>
      <c r="N8" s="1175"/>
    </row>
    <row r="9" s="13" customFormat="1" ht="18" customHeight="1">
      <c r="A9" s="23"/>
    </row>
    <row r="10" ht="19.5" customHeight="1"/>
    <row r="11" ht="19.5" customHeight="1"/>
    <row r="12" ht="19.5" customHeight="1"/>
    <row r="13" ht="19.5" customHeight="1"/>
  </sheetData>
  <mergeCells count="17">
    <mergeCell ref="A3:A6"/>
    <mergeCell ref="A1:N1"/>
    <mergeCell ref="B3:M3"/>
    <mergeCell ref="D5:D6"/>
    <mergeCell ref="I5:I6"/>
    <mergeCell ref="E5:E6"/>
    <mergeCell ref="F5:F6"/>
    <mergeCell ref="G5:G6"/>
    <mergeCell ref="H5:H6"/>
    <mergeCell ref="D4:L4"/>
    <mergeCell ref="G8:N8"/>
    <mergeCell ref="B4:B6"/>
    <mergeCell ref="C4:C6"/>
    <mergeCell ref="J5:J6"/>
    <mergeCell ref="L5:L6"/>
    <mergeCell ref="K5:K6"/>
    <mergeCell ref="N3:N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B13">
      <selection activeCell="J15" sqref="J15"/>
    </sheetView>
  </sheetViews>
  <sheetFormatPr defaultColWidth="8.88671875" defaultRowHeight="13.5"/>
  <cols>
    <col min="1" max="1" width="13.77734375" style="0" customWidth="1"/>
    <col min="2" max="2" width="10.4453125" style="0" customWidth="1"/>
    <col min="3" max="3" width="9.77734375" style="0" customWidth="1"/>
    <col min="4" max="4" width="10.77734375" style="0" customWidth="1"/>
    <col min="5" max="5" width="9.77734375" style="0" customWidth="1"/>
    <col min="6" max="6" width="13.3359375" style="0" customWidth="1"/>
    <col min="7" max="7" width="10.77734375" style="0" customWidth="1"/>
    <col min="8" max="8" width="9.77734375" style="0" customWidth="1"/>
    <col min="9" max="9" width="10.77734375" style="0" customWidth="1"/>
    <col min="10" max="10" width="13.77734375" style="0" customWidth="1"/>
    <col min="11" max="11" width="8.4453125" style="0" customWidth="1"/>
    <col min="12" max="12" width="11.4453125" style="0" customWidth="1"/>
    <col min="13" max="13" width="12.88671875" style="0" customWidth="1"/>
    <col min="14" max="14" width="11.99609375" style="0" customWidth="1"/>
    <col min="15" max="15" width="11.10546875" style="0" customWidth="1"/>
    <col min="16" max="16" width="12.5546875" style="0" customWidth="1"/>
    <col min="17" max="18" width="10.5546875" style="0" customWidth="1"/>
  </cols>
  <sheetData>
    <row r="1" spans="1:10" s="2" customFormat="1" ht="38.25" customHeight="1">
      <c r="A1" s="828" t="s">
        <v>1503</v>
      </c>
      <c r="B1" s="828"/>
      <c r="C1" s="828"/>
      <c r="D1" s="828"/>
      <c r="E1" s="828"/>
      <c r="F1" s="828"/>
      <c r="G1" s="828"/>
      <c r="H1" s="828"/>
      <c r="I1" s="828"/>
      <c r="J1" s="828"/>
    </row>
    <row r="2" spans="1:10" s="23" customFormat="1" ht="18" customHeight="1" thickBot="1">
      <c r="A2" s="386" t="s">
        <v>290</v>
      </c>
      <c r="J2" s="367" t="s">
        <v>294</v>
      </c>
    </row>
    <row r="3" spans="1:10" s="23" customFormat="1" ht="36.75" customHeight="1">
      <c r="A3" s="1029" t="s">
        <v>115</v>
      </c>
      <c r="B3" s="1249" t="s">
        <v>165</v>
      </c>
      <c r="C3" s="1075"/>
      <c r="D3" s="1075"/>
      <c r="E3" s="1075"/>
      <c r="F3" s="1075"/>
      <c r="G3" s="1075"/>
      <c r="H3" s="1074"/>
      <c r="I3" s="1250" t="s">
        <v>389</v>
      </c>
      <c r="J3" s="1028" t="s">
        <v>116</v>
      </c>
    </row>
    <row r="4" spans="1:10" s="23" customFormat="1" ht="61.5" customHeight="1">
      <c r="A4" s="1031"/>
      <c r="B4" s="779" t="s">
        <v>166</v>
      </c>
      <c r="C4" s="779" t="s">
        <v>167</v>
      </c>
      <c r="D4" s="779" t="s">
        <v>168</v>
      </c>
      <c r="E4" s="779" t="s">
        <v>114</v>
      </c>
      <c r="F4" s="541" t="s">
        <v>169</v>
      </c>
      <c r="G4" s="779" t="s">
        <v>170</v>
      </c>
      <c r="H4" s="779" t="s">
        <v>171</v>
      </c>
      <c r="I4" s="1251"/>
      <c r="J4" s="1034"/>
    </row>
    <row r="5" spans="1:10" s="181" customFormat="1" ht="24.75" customHeight="1">
      <c r="A5" s="463" t="s">
        <v>460</v>
      </c>
      <c r="B5" s="142">
        <f>SUM(C5:H5)</f>
        <v>59117</v>
      </c>
      <c r="C5" s="142">
        <v>4497</v>
      </c>
      <c r="D5" s="180">
        <v>12249</v>
      </c>
      <c r="E5" s="142">
        <v>1753</v>
      </c>
      <c r="F5" s="180" t="s">
        <v>594</v>
      </c>
      <c r="G5" s="180">
        <v>34670</v>
      </c>
      <c r="H5" s="142">
        <v>5948</v>
      </c>
      <c r="I5" s="142">
        <v>70877</v>
      </c>
      <c r="J5" s="466" t="s">
        <v>460</v>
      </c>
    </row>
    <row r="6" spans="1:10" s="183" customFormat="1" ht="24.75" customHeight="1">
      <c r="A6" s="464" t="s">
        <v>119</v>
      </c>
      <c r="B6" s="182">
        <f>SUM(C6:H6)</f>
        <v>28948</v>
      </c>
      <c r="C6" s="142">
        <v>5260</v>
      </c>
      <c r="D6" s="142">
        <v>268</v>
      </c>
      <c r="E6" s="142">
        <v>10061</v>
      </c>
      <c r="F6" s="142">
        <v>372</v>
      </c>
      <c r="G6" s="142">
        <v>2300</v>
      </c>
      <c r="H6" s="142">
        <v>10687</v>
      </c>
      <c r="I6" s="142">
        <v>12551</v>
      </c>
      <c r="J6" s="467" t="s">
        <v>119</v>
      </c>
    </row>
    <row r="7" spans="1:10" s="181" customFormat="1" ht="24.75" customHeight="1">
      <c r="A7" s="465" t="s">
        <v>462</v>
      </c>
      <c r="B7" s="142">
        <f>SUM(C7:H7)</f>
        <v>63635</v>
      </c>
      <c r="C7" s="142">
        <v>5302</v>
      </c>
      <c r="D7" s="180">
        <v>28348</v>
      </c>
      <c r="E7" s="142" t="s">
        <v>298</v>
      </c>
      <c r="F7" s="180">
        <v>700</v>
      </c>
      <c r="G7" s="180">
        <v>27953</v>
      </c>
      <c r="H7" s="142">
        <v>1332</v>
      </c>
      <c r="I7" s="142">
        <v>75841</v>
      </c>
      <c r="J7" s="342" t="s">
        <v>462</v>
      </c>
    </row>
    <row r="8" spans="1:10" s="183" customFormat="1" ht="24.75" customHeight="1">
      <c r="A8" s="464" t="s">
        <v>121</v>
      </c>
      <c r="B8" s="182">
        <v>10013</v>
      </c>
      <c r="C8" s="142">
        <v>2447</v>
      </c>
      <c r="D8" s="142">
        <v>808</v>
      </c>
      <c r="E8" s="142">
        <v>132</v>
      </c>
      <c r="F8" s="142">
        <v>339</v>
      </c>
      <c r="G8" s="142">
        <v>875</v>
      </c>
      <c r="H8" s="142">
        <v>5412</v>
      </c>
      <c r="I8" s="142">
        <v>28544</v>
      </c>
      <c r="J8" s="467" t="s">
        <v>121</v>
      </c>
    </row>
    <row r="9" spans="1:10" s="181" customFormat="1" ht="24.75" customHeight="1">
      <c r="A9" s="465" t="s">
        <v>464</v>
      </c>
      <c r="B9" s="142">
        <f>SUM(C9:H9)</f>
        <v>19886</v>
      </c>
      <c r="C9" s="142">
        <v>13501</v>
      </c>
      <c r="D9" s="180">
        <v>5391</v>
      </c>
      <c r="E9" s="142" t="s">
        <v>291</v>
      </c>
      <c r="F9" s="142">
        <v>552</v>
      </c>
      <c r="G9" s="180" t="s">
        <v>291</v>
      </c>
      <c r="H9" s="142">
        <v>442</v>
      </c>
      <c r="I9" s="142">
        <v>101762</v>
      </c>
      <c r="J9" s="342" t="s">
        <v>464</v>
      </c>
    </row>
    <row r="10" spans="1:10" s="183" customFormat="1" ht="24.75" customHeight="1">
      <c r="A10" s="464" t="s">
        <v>123</v>
      </c>
      <c r="B10" s="182">
        <v>8017</v>
      </c>
      <c r="C10" s="142">
        <v>1676</v>
      </c>
      <c r="D10" s="142">
        <v>1391</v>
      </c>
      <c r="E10" s="142" t="s">
        <v>113</v>
      </c>
      <c r="F10" s="142" t="s">
        <v>113</v>
      </c>
      <c r="G10" s="142">
        <v>470</v>
      </c>
      <c r="H10" s="142">
        <v>4480</v>
      </c>
      <c r="I10" s="142">
        <v>17795</v>
      </c>
      <c r="J10" s="467" t="s">
        <v>123</v>
      </c>
    </row>
    <row r="11" spans="1:10" s="181" customFormat="1" ht="24.75" customHeight="1">
      <c r="A11" s="465" t="s">
        <v>466</v>
      </c>
      <c r="B11" s="142">
        <v>51284</v>
      </c>
      <c r="C11" s="142">
        <v>8343</v>
      </c>
      <c r="D11" s="180">
        <v>1834</v>
      </c>
      <c r="E11" s="142" t="s">
        <v>113</v>
      </c>
      <c r="F11" s="142">
        <v>1000</v>
      </c>
      <c r="G11" s="180">
        <v>39167</v>
      </c>
      <c r="H11" s="142">
        <v>940</v>
      </c>
      <c r="I11" s="142">
        <v>27095</v>
      </c>
      <c r="J11" s="342" t="s">
        <v>466</v>
      </c>
    </row>
    <row r="12" spans="1:10" s="183" customFormat="1" ht="24.75" customHeight="1">
      <c r="A12" s="464" t="s">
        <v>125</v>
      </c>
      <c r="B12" s="182">
        <v>8182</v>
      </c>
      <c r="C12" s="142" t="s">
        <v>113</v>
      </c>
      <c r="D12" s="142">
        <v>1036</v>
      </c>
      <c r="E12" s="462">
        <v>75</v>
      </c>
      <c r="F12" s="142">
        <v>496</v>
      </c>
      <c r="G12" s="142">
        <v>6244</v>
      </c>
      <c r="H12" s="142">
        <v>331</v>
      </c>
      <c r="I12" s="142">
        <v>21567</v>
      </c>
      <c r="J12" s="467" t="s">
        <v>125</v>
      </c>
    </row>
    <row r="13" spans="1:10" s="183" customFormat="1" ht="24.75" customHeight="1">
      <c r="A13" s="465" t="s">
        <v>468</v>
      </c>
      <c r="B13" s="139">
        <f>SUM(C13:H13)</f>
        <v>55520</v>
      </c>
      <c r="C13" s="139">
        <v>9697</v>
      </c>
      <c r="D13" s="184">
        <v>1018</v>
      </c>
      <c r="E13" s="139">
        <v>0</v>
      </c>
      <c r="F13" s="139">
        <v>500</v>
      </c>
      <c r="G13" s="184">
        <v>41947</v>
      </c>
      <c r="H13" s="139">
        <v>2358</v>
      </c>
      <c r="I13" s="139">
        <v>29982</v>
      </c>
      <c r="J13" s="342" t="s">
        <v>468</v>
      </c>
    </row>
    <row r="14" spans="1:10" s="123" customFormat="1" ht="24.75" customHeight="1">
      <c r="A14" s="464" t="s">
        <v>127</v>
      </c>
      <c r="B14" s="142">
        <v>7362</v>
      </c>
      <c r="C14" s="142" t="s">
        <v>593</v>
      </c>
      <c r="D14" s="142">
        <v>932</v>
      </c>
      <c r="E14" s="142">
        <v>67</v>
      </c>
      <c r="F14" s="142">
        <v>446</v>
      </c>
      <c r="G14" s="142">
        <v>5620</v>
      </c>
      <c r="H14" s="142">
        <v>297</v>
      </c>
      <c r="I14" s="142">
        <v>19410</v>
      </c>
      <c r="J14" s="467" t="s">
        <v>127</v>
      </c>
    </row>
    <row r="15" spans="1:10" s="228" customFormat="1" ht="24.75" customHeight="1" thickBot="1">
      <c r="A15" s="352" t="s">
        <v>1489</v>
      </c>
      <c r="B15" s="761">
        <f>SUM(C15:H15)</f>
        <v>259304</v>
      </c>
      <c r="C15" s="761">
        <v>9243</v>
      </c>
      <c r="D15" s="761">
        <v>11938</v>
      </c>
      <c r="E15" s="761">
        <v>1306</v>
      </c>
      <c r="F15" s="761">
        <v>1010</v>
      </c>
      <c r="G15" s="761">
        <v>212727</v>
      </c>
      <c r="H15" s="761">
        <v>23080</v>
      </c>
      <c r="I15" s="761">
        <v>242064</v>
      </c>
      <c r="J15" s="74" t="s">
        <v>1489</v>
      </c>
    </row>
    <row r="16" spans="1:10" s="504" customFormat="1" ht="13.5">
      <c r="A16" s="552" t="s">
        <v>670</v>
      </c>
      <c r="B16" s="549"/>
      <c r="C16" s="514"/>
      <c r="D16" s="514"/>
      <c r="E16" s="514"/>
      <c r="F16" s="1072" t="s">
        <v>705</v>
      </c>
      <c r="G16" s="1072"/>
      <c r="H16" s="1072"/>
      <c r="I16" s="1072"/>
      <c r="J16" s="1072"/>
    </row>
    <row r="17" s="504" customFormat="1" ht="13.5"/>
    <row r="18" s="504" customFormat="1" ht="13.5"/>
    <row r="19" s="504" customFormat="1" ht="13.5"/>
    <row r="20" s="504" customFormat="1" ht="13.5"/>
    <row r="21" s="504" customFormat="1" ht="13.5"/>
    <row r="22" s="504" customFormat="1" ht="13.5"/>
    <row r="23" s="504" customFormat="1" ht="13.5"/>
    <row r="24" s="504" customFormat="1" ht="13.5"/>
    <row r="25" s="504" customFormat="1" ht="13.5"/>
    <row r="26" s="504" customFormat="1" ht="13.5"/>
    <row r="27" s="504" customFormat="1" ht="13.5"/>
  </sheetData>
  <mergeCells count="6">
    <mergeCell ref="F16:J16"/>
    <mergeCell ref="A1:J1"/>
    <mergeCell ref="B3:H3"/>
    <mergeCell ref="I3:I4"/>
    <mergeCell ref="A3:A4"/>
    <mergeCell ref="J3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0">
      <selection activeCell="R17" sqref="R17"/>
    </sheetView>
  </sheetViews>
  <sheetFormatPr defaultColWidth="8.88671875" defaultRowHeight="13.5"/>
  <cols>
    <col min="1" max="1" width="12.21484375" style="0" customWidth="1"/>
    <col min="2" max="2" width="6.77734375" style="0" customWidth="1"/>
    <col min="3" max="3" width="6.3359375" style="0" customWidth="1"/>
    <col min="4" max="5" width="6.77734375" style="0" customWidth="1"/>
    <col min="6" max="6" width="7.77734375" style="0" customWidth="1"/>
    <col min="7" max="7" width="6.77734375" style="0" customWidth="1"/>
    <col min="8" max="8" width="7.6640625" style="0" customWidth="1"/>
    <col min="9" max="9" width="6.5546875" style="0" customWidth="1"/>
    <col min="10" max="10" width="7.21484375" style="0" customWidth="1"/>
    <col min="11" max="11" width="6.77734375" style="0" customWidth="1"/>
    <col min="12" max="12" width="7.4453125" style="0" customWidth="1"/>
    <col min="13" max="13" width="7.21484375" style="0" customWidth="1"/>
    <col min="14" max="15" width="9.3359375" style="0" customWidth="1"/>
    <col min="16" max="16" width="7.99609375" style="0" customWidth="1"/>
    <col min="17" max="17" width="7.5546875" style="0" customWidth="1"/>
    <col min="18" max="18" width="12.3359375" style="0" customWidth="1"/>
  </cols>
  <sheetData>
    <row r="1" spans="1:18" s="666" customFormat="1" ht="36.75" customHeight="1">
      <c r="A1" s="828" t="s">
        <v>1504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  <c r="P1" s="828"/>
      <c r="Q1" s="828"/>
      <c r="R1" s="828"/>
    </row>
    <row r="2" spans="1:16" s="23" customFormat="1" ht="18" customHeight="1" thickBot="1">
      <c r="A2" s="23" t="s">
        <v>292</v>
      </c>
      <c r="P2" s="367" t="s">
        <v>289</v>
      </c>
    </row>
    <row r="3" spans="1:18" s="13" customFormat="1" ht="33" customHeight="1">
      <c r="A3" s="1029" t="s">
        <v>115</v>
      </c>
      <c r="B3" s="781" t="s">
        <v>391</v>
      </c>
      <c r="C3" s="782"/>
      <c r="D3" s="782"/>
      <c r="E3" s="782"/>
      <c r="F3" s="782"/>
      <c r="G3" s="782"/>
      <c r="H3" s="783"/>
      <c r="I3" s="783"/>
      <c r="J3" s="783" t="s">
        <v>392</v>
      </c>
      <c r="K3" s="783"/>
      <c r="L3" s="783"/>
      <c r="M3" s="783"/>
      <c r="N3" s="783"/>
      <c r="O3" s="783"/>
      <c r="P3" s="783"/>
      <c r="Q3" s="783"/>
      <c r="R3" s="927" t="s">
        <v>116</v>
      </c>
    </row>
    <row r="4" spans="1:18" s="13" customFormat="1" ht="33" customHeight="1">
      <c r="A4" s="1032"/>
      <c r="B4" s="777" t="s">
        <v>106</v>
      </c>
      <c r="C4" s="777" t="s">
        <v>107</v>
      </c>
      <c r="D4" s="784" t="s">
        <v>393</v>
      </c>
      <c r="E4" s="784"/>
      <c r="F4" s="784"/>
      <c r="G4" s="784"/>
      <c r="H4" s="1254" t="s">
        <v>102</v>
      </c>
      <c r="I4" s="1252" t="s">
        <v>104</v>
      </c>
      <c r="J4" s="1252" t="s">
        <v>106</v>
      </c>
      <c r="K4" s="1252" t="s">
        <v>107</v>
      </c>
      <c r="L4" s="785" t="s">
        <v>394</v>
      </c>
      <c r="M4" s="786"/>
      <c r="N4" s="787"/>
      <c r="O4" s="787"/>
      <c r="P4" s="1254" t="s">
        <v>102</v>
      </c>
      <c r="Q4" s="1252" t="s">
        <v>104</v>
      </c>
      <c r="R4" s="928"/>
    </row>
    <row r="5" spans="1:18" s="13" customFormat="1" ht="33" customHeight="1">
      <c r="A5" s="1032"/>
      <c r="B5" s="778"/>
      <c r="C5" s="778"/>
      <c r="D5" s="496" t="s">
        <v>100</v>
      </c>
      <c r="E5" s="496" t="s">
        <v>96</v>
      </c>
      <c r="F5" s="496" t="s">
        <v>97</v>
      </c>
      <c r="G5" s="788" t="s">
        <v>101</v>
      </c>
      <c r="H5" s="1255"/>
      <c r="I5" s="1253"/>
      <c r="J5" s="1236"/>
      <c r="K5" s="1236"/>
      <c r="L5" s="496" t="s">
        <v>100</v>
      </c>
      <c r="M5" s="778" t="s">
        <v>108</v>
      </c>
      <c r="N5" s="788" t="s">
        <v>97</v>
      </c>
      <c r="O5" s="788" t="s">
        <v>101</v>
      </c>
      <c r="P5" s="1255"/>
      <c r="Q5" s="1253"/>
      <c r="R5" s="928"/>
    </row>
    <row r="6" spans="1:18" s="23" customFormat="1" ht="33" customHeight="1">
      <c r="A6" s="1031"/>
      <c r="B6" s="541" t="s">
        <v>421</v>
      </c>
      <c r="C6" s="541" t="s">
        <v>199</v>
      </c>
      <c r="D6" s="501" t="s">
        <v>293</v>
      </c>
      <c r="E6" s="501" t="s">
        <v>98</v>
      </c>
      <c r="F6" s="501" t="s">
        <v>390</v>
      </c>
      <c r="G6" s="501" t="s">
        <v>99</v>
      </c>
      <c r="H6" s="501" t="s">
        <v>103</v>
      </c>
      <c r="I6" s="501" t="s">
        <v>105</v>
      </c>
      <c r="J6" s="501" t="s">
        <v>421</v>
      </c>
      <c r="K6" s="501" t="s">
        <v>199</v>
      </c>
      <c r="L6" s="501" t="s">
        <v>293</v>
      </c>
      <c r="M6" s="501" t="s">
        <v>98</v>
      </c>
      <c r="N6" s="501" t="s">
        <v>390</v>
      </c>
      <c r="O6" s="501" t="s">
        <v>99</v>
      </c>
      <c r="P6" s="501" t="s">
        <v>103</v>
      </c>
      <c r="Q6" s="501" t="s">
        <v>105</v>
      </c>
      <c r="R6" s="924"/>
    </row>
    <row r="7" spans="1:18" s="181" customFormat="1" ht="33" customHeight="1">
      <c r="A7" s="789" t="s">
        <v>118</v>
      </c>
      <c r="B7" s="139">
        <f>SUM(C7+D7+H7+I7)</f>
        <v>187</v>
      </c>
      <c r="C7" s="139">
        <v>6</v>
      </c>
      <c r="D7" s="139">
        <f>SUM(E7:G7)</f>
        <v>147</v>
      </c>
      <c r="E7" s="139">
        <v>35</v>
      </c>
      <c r="F7" s="139">
        <v>0</v>
      </c>
      <c r="G7" s="139">
        <v>112</v>
      </c>
      <c r="H7" s="139">
        <v>2</v>
      </c>
      <c r="I7" s="139">
        <v>32</v>
      </c>
      <c r="J7" s="139">
        <f>SUM(K7+L7+P7+Q7)</f>
        <v>8927</v>
      </c>
      <c r="K7" s="139">
        <v>388</v>
      </c>
      <c r="L7" s="139">
        <f>SUM(M7:O7)</f>
        <v>7862</v>
      </c>
      <c r="M7" s="139">
        <v>3951</v>
      </c>
      <c r="N7" s="139">
        <v>0</v>
      </c>
      <c r="O7" s="139">
        <v>3911</v>
      </c>
      <c r="P7" s="139">
        <v>115</v>
      </c>
      <c r="Q7" s="139">
        <v>562</v>
      </c>
      <c r="R7" s="418" t="s">
        <v>118</v>
      </c>
    </row>
    <row r="8" spans="1:18" s="181" customFormat="1" ht="33" customHeight="1">
      <c r="A8" s="460" t="s">
        <v>119</v>
      </c>
      <c r="B8" s="139">
        <v>37</v>
      </c>
      <c r="C8" s="139">
        <v>0</v>
      </c>
      <c r="D8" s="139">
        <v>30</v>
      </c>
      <c r="E8" s="139">
        <v>24</v>
      </c>
      <c r="F8" s="139">
        <v>0</v>
      </c>
      <c r="G8" s="139">
        <v>6</v>
      </c>
      <c r="H8" s="139">
        <v>1</v>
      </c>
      <c r="I8" s="139">
        <v>6</v>
      </c>
      <c r="J8" s="139">
        <v>1972</v>
      </c>
      <c r="K8" s="139">
        <v>0</v>
      </c>
      <c r="L8" s="139">
        <v>1847</v>
      </c>
      <c r="M8" s="139">
        <v>1691</v>
      </c>
      <c r="N8" s="139">
        <v>0</v>
      </c>
      <c r="O8" s="139">
        <v>156</v>
      </c>
      <c r="P8" s="139">
        <v>20</v>
      </c>
      <c r="Q8" s="139">
        <v>105</v>
      </c>
      <c r="R8" s="461" t="s">
        <v>119</v>
      </c>
    </row>
    <row r="9" spans="1:18" s="181" customFormat="1" ht="33" customHeight="1">
      <c r="A9" s="395" t="s">
        <v>120</v>
      </c>
      <c r="B9" s="139">
        <f>SUM(C9+D9+H9+I9)</f>
        <v>193</v>
      </c>
      <c r="C9" s="139">
        <v>7</v>
      </c>
      <c r="D9" s="139">
        <f>SUM(E9:G9)</f>
        <v>156</v>
      </c>
      <c r="E9" s="139">
        <v>35</v>
      </c>
      <c r="F9" s="139">
        <v>0</v>
      </c>
      <c r="G9" s="139">
        <v>121</v>
      </c>
      <c r="H9" s="139">
        <v>1</v>
      </c>
      <c r="I9" s="139">
        <v>29</v>
      </c>
      <c r="J9" s="139">
        <f>SUM(K9+L9+P9+Q9)</f>
        <v>8568</v>
      </c>
      <c r="K9" s="139">
        <v>453</v>
      </c>
      <c r="L9" s="139">
        <f>SUM(M9:O9)</f>
        <v>7700</v>
      </c>
      <c r="M9" s="139">
        <v>3575</v>
      </c>
      <c r="N9" s="139">
        <v>0</v>
      </c>
      <c r="O9" s="139">
        <v>4125</v>
      </c>
      <c r="P9" s="139">
        <v>55</v>
      </c>
      <c r="Q9" s="139">
        <v>360</v>
      </c>
      <c r="R9" s="398" t="s">
        <v>120</v>
      </c>
    </row>
    <row r="10" spans="1:18" s="181" customFormat="1" ht="33" customHeight="1">
      <c r="A10" s="460" t="s">
        <v>121</v>
      </c>
      <c r="B10" s="139">
        <v>42</v>
      </c>
      <c r="C10" s="139">
        <v>0</v>
      </c>
      <c r="D10" s="139">
        <v>34</v>
      </c>
      <c r="E10" s="139">
        <v>24</v>
      </c>
      <c r="F10" s="139">
        <v>0</v>
      </c>
      <c r="G10" s="139">
        <v>10</v>
      </c>
      <c r="H10" s="139">
        <v>1</v>
      </c>
      <c r="I10" s="139">
        <v>7</v>
      </c>
      <c r="J10" s="139">
        <v>2159</v>
      </c>
      <c r="K10" s="139">
        <v>0</v>
      </c>
      <c r="L10" s="139">
        <v>2021</v>
      </c>
      <c r="M10" s="139">
        <v>1785</v>
      </c>
      <c r="N10" s="139">
        <v>0</v>
      </c>
      <c r="O10" s="139">
        <v>236</v>
      </c>
      <c r="P10" s="139">
        <v>16</v>
      </c>
      <c r="Q10" s="139">
        <v>122</v>
      </c>
      <c r="R10" s="461" t="s">
        <v>121</v>
      </c>
    </row>
    <row r="11" spans="1:18" s="181" customFormat="1" ht="33" customHeight="1">
      <c r="A11" s="395" t="s">
        <v>122</v>
      </c>
      <c r="B11" s="139">
        <f>SUM(C11+D11+H11+I11)</f>
        <v>198</v>
      </c>
      <c r="C11" s="139">
        <v>7</v>
      </c>
      <c r="D11" s="139">
        <f>SUM(E11:G11)</f>
        <v>163</v>
      </c>
      <c r="E11" s="139">
        <v>35</v>
      </c>
      <c r="F11" s="139">
        <v>0</v>
      </c>
      <c r="G11" s="139">
        <v>128</v>
      </c>
      <c r="H11" s="139">
        <v>1</v>
      </c>
      <c r="I11" s="139">
        <v>27</v>
      </c>
      <c r="J11" s="139">
        <f>SUM(K11+L11+P11+Q11)</f>
        <v>8646</v>
      </c>
      <c r="K11" s="139">
        <v>446</v>
      </c>
      <c r="L11" s="139">
        <f>SUM(M11:O11)</f>
        <v>7677</v>
      </c>
      <c r="M11" s="139">
        <v>3375</v>
      </c>
      <c r="N11" s="139">
        <v>0</v>
      </c>
      <c r="O11" s="139">
        <v>4302</v>
      </c>
      <c r="P11" s="139">
        <v>61</v>
      </c>
      <c r="Q11" s="139">
        <v>462</v>
      </c>
      <c r="R11" s="398" t="s">
        <v>122</v>
      </c>
    </row>
    <row r="12" spans="1:18" s="181" customFormat="1" ht="33" customHeight="1">
      <c r="A12" s="460" t="s">
        <v>123</v>
      </c>
      <c r="B12" s="139">
        <v>45</v>
      </c>
      <c r="C12" s="139">
        <v>0</v>
      </c>
      <c r="D12" s="139">
        <v>39</v>
      </c>
      <c r="E12" s="139">
        <v>25</v>
      </c>
      <c r="F12" s="139">
        <v>0</v>
      </c>
      <c r="G12" s="139">
        <v>14</v>
      </c>
      <c r="H12" s="139">
        <v>1</v>
      </c>
      <c r="I12" s="139">
        <v>5</v>
      </c>
      <c r="J12" s="139">
        <v>2225</v>
      </c>
      <c r="K12" s="139">
        <v>0</v>
      </c>
      <c r="L12" s="139">
        <v>2136</v>
      </c>
      <c r="M12" s="139">
        <v>1882</v>
      </c>
      <c r="N12" s="139">
        <v>0</v>
      </c>
      <c r="O12" s="139">
        <v>254</v>
      </c>
      <c r="P12" s="139">
        <v>20</v>
      </c>
      <c r="Q12" s="139">
        <v>69</v>
      </c>
      <c r="R12" s="461" t="s">
        <v>123</v>
      </c>
    </row>
    <row r="13" spans="1:18" s="181" customFormat="1" ht="33" customHeight="1">
      <c r="A13" s="395" t="s">
        <v>124</v>
      </c>
      <c r="B13" s="139">
        <v>216</v>
      </c>
      <c r="C13" s="139">
        <v>8</v>
      </c>
      <c r="D13" s="139">
        <v>176</v>
      </c>
      <c r="E13" s="139">
        <v>26</v>
      </c>
      <c r="F13" s="139">
        <v>14</v>
      </c>
      <c r="G13" s="139">
        <v>136</v>
      </c>
      <c r="H13" s="139">
        <v>2</v>
      </c>
      <c r="I13" s="139">
        <v>30</v>
      </c>
      <c r="J13" s="139">
        <v>9605</v>
      </c>
      <c r="K13" s="139">
        <v>420</v>
      </c>
      <c r="L13" s="139">
        <v>8630</v>
      </c>
      <c r="M13" s="139">
        <v>2803</v>
      </c>
      <c r="N13" s="139">
        <v>959</v>
      </c>
      <c r="O13" s="139">
        <v>4868</v>
      </c>
      <c r="P13" s="139">
        <v>101</v>
      </c>
      <c r="Q13" s="139">
        <v>454</v>
      </c>
      <c r="R13" s="398" t="s">
        <v>124</v>
      </c>
    </row>
    <row r="14" spans="1:18" s="132" customFormat="1" ht="32.25" customHeight="1">
      <c r="A14" s="460" t="s">
        <v>125</v>
      </c>
      <c r="B14" s="136">
        <v>49</v>
      </c>
      <c r="C14" s="136" t="s">
        <v>113</v>
      </c>
      <c r="D14" s="136">
        <v>42</v>
      </c>
      <c r="E14" s="136">
        <v>14</v>
      </c>
      <c r="F14" s="136">
        <v>13</v>
      </c>
      <c r="G14" s="136">
        <v>15</v>
      </c>
      <c r="H14" s="136">
        <v>1</v>
      </c>
      <c r="I14" s="136">
        <v>6</v>
      </c>
      <c r="J14" s="140">
        <v>2616</v>
      </c>
      <c r="K14" s="136" t="s">
        <v>113</v>
      </c>
      <c r="L14" s="140">
        <v>2533</v>
      </c>
      <c r="M14" s="136">
        <v>1170</v>
      </c>
      <c r="N14" s="195">
        <v>935</v>
      </c>
      <c r="O14" s="140">
        <v>428</v>
      </c>
      <c r="P14" s="136">
        <v>13</v>
      </c>
      <c r="Q14" s="136">
        <v>70</v>
      </c>
      <c r="R14" s="461" t="s">
        <v>125</v>
      </c>
    </row>
    <row r="15" spans="1:18" s="183" customFormat="1" ht="33" customHeight="1">
      <c r="A15" s="395" t="s">
        <v>126</v>
      </c>
      <c r="B15" s="139">
        <v>239</v>
      </c>
      <c r="C15" s="139">
        <v>8</v>
      </c>
      <c r="D15" s="139">
        <v>189</v>
      </c>
      <c r="E15" s="139">
        <v>26</v>
      </c>
      <c r="F15" s="139">
        <v>14</v>
      </c>
      <c r="G15" s="139">
        <v>149</v>
      </c>
      <c r="H15" s="139">
        <v>2</v>
      </c>
      <c r="I15" s="139">
        <v>40</v>
      </c>
      <c r="J15" s="139">
        <v>10227</v>
      </c>
      <c r="K15" s="139">
        <v>373</v>
      </c>
      <c r="L15" s="139">
        <v>9147</v>
      </c>
      <c r="M15" s="139">
        <v>2941</v>
      </c>
      <c r="N15" s="139">
        <v>625</v>
      </c>
      <c r="O15" s="139">
        <v>5581</v>
      </c>
      <c r="P15" s="139">
        <v>105</v>
      </c>
      <c r="Q15" s="139">
        <v>602</v>
      </c>
      <c r="R15" s="398" t="s">
        <v>126</v>
      </c>
    </row>
    <row r="16" spans="1:18" s="210" customFormat="1" ht="32.25" customHeight="1">
      <c r="A16" s="460" t="s">
        <v>127</v>
      </c>
      <c r="B16" s="195">
        <v>56</v>
      </c>
      <c r="C16" s="195" t="s">
        <v>593</v>
      </c>
      <c r="D16" s="195">
        <v>46</v>
      </c>
      <c r="E16" s="195">
        <v>15</v>
      </c>
      <c r="F16" s="195">
        <v>13</v>
      </c>
      <c r="G16" s="195">
        <v>18</v>
      </c>
      <c r="H16" s="195">
        <v>1</v>
      </c>
      <c r="I16" s="195">
        <v>9</v>
      </c>
      <c r="J16" s="195">
        <v>2937</v>
      </c>
      <c r="K16" s="195" t="s">
        <v>593</v>
      </c>
      <c r="L16" s="195">
        <v>2820</v>
      </c>
      <c r="M16" s="195">
        <v>1241</v>
      </c>
      <c r="N16" s="195">
        <v>977</v>
      </c>
      <c r="O16" s="195">
        <v>602</v>
      </c>
      <c r="P16" s="195">
        <v>7</v>
      </c>
      <c r="Q16" s="195">
        <v>110</v>
      </c>
      <c r="R16" s="461" t="s">
        <v>127</v>
      </c>
    </row>
    <row r="17" spans="1:18" s="228" customFormat="1" ht="33" customHeight="1" thickBot="1">
      <c r="A17" s="20" t="s">
        <v>1489</v>
      </c>
      <c r="B17" s="760">
        <v>302</v>
      </c>
      <c r="C17" s="761">
        <v>9</v>
      </c>
      <c r="D17" s="761">
        <f>SUM(E17:G17)</f>
        <v>240</v>
      </c>
      <c r="E17" s="761">
        <v>44</v>
      </c>
      <c r="F17" s="761">
        <v>22</v>
      </c>
      <c r="G17" s="761">
        <v>174</v>
      </c>
      <c r="H17" s="761">
        <v>2</v>
      </c>
      <c r="I17" s="761">
        <v>51</v>
      </c>
      <c r="J17" s="761">
        <v>13751</v>
      </c>
      <c r="K17" s="752">
        <v>422</v>
      </c>
      <c r="L17" s="761">
        <f>SUM(M17:O17)</f>
        <v>12475</v>
      </c>
      <c r="M17" s="761">
        <v>4243</v>
      </c>
      <c r="N17" s="761">
        <v>1933</v>
      </c>
      <c r="O17" s="761">
        <v>6299</v>
      </c>
      <c r="P17" s="761">
        <v>104</v>
      </c>
      <c r="Q17" s="761">
        <v>750</v>
      </c>
      <c r="R17" s="19" t="s">
        <v>1489</v>
      </c>
    </row>
    <row r="18" spans="1:20" s="504" customFormat="1" ht="13.5">
      <c r="A18" s="1168" t="s">
        <v>1270</v>
      </c>
      <c r="B18" s="1168"/>
      <c r="C18" s="1168"/>
      <c r="D18" s="664"/>
      <c r="E18" s="664"/>
      <c r="F18" s="664"/>
      <c r="G18" s="664"/>
      <c r="H18" s="664"/>
      <c r="I18" s="1171" t="s">
        <v>706</v>
      </c>
      <c r="J18" s="1171"/>
      <c r="K18" s="1171"/>
      <c r="L18" s="1171"/>
      <c r="M18" s="1171"/>
      <c r="N18" s="1171"/>
      <c r="O18" s="1171"/>
      <c r="P18" s="1171"/>
      <c r="Q18" s="1171"/>
      <c r="R18" s="1171"/>
      <c r="S18" s="552"/>
      <c r="T18" s="552"/>
    </row>
    <row r="19" s="780" customFormat="1" ht="13.5"/>
    <row r="20" s="780" customFormat="1" ht="39" customHeight="1"/>
    <row r="21" s="504" customFormat="1" ht="45" customHeight="1"/>
    <row r="22" s="504" customFormat="1" ht="48" customHeight="1"/>
    <row r="23" s="504" customFormat="1" ht="35.25" customHeight="1"/>
    <row r="24" s="504" customFormat="1" ht="35.25" customHeight="1"/>
    <row r="25" s="504" customFormat="1" ht="35.25" customHeight="1"/>
    <row r="26" ht="35.25" customHeight="1"/>
    <row r="27" s="14" customFormat="1" ht="35.25" customHeight="1"/>
    <row r="28" s="14" customFormat="1" ht="35.25" customHeight="1"/>
    <row r="29" ht="35.25" customHeight="1"/>
  </sheetData>
  <mergeCells count="11">
    <mergeCell ref="A3:A6"/>
    <mergeCell ref="R3:R6"/>
    <mergeCell ref="A18:C18"/>
    <mergeCell ref="Q4:Q5"/>
    <mergeCell ref="A1:R1"/>
    <mergeCell ref="H4:H5"/>
    <mergeCell ref="I4:I5"/>
    <mergeCell ref="J4:J5"/>
    <mergeCell ref="K4:K5"/>
    <mergeCell ref="P4:P5"/>
    <mergeCell ref="I18:R18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4">
      <selection activeCell="P14" sqref="P14"/>
    </sheetView>
  </sheetViews>
  <sheetFormatPr defaultColWidth="8.88671875" defaultRowHeight="13.5"/>
  <cols>
    <col min="1" max="1" width="6.77734375" style="0" customWidth="1"/>
    <col min="2" max="2" width="6.99609375" style="0" customWidth="1"/>
    <col min="3" max="3" width="6.88671875" style="0" customWidth="1"/>
    <col min="4" max="6" width="6.3359375" style="0" customWidth="1"/>
    <col min="7" max="7" width="6.88671875" style="0" customWidth="1"/>
    <col min="8" max="15" width="6.3359375" style="0" customWidth="1"/>
    <col min="16" max="16" width="8.77734375" style="0" customWidth="1"/>
    <col min="17" max="20" width="6.77734375" style="0" customWidth="1"/>
  </cols>
  <sheetData>
    <row r="1" spans="1:17" s="107" customFormat="1" ht="30" customHeight="1">
      <c r="A1" s="913" t="s">
        <v>1512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4"/>
      <c r="Q1" s="914"/>
    </row>
    <row r="2" spans="1:17" s="107" customFormat="1" ht="15" customHeight="1">
      <c r="A2" s="107" t="s">
        <v>1513</v>
      </c>
      <c r="Q2" s="108" t="s">
        <v>294</v>
      </c>
    </row>
    <row r="3" spans="1:17" s="107" customFormat="1" ht="24.75" customHeight="1">
      <c r="A3" s="109"/>
      <c r="B3" s="47" t="s">
        <v>1514</v>
      </c>
      <c r="C3" s="915" t="s">
        <v>1515</v>
      </c>
      <c r="D3" s="916"/>
      <c r="E3" s="916"/>
      <c r="F3" s="916"/>
      <c r="G3" s="916"/>
      <c r="H3" s="916"/>
      <c r="I3" s="916"/>
      <c r="J3" s="916"/>
      <c r="K3" s="916"/>
      <c r="L3" s="916"/>
      <c r="M3" s="916"/>
      <c r="N3" s="916"/>
      <c r="O3" s="903"/>
      <c r="P3" s="47" t="s">
        <v>1516</v>
      </c>
      <c r="Q3" s="109"/>
    </row>
    <row r="4" spans="1:17" s="107" customFormat="1" ht="35.25" customHeight="1">
      <c r="A4" s="111"/>
      <c r="B4" s="260"/>
      <c r="C4" s="904" t="s">
        <v>1517</v>
      </c>
      <c r="D4" s="916"/>
      <c r="E4" s="916"/>
      <c r="F4" s="916"/>
      <c r="G4" s="916"/>
      <c r="H4" s="916"/>
      <c r="I4" s="916"/>
      <c r="J4" s="916"/>
      <c r="K4" s="903"/>
      <c r="L4" s="915" t="s">
        <v>1518</v>
      </c>
      <c r="M4" s="916"/>
      <c r="N4" s="916"/>
      <c r="O4" s="903"/>
      <c r="P4" s="71" t="s">
        <v>1519</v>
      </c>
      <c r="Q4" s="111"/>
    </row>
    <row r="5" spans="1:17" s="107" customFormat="1" ht="24.75" customHeight="1">
      <c r="A5" s="111"/>
      <c r="B5" s="260"/>
      <c r="C5" s="47" t="s">
        <v>1520</v>
      </c>
      <c r="D5" s="47" t="s">
        <v>1521</v>
      </c>
      <c r="E5" s="47" t="s">
        <v>1522</v>
      </c>
      <c r="F5" s="47" t="s">
        <v>1523</v>
      </c>
      <c r="G5" s="47" t="s">
        <v>1522</v>
      </c>
      <c r="H5" s="47" t="s">
        <v>1524</v>
      </c>
      <c r="I5" s="47" t="s">
        <v>1525</v>
      </c>
      <c r="J5" s="47" t="s">
        <v>1526</v>
      </c>
      <c r="K5" s="47" t="s">
        <v>1527</v>
      </c>
      <c r="L5" s="47" t="s">
        <v>1520</v>
      </c>
      <c r="M5" s="47" t="s">
        <v>1528</v>
      </c>
      <c r="N5" s="47" t="s">
        <v>1529</v>
      </c>
      <c r="O5" s="60" t="s">
        <v>1530</v>
      </c>
      <c r="P5" s="39" t="s">
        <v>1531</v>
      </c>
      <c r="Q5" s="111"/>
    </row>
    <row r="6" spans="1:17" s="107" customFormat="1" ht="24.75" customHeight="1">
      <c r="A6" s="111"/>
      <c r="B6" s="260"/>
      <c r="C6" s="113"/>
      <c r="D6" s="113"/>
      <c r="E6" s="39" t="s">
        <v>1521</v>
      </c>
      <c r="F6" s="113"/>
      <c r="G6" s="39" t="s">
        <v>1532</v>
      </c>
      <c r="H6" s="39" t="s">
        <v>1533</v>
      </c>
      <c r="I6" s="113"/>
      <c r="J6" s="39" t="s">
        <v>1534</v>
      </c>
      <c r="K6" s="113"/>
      <c r="L6" s="113"/>
      <c r="M6" s="113"/>
      <c r="N6" s="113"/>
      <c r="O6" s="113"/>
      <c r="P6" s="113" t="s">
        <v>1535</v>
      </c>
      <c r="Q6" s="111"/>
    </row>
    <row r="7" spans="1:17" s="107" customFormat="1" ht="27" customHeight="1">
      <c r="A7" s="111"/>
      <c r="B7" s="260"/>
      <c r="C7" s="113" t="s">
        <v>91</v>
      </c>
      <c r="D7" s="113"/>
      <c r="E7" s="113"/>
      <c r="F7" s="113"/>
      <c r="G7" s="261" t="s">
        <v>1536</v>
      </c>
      <c r="H7" s="262" t="s">
        <v>1537</v>
      </c>
      <c r="I7" s="113"/>
      <c r="J7" s="262" t="s">
        <v>1538</v>
      </c>
      <c r="K7" s="262" t="s">
        <v>1539</v>
      </c>
      <c r="L7" s="113" t="s">
        <v>91</v>
      </c>
      <c r="M7" s="261" t="s">
        <v>1540</v>
      </c>
      <c r="N7" s="261" t="s">
        <v>1541</v>
      </c>
      <c r="O7" s="263"/>
      <c r="P7" s="113" t="s">
        <v>1542</v>
      </c>
      <c r="Q7" s="111"/>
    </row>
    <row r="8" spans="1:17" s="107" customFormat="1" ht="24.75" customHeight="1">
      <c r="A8" s="112"/>
      <c r="B8" s="252" t="s">
        <v>421</v>
      </c>
      <c r="C8" s="116" t="s">
        <v>1543</v>
      </c>
      <c r="D8" s="264" t="s">
        <v>1544</v>
      </c>
      <c r="E8" s="264" t="s">
        <v>1545</v>
      </c>
      <c r="F8" s="264" t="s">
        <v>1546</v>
      </c>
      <c r="G8" s="264" t="s">
        <v>1547</v>
      </c>
      <c r="H8" s="264" t="s">
        <v>1548</v>
      </c>
      <c r="I8" s="265" t="s">
        <v>1549</v>
      </c>
      <c r="J8" s="116" t="s">
        <v>1547</v>
      </c>
      <c r="K8" s="264" t="s">
        <v>1547</v>
      </c>
      <c r="L8" s="116" t="s">
        <v>1543</v>
      </c>
      <c r="M8" s="264" t="s">
        <v>1550</v>
      </c>
      <c r="N8" s="264" t="s">
        <v>1550</v>
      </c>
      <c r="O8" s="266" t="s">
        <v>236</v>
      </c>
      <c r="P8" s="116" t="s">
        <v>1551</v>
      </c>
      <c r="Q8" s="112"/>
    </row>
    <row r="9" spans="1:17" s="107" customFormat="1" ht="25.5" customHeight="1">
      <c r="A9" s="267" t="s">
        <v>299</v>
      </c>
      <c r="B9" s="268">
        <v>120</v>
      </c>
      <c r="C9" s="269">
        <v>69</v>
      </c>
      <c r="D9" s="269">
        <v>15</v>
      </c>
      <c r="E9" s="269">
        <v>10</v>
      </c>
      <c r="F9" s="269">
        <v>10</v>
      </c>
      <c r="G9" s="269">
        <v>5</v>
      </c>
      <c r="H9" s="269">
        <v>24</v>
      </c>
      <c r="I9" s="269">
        <v>0</v>
      </c>
      <c r="J9" s="269">
        <v>2</v>
      </c>
      <c r="K9" s="269">
        <v>3</v>
      </c>
      <c r="L9" s="269">
        <v>6</v>
      </c>
      <c r="M9" s="269">
        <v>0</v>
      </c>
      <c r="N9" s="269">
        <v>0</v>
      </c>
      <c r="O9" s="269">
        <v>6</v>
      </c>
      <c r="P9" s="270">
        <v>45</v>
      </c>
      <c r="Q9" s="267" t="s">
        <v>299</v>
      </c>
    </row>
    <row r="10" spans="1:17" s="107" customFormat="1" ht="25.5" customHeight="1">
      <c r="A10" s="267" t="s">
        <v>396</v>
      </c>
      <c r="B10" s="268">
        <v>113</v>
      </c>
      <c r="C10" s="269">
        <v>66</v>
      </c>
      <c r="D10" s="269">
        <v>15</v>
      </c>
      <c r="E10" s="269">
        <v>11</v>
      </c>
      <c r="F10" s="269">
        <v>9</v>
      </c>
      <c r="G10" s="269">
        <v>7</v>
      </c>
      <c r="H10" s="269">
        <v>23</v>
      </c>
      <c r="I10" s="269">
        <v>0</v>
      </c>
      <c r="J10" s="269">
        <v>0</v>
      </c>
      <c r="K10" s="269">
        <v>1</v>
      </c>
      <c r="L10" s="269">
        <v>1</v>
      </c>
      <c r="M10" s="269">
        <v>1</v>
      </c>
      <c r="N10" s="269">
        <v>0</v>
      </c>
      <c r="O10" s="269">
        <v>0</v>
      </c>
      <c r="P10" s="270">
        <v>46</v>
      </c>
      <c r="Q10" s="267" t="s">
        <v>297</v>
      </c>
    </row>
    <row r="11" spans="1:17" s="107" customFormat="1" ht="25.5" customHeight="1">
      <c r="A11" s="267" t="s">
        <v>395</v>
      </c>
      <c r="B11" s="268">
        <v>109</v>
      </c>
      <c r="C11" s="269">
        <v>63</v>
      </c>
      <c r="D11" s="269">
        <v>15</v>
      </c>
      <c r="E11" s="269">
        <v>11</v>
      </c>
      <c r="F11" s="269">
        <v>12</v>
      </c>
      <c r="G11" s="269">
        <v>4</v>
      </c>
      <c r="H11" s="269">
        <v>20</v>
      </c>
      <c r="I11" s="269">
        <v>0</v>
      </c>
      <c r="J11" s="269">
        <v>0</v>
      </c>
      <c r="K11" s="269">
        <v>1</v>
      </c>
      <c r="L11" s="269">
        <v>1</v>
      </c>
      <c r="M11" s="269">
        <v>0</v>
      </c>
      <c r="N11" s="269">
        <v>0</v>
      </c>
      <c r="O11" s="269">
        <v>1</v>
      </c>
      <c r="P11" s="270">
        <v>45</v>
      </c>
      <c r="Q11" s="267" t="s">
        <v>395</v>
      </c>
    </row>
    <row r="12" spans="1:17" s="107" customFormat="1" ht="25.5" customHeight="1">
      <c r="A12" s="267" t="s">
        <v>93</v>
      </c>
      <c r="B12" s="268">
        <v>122</v>
      </c>
      <c r="C12" s="269">
        <v>73</v>
      </c>
      <c r="D12" s="269">
        <v>14</v>
      </c>
      <c r="E12" s="269">
        <v>11</v>
      </c>
      <c r="F12" s="269">
        <v>15</v>
      </c>
      <c r="G12" s="269">
        <v>7</v>
      </c>
      <c r="H12" s="269">
        <v>23</v>
      </c>
      <c r="I12" s="269">
        <v>0</v>
      </c>
      <c r="J12" s="269">
        <v>1</v>
      </c>
      <c r="K12" s="269">
        <v>2</v>
      </c>
      <c r="L12" s="269">
        <v>3</v>
      </c>
      <c r="M12" s="269">
        <v>0</v>
      </c>
      <c r="N12" s="269">
        <v>0</v>
      </c>
      <c r="O12" s="269">
        <v>3</v>
      </c>
      <c r="P12" s="270">
        <v>46</v>
      </c>
      <c r="Q12" s="267" t="s">
        <v>93</v>
      </c>
    </row>
    <row r="13" spans="1:17" s="107" customFormat="1" ht="25.5" customHeight="1">
      <c r="A13" s="267" t="s">
        <v>300</v>
      </c>
      <c r="B13" s="268">
        <v>125</v>
      </c>
      <c r="C13" s="269">
        <v>78</v>
      </c>
      <c r="D13" s="269">
        <v>18</v>
      </c>
      <c r="E13" s="269">
        <v>11</v>
      </c>
      <c r="F13" s="269">
        <v>16</v>
      </c>
      <c r="G13" s="269">
        <v>7</v>
      </c>
      <c r="H13" s="269">
        <v>21</v>
      </c>
      <c r="I13" s="269">
        <v>0</v>
      </c>
      <c r="J13" s="269">
        <v>2</v>
      </c>
      <c r="K13" s="269">
        <v>3</v>
      </c>
      <c r="L13" s="269">
        <v>2</v>
      </c>
      <c r="M13" s="269">
        <v>0</v>
      </c>
      <c r="N13" s="269">
        <v>0</v>
      </c>
      <c r="O13" s="269">
        <v>2</v>
      </c>
      <c r="P13" s="270">
        <v>45</v>
      </c>
      <c r="Q13" s="267" t="s">
        <v>300</v>
      </c>
    </row>
    <row r="14" spans="1:17" s="179" customFormat="1" ht="25.5" customHeight="1">
      <c r="A14" s="271" t="s">
        <v>1489</v>
      </c>
      <c r="B14" s="105">
        <f aca="true" t="shared" si="0" ref="B14:P14">SUM(B15:B16)</f>
        <v>123</v>
      </c>
      <c r="C14" s="105">
        <f t="shared" si="0"/>
        <v>76</v>
      </c>
      <c r="D14" s="105">
        <f t="shared" si="0"/>
        <v>15</v>
      </c>
      <c r="E14" s="105">
        <f t="shared" si="0"/>
        <v>11</v>
      </c>
      <c r="F14" s="105">
        <f t="shared" si="0"/>
        <v>18</v>
      </c>
      <c r="G14" s="105">
        <f t="shared" si="0"/>
        <v>7</v>
      </c>
      <c r="H14" s="105">
        <f t="shared" si="0"/>
        <v>20</v>
      </c>
      <c r="I14" s="105">
        <f t="shared" si="0"/>
        <v>0</v>
      </c>
      <c r="J14" s="105">
        <f t="shared" si="0"/>
        <v>2</v>
      </c>
      <c r="K14" s="105">
        <f t="shared" si="0"/>
        <v>3</v>
      </c>
      <c r="L14" s="105">
        <f t="shared" si="0"/>
        <v>2</v>
      </c>
      <c r="M14" s="105">
        <f t="shared" si="0"/>
        <v>0</v>
      </c>
      <c r="N14" s="105">
        <f t="shared" si="0"/>
        <v>0</v>
      </c>
      <c r="O14" s="105">
        <f t="shared" si="0"/>
        <v>2</v>
      </c>
      <c r="P14" s="105">
        <f t="shared" si="0"/>
        <v>45</v>
      </c>
      <c r="Q14" s="272" t="s">
        <v>94</v>
      </c>
    </row>
    <row r="15" spans="1:17" s="276" customFormat="1" ht="25.5" customHeight="1">
      <c r="A15" s="273" t="s">
        <v>1555</v>
      </c>
      <c r="B15" s="274">
        <f>SUM(C15,L15,P15)</f>
        <v>62</v>
      </c>
      <c r="C15" s="274">
        <f>SUM(D15:K15)</f>
        <v>41</v>
      </c>
      <c r="D15" s="274">
        <v>9</v>
      </c>
      <c r="E15" s="274">
        <v>6</v>
      </c>
      <c r="F15" s="274">
        <v>8</v>
      </c>
      <c r="G15" s="274">
        <v>4</v>
      </c>
      <c r="H15" s="274">
        <v>11</v>
      </c>
      <c r="I15" s="274">
        <v>0</v>
      </c>
      <c r="J15" s="274">
        <v>1</v>
      </c>
      <c r="K15" s="274">
        <v>2</v>
      </c>
      <c r="L15" s="274">
        <f>SUM(M15:O15)</f>
        <v>0</v>
      </c>
      <c r="M15" s="274">
        <v>0</v>
      </c>
      <c r="N15" s="274">
        <v>0</v>
      </c>
      <c r="O15" s="274">
        <v>0</v>
      </c>
      <c r="P15" s="274">
        <v>21</v>
      </c>
      <c r="Q15" s="279" t="s">
        <v>1552</v>
      </c>
    </row>
    <row r="16" spans="1:17" s="276" customFormat="1" ht="25.5" customHeight="1">
      <c r="A16" s="277" t="s">
        <v>1556</v>
      </c>
      <c r="B16" s="278">
        <f>SUM(C16,L16,P16)</f>
        <v>61</v>
      </c>
      <c r="C16" s="278">
        <f>SUM(D16:K16)</f>
        <v>35</v>
      </c>
      <c r="D16" s="278">
        <v>6</v>
      </c>
      <c r="E16" s="278">
        <v>5</v>
      </c>
      <c r="F16" s="278">
        <v>10</v>
      </c>
      <c r="G16" s="278">
        <v>3</v>
      </c>
      <c r="H16" s="278">
        <v>9</v>
      </c>
      <c r="I16" s="278">
        <v>0</v>
      </c>
      <c r="J16" s="278">
        <v>1</v>
      </c>
      <c r="K16" s="278">
        <v>1</v>
      </c>
      <c r="L16" s="278">
        <f>SUM(M16:O16)</f>
        <v>2</v>
      </c>
      <c r="M16" s="278"/>
      <c r="N16" s="278">
        <v>0</v>
      </c>
      <c r="O16" s="278">
        <v>2</v>
      </c>
      <c r="P16" s="278">
        <v>24</v>
      </c>
      <c r="Q16" s="280" t="s">
        <v>1553</v>
      </c>
    </row>
    <row r="17" spans="1:17" s="107" customFormat="1" ht="15" customHeight="1">
      <c r="A17" s="32" t="s">
        <v>1342</v>
      </c>
      <c r="Q17" s="108" t="s">
        <v>181</v>
      </c>
    </row>
    <row r="18" s="107" customFormat="1" ht="15" customHeight="1">
      <c r="A18" s="107" t="s">
        <v>1554</v>
      </c>
    </row>
  </sheetData>
  <mergeCells count="4">
    <mergeCell ref="A1:Q1"/>
    <mergeCell ref="C3:O3"/>
    <mergeCell ref="C4:K4"/>
    <mergeCell ref="L4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81"/>
  <sheetViews>
    <sheetView workbookViewId="0" topLeftCell="H19">
      <selection activeCell="B39" sqref="B39"/>
    </sheetView>
  </sheetViews>
  <sheetFormatPr defaultColWidth="8.88671875" defaultRowHeight="13.5"/>
  <cols>
    <col min="1" max="1" width="9.77734375" style="16" customWidth="1"/>
    <col min="2" max="2" width="7.77734375" style="16" customWidth="1"/>
    <col min="3" max="3" width="10.6640625" style="16" customWidth="1"/>
    <col min="4" max="15" width="9.77734375" style="16" customWidth="1"/>
    <col min="16" max="16" width="7.77734375" style="16" customWidth="1"/>
    <col min="17" max="17" width="9.77734375" style="16" customWidth="1"/>
    <col min="18" max="16384" width="7.77734375" style="16" customWidth="1"/>
  </cols>
  <sheetData>
    <row r="1" spans="1:15" s="32" customFormat="1" ht="27" customHeight="1">
      <c r="A1" s="963" t="s">
        <v>190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963"/>
      <c r="O1" s="963"/>
    </row>
    <row r="2" spans="1:15" s="32" customFormat="1" ht="19.5" customHeight="1">
      <c r="A2" s="58" t="s">
        <v>202</v>
      </c>
      <c r="B2" s="59"/>
      <c r="C2" s="59"/>
      <c r="D2" s="59"/>
      <c r="E2" s="59"/>
      <c r="F2" s="59"/>
      <c r="G2" s="59"/>
      <c r="H2" s="59"/>
      <c r="I2" s="59" t="s">
        <v>203</v>
      </c>
      <c r="J2" s="59"/>
      <c r="K2" s="59"/>
      <c r="L2" s="59"/>
      <c r="M2" s="59"/>
      <c r="N2" s="59"/>
      <c r="O2" s="59"/>
    </row>
    <row r="3" spans="1:17" s="32" customFormat="1" ht="13.5" customHeight="1" thickBot="1">
      <c r="A3" s="32" t="s">
        <v>290</v>
      </c>
      <c r="Q3" s="44" t="s">
        <v>294</v>
      </c>
    </row>
    <row r="4" spans="1:17" s="32" customFormat="1" ht="13.5" customHeight="1">
      <c r="A4" s="917" t="s">
        <v>115</v>
      </c>
      <c r="B4" s="905" t="s">
        <v>204</v>
      </c>
      <c r="C4" s="906"/>
      <c r="D4" s="906"/>
      <c r="E4" s="906"/>
      <c r="F4" s="906"/>
      <c r="G4" s="906"/>
      <c r="H4" s="906"/>
      <c r="I4" s="906"/>
      <c r="J4" s="917"/>
      <c r="K4" s="907" t="s">
        <v>205</v>
      </c>
      <c r="L4" s="906"/>
      <c r="M4" s="906"/>
      <c r="N4" s="906"/>
      <c r="O4" s="906"/>
      <c r="P4" s="917"/>
      <c r="Q4" s="905" t="s">
        <v>117</v>
      </c>
    </row>
    <row r="5" spans="1:17" s="32" customFormat="1" ht="13.5" customHeight="1">
      <c r="A5" s="918"/>
      <c r="B5" s="47" t="s">
        <v>206</v>
      </c>
      <c r="C5" s="47" t="s">
        <v>207</v>
      </c>
      <c r="D5" s="47" t="s">
        <v>208</v>
      </c>
      <c r="E5" s="47" t="s">
        <v>209</v>
      </c>
      <c r="F5" s="45" t="s">
        <v>210</v>
      </c>
      <c r="G5" s="47" t="s">
        <v>211</v>
      </c>
      <c r="H5" s="45" t="s">
        <v>212</v>
      </c>
      <c r="I5" s="47" t="s">
        <v>213</v>
      </c>
      <c r="J5" s="47" t="s">
        <v>198</v>
      </c>
      <c r="K5" s="47" t="s">
        <v>206</v>
      </c>
      <c r="L5" s="47" t="s">
        <v>214</v>
      </c>
      <c r="M5" s="47" t="s">
        <v>215</v>
      </c>
      <c r="N5" s="47" t="s">
        <v>216</v>
      </c>
      <c r="O5" s="47" t="s">
        <v>217</v>
      </c>
      <c r="P5" s="47" t="s">
        <v>198</v>
      </c>
      <c r="Q5" s="900"/>
    </row>
    <row r="6" spans="1:17" s="32" customFormat="1" ht="13.5" customHeight="1">
      <c r="A6" s="918"/>
      <c r="B6" s="61"/>
      <c r="C6" s="39"/>
      <c r="D6" s="39" t="s">
        <v>218</v>
      </c>
      <c r="E6" s="39" t="s">
        <v>219</v>
      </c>
      <c r="F6" s="39" t="s">
        <v>220</v>
      </c>
      <c r="G6" s="39"/>
      <c r="H6" s="39" t="s">
        <v>221</v>
      </c>
      <c r="I6" s="39"/>
      <c r="J6" s="39"/>
      <c r="K6" s="61"/>
      <c r="L6" s="39"/>
      <c r="M6" s="39"/>
      <c r="N6" s="39"/>
      <c r="O6" s="39"/>
      <c r="P6" s="39"/>
      <c r="Q6" s="900"/>
    </row>
    <row r="7" spans="1:17" s="32" customFormat="1" ht="27" customHeight="1">
      <c r="A7" s="918"/>
      <c r="B7" s="61"/>
      <c r="C7" s="50" t="s">
        <v>222</v>
      </c>
      <c r="D7" s="39" t="s">
        <v>223</v>
      </c>
      <c r="E7" s="62" t="s">
        <v>224</v>
      </c>
      <c r="F7" s="50" t="s">
        <v>225</v>
      </c>
      <c r="G7" s="39" t="s">
        <v>226</v>
      </c>
      <c r="H7" s="62" t="s">
        <v>227</v>
      </c>
      <c r="I7" s="50" t="s">
        <v>228</v>
      </c>
      <c r="J7" s="39"/>
      <c r="K7" s="61"/>
      <c r="L7" s="50" t="s">
        <v>222</v>
      </c>
      <c r="M7" s="50" t="s">
        <v>222</v>
      </c>
      <c r="N7" s="39"/>
      <c r="O7" s="50"/>
      <c r="P7" s="39"/>
      <c r="Q7" s="900"/>
    </row>
    <row r="8" spans="1:17" s="32" customFormat="1" ht="22.5" customHeight="1">
      <c r="A8" s="908"/>
      <c r="B8" s="48" t="s">
        <v>421</v>
      </c>
      <c r="C8" s="41" t="s">
        <v>229</v>
      </c>
      <c r="D8" s="42" t="s">
        <v>230</v>
      </c>
      <c r="E8" s="63" t="s">
        <v>231</v>
      </c>
      <c r="F8" s="42" t="s">
        <v>232</v>
      </c>
      <c r="G8" s="42" t="s">
        <v>233</v>
      </c>
      <c r="H8" s="64" t="s">
        <v>234</v>
      </c>
      <c r="I8" s="65" t="s">
        <v>235</v>
      </c>
      <c r="J8" s="42" t="s">
        <v>236</v>
      </c>
      <c r="K8" s="48" t="s">
        <v>421</v>
      </c>
      <c r="L8" s="42" t="s">
        <v>237</v>
      </c>
      <c r="M8" s="42" t="s">
        <v>238</v>
      </c>
      <c r="N8" s="42" t="s">
        <v>239</v>
      </c>
      <c r="O8" s="66" t="s">
        <v>240</v>
      </c>
      <c r="P8" s="42" t="s">
        <v>236</v>
      </c>
      <c r="Q8" s="901"/>
    </row>
    <row r="9" spans="1:17" s="126" customFormat="1" ht="13.5" customHeight="1">
      <c r="A9" s="387" t="s">
        <v>460</v>
      </c>
      <c r="B9" s="122">
        <f>SUM(C9:J9)</f>
        <v>1</v>
      </c>
      <c r="C9" s="136" t="s">
        <v>1492</v>
      </c>
      <c r="D9" s="136" t="s">
        <v>1492</v>
      </c>
      <c r="E9" s="136">
        <v>1</v>
      </c>
      <c r="F9" s="136" t="s">
        <v>1492</v>
      </c>
      <c r="G9" s="136" t="s">
        <v>1492</v>
      </c>
      <c r="H9" s="136" t="s">
        <v>1492</v>
      </c>
      <c r="I9" s="136" t="s">
        <v>1492</v>
      </c>
      <c r="J9" s="136" t="s">
        <v>1492</v>
      </c>
      <c r="K9" s="136">
        <f>SUM(L9:P9)</f>
        <v>1</v>
      </c>
      <c r="L9" s="136">
        <v>1</v>
      </c>
      <c r="M9" s="136" t="s">
        <v>1492</v>
      </c>
      <c r="N9" s="136" t="s">
        <v>1492</v>
      </c>
      <c r="O9" s="136" t="s">
        <v>1492</v>
      </c>
      <c r="P9" s="136" t="s">
        <v>1492</v>
      </c>
      <c r="Q9" s="390" t="s">
        <v>460</v>
      </c>
    </row>
    <row r="10" spans="1:17" s="126" customFormat="1" ht="13.5" customHeight="1">
      <c r="A10" s="391" t="s">
        <v>461</v>
      </c>
      <c r="B10" s="124">
        <v>1</v>
      </c>
      <c r="C10" s="124" t="s">
        <v>113</v>
      </c>
      <c r="D10" s="124" t="s">
        <v>113</v>
      </c>
      <c r="E10" s="124">
        <v>1</v>
      </c>
      <c r="F10" s="124" t="s">
        <v>113</v>
      </c>
      <c r="G10" s="124" t="s">
        <v>113</v>
      </c>
      <c r="H10" s="124" t="s">
        <v>113</v>
      </c>
      <c r="I10" s="124" t="s">
        <v>113</v>
      </c>
      <c r="J10" s="124" t="s">
        <v>113</v>
      </c>
      <c r="K10" s="124">
        <v>1</v>
      </c>
      <c r="L10" s="124" t="s">
        <v>113</v>
      </c>
      <c r="M10" s="124">
        <v>1</v>
      </c>
      <c r="N10" s="124" t="s">
        <v>113</v>
      </c>
      <c r="O10" s="124" t="s">
        <v>113</v>
      </c>
      <c r="P10" s="124" t="s">
        <v>113</v>
      </c>
      <c r="Q10" s="393" t="s">
        <v>461</v>
      </c>
    </row>
    <row r="11" spans="1:17" s="126" customFormat="1" ht="13.5" customHeight="1">
      <c r="A11" s="387" t="s">
        <v>462</v>
      </c>
      <c r="B11" s="122">
        <f>SUM(C11:J11)</f>
        <v>1</v>
      </c>
      <c r="C11" s="136" t="s">
        <v>1492</v>
      </c>
      <c r="D11" s="136" t="s">
        <v>1492</v>
      </c>
      <c r="E11" s="136" t="s">
        <v>1476</v>
      </c>
      <c r="F11" s="136" t="s">
        <v>1492</v>
      </c>
      <c r="G11" s="136" t="s">
        <v>1492</v>
      </c>
      <c r="H11" s="136">
        <v>1</v>
      </c>
      <c r="I11" s="136" t="s">
        <v>1492</v>
      </c>
      <c r="J11" s="136" t="s">
        <v>1492</v>
      </c>
      <c r="K11" s="136">
        <f>SUM(L11:P11)</f>
        <v>1</v>
      </c>
      <c r="L11" s="136" t="s">
        <v>1476</v>
      </c>
      <c r="M11" s="136">
        <v>1</v>
      </c>
      <c r="N11" s="136" t="s">
        <v>1492</v>
      </c>
      <c r="O11" s="136" t="s">
        <v>1492</v>
      </c>
      <c r="P11" s="136" t="s">
        <v>1492</v>
      </c>
      <c r="Q11" s="394" t="s">
        <v>462</v>
      </c>
    </row>
    <row r="12" spans="1:17" s="126" customFormat="1" ht="13.5" customHeight="1">
      <c r="A12" s="387" t="s">
        <v>463</v>
      </c>
      <c r="B12" s="124">
        <v>1</v>
      </c>
      <c r="C12" s="124" t="s">
        <v>113</v>
      </c>
      <c r="D12" s="124" t="s">
        <v>113</v>
      </c>
      <c r="E12" s="124" t="s">
        <v>113</v>
      </c>
      <c r="F12" s="124" t="s">
        <v>113</v>
      </c>
      <c r="G12" s="124" t="s">
        <v>113</v>
      </c>
      <c r="H12" s="124" t="s">
        <v>113</v>
      </c>
      <c r="I12" s="124" t="s">
        <v>113</v>
      </c>
      <c r="J12" s="124">
        <v>1</v>
      </c>
      <c r="K12" s="124">
        <v>1</v>
      </c>
      <c r="L12" s="124" t="s">
        <v>113</v>
      </c>
      <c r="M12" s="124">
        <v>1</v>
      </c>
      <c r="N12" s="124" t="s">
        <v>113</v>
      </c>
      <c r="O12" s="124" t="s">
        <v>113</v>
      </c>
      <c r="P12" s="124" t="s">
        <v>113</v>
      </c>
      <c r="Q12" s="394" t="s">
        <v>463</v>
      </c>
    </row>
    <row r="13" spans="1:17" s="126" customFormat="1" ht="13.5" customHeight="1">
      <c r="A13" s="387" t="s">
        <v>464</v>
      </c>
      <c r="B13" s="122">
        <f>SUM(C13:J13)</f>
        <v>11</v>
      </c>
      <c r="C13" s="136" t="s">
        <v>1492</v>
      </c>
      <c r="D13" s="136" t="s">
        <v>1492</v>
      </c>
      <c r="E13" s="136" t="s">
        <v>1492</v>
      </c>
      <c r="F13" s="136" t="s">
        <v>1492</v>
      </c>
      <c r="G13" s="136" t="s">
        <v>1492</v>
      </c>
      <c r="H13" s="136" t="s">
        <v>1492</v>
      </c>
      <c r="I13" s="136" t="s">
        <v>1492</v>
      </c>
      <c r="J13" s="136">
        <v>11</v>
      </c>
      <c r="K13" s="136">
        <f>SUM(L13:P13)</f>
        <v>11</v>
      </c>
      <c r="L13" s="136" t="s">
        <v>1492</v>
      </c>
      <c r="M13" s="136" t="s">
        <v>1492</v>
      </c>
      <c r="N13" s="136" t="s">
        <v>1492</v>
      </c>
      <c r="O13" s="136">
        <v>11</v>
      </c>
      <c r="P13" s="136" t="s">
        <v>1492</v>
      </c>
      <c r="Q13" s="394" t="s">
        <v>464</v>
      </c>
    </row>
    <row r="14" spans="1:17" s="126" customFormat="1" ht="13.5" customHeight="1">
      <c r="A14" s="391" t="s">
        <v>465</v>
      </c>
      <c r="B14" s="124">
        <v>2</v>
      </c>
      <c r="C14" s="124" t="s">
        <v>113</v>
      </c>
      <c r="D14" s="124" t="s">
        <v>113</v>
      </c>
      <c r="E14" s="124" t="s">
        <v>113</v>
      </c>
      <c r="F14" s="124" t="s">
        <v>113</v>
      </c>
      <c r="G14" s="124" t="s">
        <v>113</v>
      </c>
      <c r="H14" s="124" t="s">
        <v>113</v>
      </c>
      <c r="I14" s="124" t="s">
        <v>113</v>
      </c>
      <c r="J14" s="124">
        <v>2</v>
      </c>
      <c r="K14" s="124">
        <v>2</v>
      </c>
      <c r="L14" s="124" t="s">
        <v>113</v>
      </c>
      <c r="M14" s="124">
        <v>1</v>
      </c>
      <c r="N14" s="124">
        <v>1</v>
      </c>
      <c r="O14" s="124" t="s">
        <v>113</v>
      </c>
      <c r="P14" s="124" t="s">
        <v>113</v>
      </c>
      <c r="Q14" s="393" t="s">
        <v>465</v>
      </c>
    </row>
    <row r="15" spans="1:17" s="126" customFormat="1" ht="13.5" customHeight="1">
      <c r="A15" s="387" t="s">
        <v>466</v>
      </c>
      <c r="B15" s="122">
        <v>25</v>
      </c>
      <c r="C15" s="124" t="s">
        <v>113</v>
      </c>
      <c r="D15" s="124" t="s">
        <v>113</v>
      </c>
      <c r="E15" s="124" t="s">
        <v>113</v>
      </c>
      <c r="F15" s="136">
        <v>4</v>
      </c>
      <c r="G15" s="124" t="s">
        <v>113</v>
      </c>
      <c r="H15" s="124" t="s">
        <v>113</v>
      </c>
      <c r="I15" s="124" t="s">
        <v>113</v>
      </c>
      <c r="J15" s="136">
        <v>21</v>
      </c>
      <c r="K15" s="136">
        <v>25</v>
      </c>
      <c r="L15" s="136">
        <v>0</v>
      </c>
      <c r="M15" s="136">
        <v>3</v>
      </c>
      <c r="N15" s="136">
        <v>0</v>
      </c>
      <c r="O15" s="136">
        <v>22</v>
      </c>
      <c r="P15" s="136">
        <v>0</v>
      </c>
      <c r="Q15" s="394" t="s">
        <v>466</v>
      </c>
    </row>
    <row r="16" spans="1:17" s="126" customFormat="1" ht="13.5" customHeight="1">
      <c r="A16" s="391" t="s">
        <v>467</v>
      </c>
      <c r="B16" s="124" t="s">
        <v>113</v>
      </c>
      <c r="C16" s="124" t="s">
        <v>113</v>
      </c>
      <c r="D16" s="124" t="s">
        <v>113</v>
      </c>
      <c r="E16" s="124" t="s">
        <v>113</v>
      </c>
      <c r="F16" s="124" t="s">
        <v>113</v>
      </c>
      <c r="G16" s="124" t="s">
        <v>113</v>
      </c>
      <c r="H16" s="124" t="s">
        <v>113</v>
      </c>
      <c r="I16" s="124" t="s">
        <v>113</v>
      </c>
      <c r="J16" s="124" t="s">
        <v>113</v>
      </c>
      <c r="K16" s="124" t="s">
        <v>113</v>
      </c>
      <c r="L16" s="124" t="s">
        <v>113</v>
      </c>
      <c r="M16" s="124" t="s">
        <v>113</v>
      </c>
      <c r="N16" s="124" t="s">
        <v>113</v>
      </c>
      <c r="O16" s="124" t="s">
        <v>113</v>
      </c>
      <c r="P16" s="124" t="s">
        <v>113</v>
      </c>
      <c r="Q16" s="393" t="s">
        <v>467</v>
      </c>
    </row>
    <row r="17" spans="1:17" s="123" customFormat="1" ht="13.5" customHeight="1">
      <c r="A17" s="395" t="s">
        <v>468</v>
      </c>
      <c r="B17" s="138">
        <f>SUM(C17:J17)</f>
        <v>3</v>
      </c>
      <c r="C17" s="124" t="s">
        <v>113</v>
      </c>
      <c r="D17" s="124" t="s">
        <v>113</v>
      </c>
      <c r="E17" s="124" t="s">
        <v>113</v>
      </c>
      <c r="F17" s="124" t="s">
        <v>113</v>
      </c>
      <c r="G17" s="124" t="s">
        <v>113</v>
      </c>
      <c r="H17" s="124" t="s">
        <v>113</v>
      </c>
      <c r="I17" s="124" t="s">
        <v>113</v>
      </c>
      <c r="J17" s="139">
        <v>3</v>
      </c>
      <c r="K17" s="139">
        <v>3</v>
      </c>
      <c r="L17" s="139"/>
      <c r="M17" s="139"/>
      <c r="N17" s="139"/>
      <c r="O17" s="139"/>
      <c r="P17" s="139">
        <v>3</v>
      </c>
      <c r="Q17" s="398" t="s">
        <v>468</v>
      </c>
    </row>
    <row r="18" spans="1:17" s="126" customFormat="1" ht="13.5" customHeight="1">
      <c r="A18" s="399" t="s">
        <v>469</v>
      </c>
      <c r="B18" s="140" t="s">
        <v>1477</v>
      </c>
      <c r="C18" s="140" t="s">
        <v>113</v>
      </c>
      <c r="D18" s="140" t="s">
        <v>113</v>
      </c>
      <c r="E18" s="140" t="s">
        <v>113</v>
      </c>
      <c r="F18" s="140" t="s">
        <v>113</v>
      </c>
      <c r="G18" s="140" t="s">
        <v>113</v>
      </c>
      <c r="H18" s="140" t="s">
        <v>113</v>
      </c>
      <c r="I18" s="140" t="s">
        <v>113</v>
      </c>
      <c r="J18" s="140" t="s">
        <v>1477</v>
      </c>
      <c r="K18" s="140" t="s">
        <v>1477</v>
      </c>
      <c r="L18" s="140" t="s">
        <v>113</v>
      </c>
      <c r="M18" s="140" t="s">
        <v>1477</v>
      </c>
      <c r="N18" s="140" t="s">
        <v>1477</v>
      </c>
      <c r="O18" s="140" t="s">
        <v>1478</v>
      </c>
      <c r="P18" s="140" t="s">
        <v>113</v>
      </c>
      <c r="Q18" s="402" t="s">
        <v>469</v>
      </c>
    </row>
    <row r="19" spans="1:17" s="2" customFormat="1" ht="13.5" customHeight="1" thickBot="1">
      <c r="A19" s="20" t="s">
        <v>1489</v>
      </c>
      <c r="B19" s="97">
        <v>0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19" t="s">
        <v>1489</v>
      </c>
    </row>
    <row r="20" spans="1:25" s="1" customFormat="1" ht="13.5">
      <c r="A20" s="1" t="s">
        <v>1343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1" t="s">
        <v>296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="1" customFormat="1" ht="13.5"/>
    <row r="22" spans="1:17" s="32" customFormat="1" ht="19.5" customHeight="1">
      <c r="A22" s="58" t="s">
        <v>241</v>
      </c>
      <c r="B22" s="67"/>
      <c r="C22" s="67"/>
      <c r="D22" s="67"/>
      <c r="E22" s="67"/>
      <c r="F22" s="67"/>
      <c r="G22" s="67"/>
      <c r="H22" s="67"/>
      <c r="I22" s="58" t="s">
        <v>242</v>
      </c>
      <c r="J22" s="67"/>
      <c r="K22" s="67"/>
      <c r="L22" s="67"/>
      <c r="M22" s="67"/>
      <c r="N22" s="67"/>
      <c r="O22" s="67"/>
      <c r="P22" s="31"/>
      <c r="Q22" s="68"/>
    </row>
    <row r="23" spans="1:17" s="32" customFormat="1" ht="13.5" customHeight="1" thickBot="1">
      <c r="A23" s="69" t="s">
        <v>243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70" t="s">
        <v>244</v>
      </c>
    </row>
    <row r="24" spans="1:17" s="32" customFormat="1" ht="13.5" customHeight="1">
      <c r="A24" s="917" t="s">
        <v>115</v>
      </c>
      <c r="B24" s="905" t="s">
        <v>245</v>
      </c>
      <c r="C24" s="906"/>
      <c r="D24" s="906"/>
      <c r="E24" s="906"/>
      <c r="F24" s="906"/>
      <c r="G24" s="906"/>
      <c r="H24" s="906"/>
      <c r="I24" s="906"/>
      <c r="J24" s="917"/>
      <c r="K24" s="907" t="s">
        <v>246</v>
      </c>
      <c r="L24" s="906"/>
      <c r="M24" s="906"/>
      <c r="N24" s="906"/>
      <c r="O24" s="906"/>
      <c r="P24" s="917"/>
      <c r="Q24" s="905" t="s">
        <v>117</v>
      </c>
    </row>
    <row r="25" spans="1:17" s="32" customFormat="1" ht="13.5" customHeight="1">
      <c r="A25" s="918"/>
      <c r="B25" s="47" t="s">
        <v>247</v>
      </c>
      <c r="C25" s="47" t="s">
        <v>248</v>
      </c>
      <c r="D25" s="47" t="s">
        <v>249</v>
      </c>
      <c r="E25" s="47" t="s">
        <v>250</v>
      </c>
      <c r="F25" s="47" t="s">
        <v>251</v>
      </c>
      <c r="G25" s="47" t="s">
        <v>252</v>
      </c>
      <c r="H25" s="47" t="s">
        <v>253</v>
      </c>
      <c r="I25" s="47" t="s">
        <v>254</v>
      </c>
      <c r="J25" s="47" t="s">
        <v>255</v>
      </c>
      <c r="K25" s="47" t="s">
        <v>247</v>
      </c>
      <c r="L25" s="47" t="s">
        <v>256</v>
      </c>
      <c r="M25" s="47" t="s">
        <v>257</v>
      </c>
      <c r="N25" s="47" t="s">
        <v>258</v>
      </c>
      <c r="O25" s="47" t="s">
        <v>259</v>
      </c>
      <c r="P25" s="47" t="s">
        <v>255</v>
      </c>
      <c r="Q25" s="900"/>
    </row>
    <row r="26" spans="1:17" s="32" customFormat="1" ht="13.5" customHeight="1">
      <c r="A26" s="918"/>
      <c r="B26" s="61"/>
      <c r="C26" s="39" t="s">
        <v>260</v>
      </c>
      <c r="D26" s="39"/>
      <c r="E26" s="39" t="s">
        <v>261</v>
      </c>
      <c r="F26" s="39" t="s">
        <v>262</v>
      </c>
      <c r="G26" s="39" t="s">
        <v>263</v>
      </c>
      <c r="H26" s="39"/>
      <c r="I26" s="39"/>
      <c r="J26" s="39"/>
      <c r="K26" s="61"/>
      <c r="L26" s="39" t="s">
        <v>264</v>
      </c>
      <c r="M26" s="39"/>
      <c r="N26" s="39"/>
      <c r="O26" s="39"/>
      <c r="P26" s="39"/>
      <c r="Q26" s="900"/>
    </row>
    <row r="27" spans="1:17" s="32" customFormat="1" ht="13.5" customHeight="1">
      <c r="A27" s="918"/>
      <c r="B27" s="61"/>
      <c r="C27" s="55" t="s">
        <v>265</v>
      </c>
      <c r="D27" s="39" t="s">
        <v>266</v>
      </c>
      <c r="E27" s="39" t="s">
        <v>267</v>
      </c>
      <c r="F27" s="39" t="s">
        <v>268</v>
      </c>
      <c r="G27" s="39" t="s">
        <v>269</v>
      </c>
      <c r="H27" s="39" t="s">
        <v>270</v>
      </c>
      <c r="I27" s="39" t="s">
        <v>271</v>
      </c>
      <c r="J27" s="39"/>
      <c r="K27" s="61"/>
      <c r="L27" s="50" t="s">
        <v>272</v>
      </c>
      <c r="M27" s="39" t="s">
        <v>273</v>
      </c>
      <c r="N27" s="39" t="s">
        <v>274</v>
      </c>
      <c r="O27" s="50"/>
      <c r="P27" s="39"/>
      <c r="Q27" s="900"/>
    </row>
    <row r="28" spans="1:17" s="32" customFormat="1" ht="13.5" customHeight="1">
      <c r="A28" s="908"/>
      <c r="B28" s="48" t="s">
        <v>275</v>
      </c>
      <c r="C28" s="42" t="s">
        <v>276</v>
      </c>
      <c r="D28" s="42" t="s">
        <v>277</v>
      </c>
      <c r="E28" s="42" t="s">
        <v>278</v>
      </c>
      <c r="F28" s="42" t="s">
        <v>279</v>
      </c>
      <c r="G28" s="42" t="s">
        <v>280</v>
      </c>
      <c r="H28" s="42" t="s">
        <v>281</v>
      </c>
      <c r="I28" s="42" t="s">
        <v>282</v>
      </c>
      <c r="J28" s="42" t="s">
        <v>283</v>
      </c>
      <c r="K28" s="48" t="s">
        <v>275</v>
      </c>
      <c r="L28" s="42" t="s">
        <v>284</v>
      </c>
      <c r="M28" s="42" t="s">
        <v>285</v>
      </c>
      <c r="N28" s="42" t="s">
        <v>286</v>
      </c>
      <c r="O28" s="42" t="s">
        <v>287</v>
      </c>
      <c r="P28" s="42" t="s">
        <v>283</v>
      </c>
      <c r="Q28" s="901"/>
    </row>
    <row r="29" spans="1:17" s="8" customFormat="1" ht="13.5" customHeight="1">
      <c r="A29" s="387" t="s">
        <v>460</v>
      </c>
      <c r="B29" s="7" t="s">
        <v>291</v>
      </c>
      <c r="C29" s="7" t="s">
        <v>291</v>
      </c>
      <c r="D29" s="7" t="s">
        <v>291</v>
      </c>
      <c r="E29" s="7" t="s">
        <v>291</v>
      </c>
      <c r="F29" s="7" t="s">
        <v>291</v>
      </c>
      <c r="G29" s="7" t="s">
        <v>291</v>
      </c>
      <c r="H29" s="7" t="s">
        <v>291</v>
      </c>
      <c r="I29" s="7" t="s">
        <v>291</v>
      </c>
      <c r="J29" s="7" t="s">
        <v>291</v>
      </c>
      <c r="K29" s="7" t="s">
        <v>291</v>
      </c>
      <c r="L29" s="7" t="s">
        <v>291</v>
      </c>
      <c r="M29" s="7" t="s">
        <v>291</v>
      </c>
      <c r="N29" s="7" t="s">
        <v>291</v>
      </c>
      <c r="O29" s="7" t="s">
        <v>291</v>
      </c>
      <c r="P29" s="7" t="s">
        <v>291</v>
      </c>
      <c r="Q29" s="390" t="s">
        <v>460</v>
      </c>
    </row>
    <row r="30" spans="1:17" s="5" customFormat="1" ht="13.5" customHeight="1">
      <c r="A30" s="391" t="s">
        <v>461</v>
      </c>
      <c r="B30" s="137">
        <v>3</v>
      </c>
      <c r="C30" s="137">
        <v>1</v>
      </c>
      <c r="D30" s="137" t="s">
        <v>113</v>
      </c>
      <c r="E30" s="137" t="s">
        <v>113</v>
      </c>
      <c r="F30" s="137" t="s">
        <v>113</v>
      </c>
      <c r="G30" s="137" t="s">
        <v>113</v>
      </c>
      <c r="H30" s="137" t="s">
        <v>113</v>
      </c>
      <c r="I30" s="137" t="s">
        <v>113</v>
      </c>
      <c r="J30" s="137">
        <v>2</v>
      </c>
      <c r="K30" s="137">
        <v>3</v>
      </c>
      <c r="L30" s="137" t="s">
        <v>113</v>
      </c>
      <c r="M30" s="137" t="s">
        <v>113</v>
      </c>
      <c r="N30" s="137" t="s">
        <v>113</v>
      </c>
      <c r="O30" s="137">
        <v>1</v>
      </c>
      <c r="P30" s="137">
        <v>2</v>
      </c>
      <c r="Q30" s="393" t="s">
        <v>461</v>
      </c>
    </row>
    <row r="31" spans="1:17" s="10" customFormat="1" ht="13.5" customHeight="1">
      <c r="A31" s="387" t="s">
        <v>462</v>
      </c>
      <c r="B31" s="12" t="s">
        <v>291</v>
      </c>
      <c r="C31" s="12" t="s">
        <v>291</v>
      </c>
      <c r="D31" s="12" t="s">
        <v>291</v>
      </c>
      <c r="E31" s="12" t="s">
        <v>291</v>
      </c>
      <c r="F31" s="12" t="s">
        <v>291</v>
      </c>
      <c r="G31" s="12" t="s">
        <v>291</v>
      </c>
      <c r="H31" s="12" t="s">
        <v>291</v>
      </c>
      <c r="I31" s="12" t="s">
        <v>291</v>
      </c>
      <c r="J31" s="12" t="s">
        <v>291</v>
      </c>
      <c r="K31" s="12" t="s">
        <v>291</v>
      </c>
      <c r="L31" s="12" t="s">
        <v>291</v>
      </c>
      <c r="M31" s="12" t="s">
        <v>291</v>
      </c>
      <c r="N31" s="12" t="s">
        <v>291</v>
      </c>
      <c r="O31" s="12" t="s">
        <v>291</v>
      </c>
      <c r="P31" s="12" t="s">
        <v>291</v>
      </c>
      <c r="Q31" s="394" t="s">
        <v>462</v>
      </c>
    </row>
    <row r="32" spans="1:17" s="5" customFormat="1" ht="13.5" customHeight="1">
      <c r="A32" s="387" t="s">
        <v>463</v>
      </c>
      <c r="B32" s="120">
        <v>3</v>
      </c>
      <c r="C32" s="120" t="s">
        <v>113</v>
      </c>
      <c r="D32" s="120" t="s">
        <v>113</v>
      </c>
      <c r="E32" s="120" t="s">
        <v>113</v>
      </c>
      <c r="F32" s="120">
        <v>2</v>
      </c>
      <c r="G32" s="120" t="s">
        <v>113</v>
      </c>
      <c r="H32" s="120" t="s">
        <v>113</v>
      </c>
      <c r="I32" s="120" t="s">
        <v>113</v>
      </c>
      <c r="J32" s="120">
        <v>1</v>
      </c>
      <c r="K32" s="120">
        <v>3</v>
      </c>
      <c r="L32" s="120" t="s">
        <v>113</v>
      </c>
      <c r="M32" s="120">
        <v>1</v>
      </c>
      <c r="N32" s="120">
        <v>1</v>
      </c>
      <c r="O32" s="120" t="s">
        <v>113</v>
      </c>
      <c r="P32" s="120">
        <v>1</v>
      </c>
      <c r="Q32" s="394" t="s">
        <v>463</v>
      </c>
    </row>
    <row r="33" spans="1:17" s="10" customFormat="1" ht="13.5" customHeight="1">
      <c r="A33" s="387" t="s">
        <v>464</v>
      </c>
      <c r="B33" s="12" t="s">
        <v>291</v>
      </c>
      <c r="C33" s="12" t="s">
        <v>291</v>
      </c>
      <c r="D33" s="12" t="s">
        <v>291</v>
      </c>
      <c r="E33" s="12" t="s">
        <v>291</v>
      </c>
      <c r="F33" s="12" t="s">
        <v>291</v>
      </c>
      <c r="G33" s="12" t="s">
        <v>291</v>
      </c>
      <c r="H33" s="12" t="s">
        <v>291</v>
      </c>
      <c r="I33" s="12" t="s">
        <v>291</v>
      </c>
      <c r="J33" s="12" t="s">
        <v>291</v>
      </c>
      <c r="K33" s="12" t="s">
        <v>291</v>
      </c>
      <c r="L33" s="12" t="s">
        <v>291</v>
      </c>
      <c r="M33" s="12" t="s">
        <v>291</v>
      </c>
      <c r="N33" s="12" t="s">
        <v>291</v>
      </c>
      <c r="O33" s="12" t="s">
        <v>291</v>
      </c>
      <c r="P33" s="12" t="s">
        <v>291</v>
      </c>
      <c r="Q33" s="394" t="s">
        <v>464</v>
      </c>
    </row>
    <row r="34" spans="1:17" s="5" customFormat="1" ht="13.5" customHeight="1">
      <c r="A34" s="391" t="s">
        <v>465</v>
      </c>
      <c r="B34" s="120">
        <v>9</v>
      </c>
      <c r="C34" s="120" t="s">
        <v>113</v>
      </c>
      <c r="D34" s="120" t="s">
        <v>113</v>
      </c>
      <c r="E34" s="120" t="s">
        <v>113</v>
      </c>
      <c r="F34" s="120" t="s">
        <v>113</v>
      </c>
      <c r="G34" s="120" t="s">
        <v>113</v>
      </c>
      <c r="H34" s="120" t="s">
        <v>113</v>
      </c>
      <c r="I34" s="120">
        <v>1</v>
      </c>
      <c r="J34" s="120">
        <v>8</v>
      </c>
      <c r="K34" s="120">
        <v>9</v>
      </c>
      <c r="L34" s="120" t="s">
        <v>113</v>
      </c>
      <c r="M34" s="120" t="s">
        <v>113</v>
      </c>
      <c r="N34" s="120">
        <v>8</v>
      </c>
      <c r="O34" s="120" t="s">
        <v>113</v>
      </c>
      <c r="P34" s="120">
        <v>1</v>
      </c>
      <c r="Q34" s="393" t="s">
        <v>465</v>
      </c>
    </row>
    <row r="35" spans="1:17" s="10" customFormat="1" ht="13.5" customHeight="1">
      <c r="A35" s="387" t="s">
        <v>466</v>
      </c>
      <c r="B35" s="12">
        <v>10</v>
      </c>
      <c r="C35" s="120" t="s">
        <v>113</v>
      </c>
      <c r="D35" s="120" t="s">
        <v>113</v>
      </c>
      <c r="E35" s="120" t="s">
        <v>113</v>
      </c>
      <c r="F35" s="120" t="s">
        <v>113</v>
      </c>
      <c r="G35" s="120" t="s">
        <v>113</v>
      </c>
      <c r="H35" s="120" t="s">
        <v>113</v>
      </c>
      <c r="I35" s="120" t="s">
        <v>113</v>
      </c>
      <c r="J35" s="12">
        <v>10</v>
      </c>
      <c r="K35" s="12">
        <v>10</v>
      </c>
      <c r="L35" s="120" t="s">
        <v>113</v>
      </c>
      <c r="M35" s="120" t="s">
        <v>113</v>
      </c>
      <c r="N35" s="12">
        <v>10</v>
      </c>
      <c r="O35" s="120" t="s">
        <v>113</v>
      </c>
      <c r="P35" s="120" t="s">
        <v>113</v>
      </c>
      <c r="Q35" s="394" t="s">
        <v>466</v>
      </c>
    </row>
    <row r="36" spans="1:17" s="5" customFormat="1" ht="13.5" customHeight="1">
      <c r="A36" s="391" t="s">
        <v>467</v>
      </c>
      <c r="B36" s="120">
        <v>8</v>
      </c>
      <c r="C36" s="120" t="s">
        <v>113</v>
      </c>
      <c r="D36" s="120" t="s">
        <v>113</v>
      </c>
      <c r="E36" s="120" t="s">
        <v>113</v>
      </c>
      <c r="F36" s="120" t="s">
        <v>113</v>
      </c>
      <c r="G36" s="120" t="s">
        <v>113</v>
      </c>
      <c r="H36" s="120" t="s">
        <v>113</v>
      </c>
      <c r="I36" s="120" t="s">
        <v>113</v>
      </c>
      <c r="J36" s="120">
        <v>8</v>
      </c>
      <c r="K36" s="120">
        <v>8</v>
      </c>
      <c r="L36" s="120" t="s">
        <v>113</v>
      </c>
      <c r="M36" s="120" t="s">
        <v>113</v>
      </c>
      <c r="N36" s="120">
        <v>8</v>
      </c>
      <c r="O36" s="120" t="s">
        <v>113</v>
      </c>
      <c r="P36" s="120" t="s">
        <v>113</v>
      </c>
      <c r="Q36" s="393" t="s">
        <v>467</v>
      </c>
    </row>
    <row r="37" spans="1:17" s="123" customFormat="1" ht="13.5" customHeight="1">
      <c r="A37" s="395" t="s">
        <v>468</v>
      </c>
      <c r="B37" s="139">
        <f>SUM(C37:J37)</f>
        <v>4</v>
      </c>
      <c r="C37" s="120" t="s">
        <v>113</v>
      </c>
      <c r="D37" s="120" t="s">
        <v>113</v>
      </c>
      <c r="E37" s="120" t="s">
        <v>113</v>
      </c>
      <c r="F37" s="120" t="s">
        <v>113</v>
      </c>
      <c r="G37" s="120" t="s">
        <v>113</v>
      </c>
      <c r="H37" s="120" t="s">
        <v>113</v>
      </c>
      <c r="I37" s="120" t="s">
        <v>113</v>
      </c>
      <c r="J37" s="139">
        <v>4</v>
      </c>
      <c r="K37" s="139">
        <f>SUM(L37:P37)</f>
        <v>4</v>
      </c>
      <c r="L37" s="120" t="s">
        <v>113</v>
      </c>
      <c r="M37" s="120" t="s">
        <v>113</v>
      </c>
      <c r="N37" s="120" t="s">
        <v>113</v>
      </c>
      <c r="O37" s="120" t="s">
        <v>113</v>
      </c>
      <c r="P37" s="139">
        <v>4</v>
      </c>
      <c r="Q37" s="398" t="s">
        <v>468</v>
      </c>
    </row>
    <row r="38" spans="1:17" s="126" customFormat="1" ht="13.5" customHeight="1">
      <c r="A38" s="399" t="s">
        <v>469</v>
      </c>
      <c r="B38" s="124">
        <v>6</v>
      </c>
      <c r="C38" s="124" t="s">
        <v>113</v>
      </c>
      <c r="D38" s="124" t="s">
        <v>113</v>
      </c>
      <c r="E38" s="124" t="s">
        <v>113</v>
      </c>
      <c r="F38" s="124">
        <v>1</v>
      </c>
      <c r="G38" s="124" t="s">
        <v>113</v>
      </c>
      <c r="H38" s="124" t="s">
        <v>113</v>
      </c>
      <c r="I38" s="124" t="s">
        <v>1490</v>
      </c>
      <c r="J38" s="124">
        <v>5</v>
      </c>
      <c r="K38" s="124">
        <v>6</v>
      </c>
      <c r="L38" s="124" t="s">
        <v>113</v>
      </c>
      <c r="M38" s="124" t="s">
        <v>1490</v>
      </c>
      <c r="N38" s="124">
        <v>5</v>
      </c>
      <c r="O38" s="124" t="s">
        <v>1491</v>
      </c>
      <c r="P38" s="124">
        <v>1</v>
      </c>
      <c r="Q38" s="402" t="s">
        <v>469</v>
      </c>
    </row>
    <row r="39" spans="1:17" s="2" customFormat="1" ht="13.5" customHeight="1" thickBot="1">
      <c r="A39" s="20" t="s">
        <v>1489</v>
      </c>
      <c r="B39" s="98">
        <v>4</v>
      </c>
      <c r="C39" s="98">
        <v>0</v>
      </c>
      <c r="D39" s="98">
        <v>0</v>
      </c>
      <c r="E39" s="98">
        <v>0</v>
      </c>
      <c r="F39" s="98">
        <v>0</v>
      </c>
      <c r="G39" s="98">
        <v>0</v>
      </c>
      <c r="H39" s="98">
        <v>1</v>
      </c>
      <c r="I39" s="98">
        <v>0</v>
      </c>
      <c r="J39" s="98">
        <v>3</v>
      </c>
      <c r="K39" s="98">
        <v>4</v>
      </c>
      <c r="L39" s="98">
        <v>0</v>
      </c>
      <c r="M39" s="98">
        <v>0</v>
      </c>
      <c r="N39" s="98">
        <v>2</v>
      </c>
      <c r="O39" s="98">
        <v>0</v>
      </c>
      <c r="P39" s="98">
        <v>2</v>
      </c>
      <c r="Q39" s="19" t="s">
        <v>1489</v>
      </c>
    </row>
    <row r="40" spans="1:17" s="1" customFormat="1" ht="13.5">
      <c r="A40" s="1" t="s">
        <v>1347</v>
      </c>
      <c r="M40" s="899" t="s">
        <v>181</v>
      </c>
      <c r="N40" s="899"/>
      <c r="O40" s="899"/>
      <c r="P40" s="899"/>
      <c r="Q40" s="899"/>
    </row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>
      <c r="Y69" s="16"/>
    </row>
    <row r="70" s="1" customFormat="1" ht="13.5">
      <c r="Y70" s="16"/>
    </row>
    <row r="71" s="1" customFormat="1" ht="13.5">
      <c r="Y71" s="16"/>
    </row>
    <row r="72" s="1" customFormat="1" ht="13.5">
      <c r="Y72" s="16"/>
    </row>
    <row r="73" s="1" customFormat="1" ht="13.5">
      <c r="Y73" s="16"/>
    </row>
    <row r="74" s="1" customFormat="1" ht="13.5">
      <c r="Y74" s="16"/>
    </row>
    <row r="75" s="1" customFormat="1" ht="13.5">
      <c r="Y75" s="16"/>
    </row>
    <row r="76" s="1" customFormat="1" ht="13.5">
      <c r="Y76" s="16"/>
    </row>
    <row r="77" s="1" customFormat="1" ht="13.5">
      <c r="Y77" s="16"/>
    </row>
    <row r="78" s="1" customFormat="1" ht="13.5">
      <c r="Y78" s="16"/>
    </row>
    <row r="79" s="1" customFormat="1" ht="13.5">
      <c r="Y79" s="16"/>
    </row>
    <row r="80" s="1" customFormat="1" ht="13.5">
      <c r="Y80" s="16"/>
    </row>
    <row r="81" s="1" customFormat="1" ht="13.5">
      <c r="Y81" s="16"/>
    </row>
  </sheetData>
  <mergeCells count="10">
    <mergeCell ref="M40:Q40"/>
    <mergeCell ref="Q4:Q8"/>
    <mergeCell ref="A24:A28"/>
    <mergeCell ref="Q24:Q28"/>
    <mergeCell ref="A1:O1"/>
    <mergeCell ref="B4:J4"/>
    <mergeCell ref="K4:P4"/>
    <mergeCell ref="B24:J24"/>
    <mergeCell ref="K24:P24"/>
    <mergeCell ref="A4:A8"/>
  </mergeCells>
  <printOptions/>
  <pageMargins left="0.4" right="0.38" top="1" bottom="1" header="0.5" footer="0.5"/>
  <pageSetup horizontalDpi="600" verticalDpi="600" orientation="landscape" paperSize="9" scale="74" r:id="rId1"/>
  <colBreaks count="1" manualBreakCount="1">
    <brk id="7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C7">
      <selection activeCell="O18" sqref="O18"/>
    </sheetView>
  </sheetViews>
  <sheetFormatPr defaultColWidth="8.88671875" defaultRowHeight="13.5"/>
  <cols>
    <col min="1" max="1" width="9.77734375" style="16" customWidth="1"/>
    <col min="2" max="2" width="6.77734375" style="16" customWidth="1"/>
    <col min="3" max="3" width="7.3359375" style="16" customWidth="1"/>
    <col min="4" max="5" width="7.77734375" style="16" customWidth="1"/>
    <col min="6" max="6" width="8.21484375" style="16" customWidth="1"/>
    <col min="7" max="8" width="7.77734375" style="16" customWidth="1"/>
    <col min="9" max="9" width="6.77734375" style="16" customWidth="1"/>
    <col min="10" max="10" width="7.77734375" style="16" customWidth="1"/>
    <col min="11" max="11" width="6.77734375" style="16" customWidth="1"/>
    <col min="12" max="14" width="7.77734375" style="16" customWidth="1"/>
    <col min="15" max="15" width="8.99609375" style="16" customWidth="1"/>
    <col min="16" max="16" width="9.77734375" style="16" customWidth="1"/>
    <col min="17" max="16384" width="7.77734375" style="16" customWidth="1"/>
  </cols>
  <sheetData>
    <row r="1" spans="1:15" s="32" customFormat="1" ht="31.5" customHeight="1">
      <c r="A1" s="921" t="s">
        <v>191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</row>
    <row r="2" spans="1:16" s="32" customFormat="1" ht="18" customHeight="1" thickBot="1">
      <c r="A2" s="32" t="s">
        <v>579</v>
      </c>
      <c r="P2" s="33" t="s">
        <v>580</v>
      </c>
    </row>
    <row r="3" spans="1:16" s="32" customFormat="1" ht="19.5" customHeight="1">
      <c r="A3" s="917" t="s">
        <v>581</v>
      </c>
      <c r="B3" s="897" t="s">
        <v>582</v>
      </c>
      <c r="C3" s="898"/>
      <c r="D3" s="898"/>
      <c r="E3" s="898"/>
      <c r="F3" s="898"/>
      <c r="G3" s="898"/>
      <c r="H3" s="890"/>
      <c r="I3" s="897" t="s">
        <v>583</v>
      </c>
      <c r="J3" s="898"/>
      <c r="K3" s="898"/>
      <c r="L3" s="898"/>
      <c r="M3" s="898"/>
      <c r="N3" s="898"/>
      <c r="O3" s="890"/>
      <c r="P3" s="905" t="s">
        <v>584</v>
      </c>
    </row>
    <row r="4" spans="1:16" s="32" customFormat="1" ht="19.5" customHeight="1">
      <c r="A4" s="918"/>
      <c r="B4" s="61" t="s">
        <v>585</v>
      </c>
      <c r="C4" s="39" t="s">
        <v>586</v>
      </c>
      <c r="D4" s="50" t="s">
        <v>587</v>
      </c>
      <c r="E4" s="39" t="s">
        <v>588</v>
      </c>
      <c r="F4" s="39" t="s">
        <v>589</v>
      </c>
      <c r="G4" s="39" t="s">
        <v>590</v>
      </c>
      <c r="H4" s="39" t="s">
        <v>591</v>
      </c>
      <c r="I4" s="30" t="s">
        <v>585</v>
      </c>
      <c r="J4" s="39" t="s">
        <v>592</v>
      </c>
      <c r="K4" s="39" t="s">
        <v>595</v>
      </c>
      <c r="L4" s="39" t="s">
        <v>596</v>
      </c>
      <c r="M4" s="50" t="s">
        <v>597</v>
      </c>
      <c r="N4" s="39" t="s">
        <v>598</v>
      </c>
      <c r="O4" s="39" t="s">
        <v>589</v>
      </c>
      <c r="P4" s="902"/>
    </row>
    <row r="5" spans="1:16" s="32" customFormat="1" ht="19.5" customHeight="1">
      <c r="A5" s="918"/>
      <c r="B5" s="61"/>
      <c r="C5" s="39"/>
      <c r="D5" s="39"/>
      <c r="E5" s="39"/>
      <c r="F5" s="39"/>
      <c r="G5" s="39"/>
      <c r="H5" s="39"/>
      <c r="I5" s="30"/>
      <c r="J5" s="39"/>
      <c r="K5" s="39"/>
      <c r="L5" s="39"/>
      <c r="M5" s="39" t="s">
        <v>599</v>
      </c>
      <c r="N5" s="39"/>
      <c r="O5" s="39"/>
      <c r="P5" s="902"/>
    </row>
    <row r="6" spans="1:16" s="32" customFormat="1" ht="19.5" customHeight="1">
      <c r="A6" s="918"/>
      <c r="B6" s="61"/>
      <c r="C6" s="39"/>
      <c r="D6" s="39" t="s">
        <v>600</v>
      </c>
      <c r="E6" s="39" t="s">
        <v>601</v>
      </c>
      <c r="F6" s="39" t="s">
        <v>602</v>
      </c>
      <c r="G6" s="39" t="s">
        <v>603</v>
      </c>
      <c r="H6" s="39"/>
      <c r="I6" s="30"/>
      <c r="J6" s="39"/>
      <c r="K6" s="39" t="s">
        <v>604</v>
      </c>
      <c r="L6" s="39"/>
      <c r="M6" s="39" t="s">
        <v>605</v>
      </c>
      <c r="N6" s="39" t="s">
        <v>606</v>
      </c>
      <c r="O6" s="56" t="s">
        <v>602</v>
      </c>
      <c r="P6" s="902"/>
    </row>
    <row r="7" spans="1:16" s="32" customFormat="1" ht="19.5" customHeight="1">
      <c r="A7" s="908"/>
      <c r="B7" s="48" t="s">
        <v>607</v>
      </c>
      <c r="C7" s="42" t="s">
        <v>608</v>
      </c>
      <c r="D7" s="42" t="s">
        <v>609</v>
      </c>
      <c r="E7" s="42" t="s">
        <v>610</v>
      </c>
      <c r="F7" s="71" t="s">
        <v>611</v>
      </c>
      <c r="G7" s="42" t="s">
        <v>612</v>
      </c>
      <c r="H7" s="42" t="s">
        <v>613</v>
      </c>
      <c r="I7" s="51" t="s">
        <v>607</v>
      </c>
      <c r="J7" s="41" t="s">
        <v>614</v>
      </c>
      <c r="K7" s="41" t="s">
        <v>615</v>
      </c>
      <c r="L7" s="41" t="s">
        <v>616</v>
      </c>
      <c r="M7" s="42" t="s">
        <v>617</v>
      </c>
      <c r="N7" s="65" t="s">
        <v>617</v>
      </c>
      <c r="O7" s="65" t="s">
        <v>611</v>
      </c>
      <c r="P7" s="896"/>
    </row>
    <row r="8" spans="1:16" s="126" customFormat="1" ht="27" customHeight="1">
      <c r="A8" s="387" t="s">
        <v>460</v>
      </c>
      <c r="B8" s="141">
        <v>2</v>
      </c>
      <c r="C8" s="142">
        <v>2</v>
      </c>
      <c r="D8" s="142" t="s">
        <v>291</v>
      </c>
      <c r="E8" s="142" t="s">
        <v>291</v>
      </c>
      <c r="F8" s="142" t="s">
        <v>291</v>
      </c>
      <c r="G8" s="142" t="s">
        <v>291</v>
      </c>
      <c r="H8" s="142" t="s">
        <v>291</v>
      </c>
      <c r="I8" s="143">
        <f>SUM(J8:O8)</f>
        <v>214</v>
      </c>
      <c r="J8" s="142">
        <v>113</v>
      </c>
      <c r="K8" s="142">
        <v>5</v>
      </c>
      <c r="L8" s="142">
        <v>3</v>
      </c>
      <c r="M8" s="142">
        <v>14</v>
      </c>
      <c r="N8" s="142" t="s">
        <v>291</v>
      </c>
      <c r="O8" s="142">
        <v>79</v>
      </c>
      <c r="P8" s="390" t="s">
        <v>460</v>
      </c>
    </row>
    <row r="9" spans="1:16" s="126" customFormat="1" ht="27" customHeight="1">
      <c r="A9" s="391" t="s">
        <v>461</v>
      </c>
      <c r="B9" s="124">
        <v>1</v>
      </c>
      <c r="C9" s="124" t="s">
        <v>113</v>
      </c>
      <c r="D9" s="124" t="s">
        <v>113</v>
      </c>
      <c r="E9" s="124" t="s">
        <v>113</v>
      </c>
      <c r="F9" s="124" t="s">
        <v>113</v>
      </c>
      <c r="G9" s="124" t="s">
        <v>113</v>
      </c>
      <c r="H9" s="124">
        <v>1</v>
      </c>
      <c r="I9" s="124">
        <v>30</v>
      </c>
      <c r="J9" s="124">
        <v>18</v>
      </c>
      <c r="K9" s="124" t="s">
        <v>113</v>
      </c>
      <c r="L9" s="124">
        <v>7</v>
      </c>
      <c r="M9" s="124">
        <v>2</v>
      </c>
      <c r="N9" s="144">
        <v>1</v>
      </c>
      <c r="O9" s="124">
        <v>2</v>
      </c>
      <c r="P9" s="393" t="s">
        <v>461</v>
      </c>
    </row>
    <row r="10" spans="1:16" s="126" customFormat="1" ht="27" customHeight="1">
      <c r="A10" s="387" t="s">
        <v>462</v>
      </c>
      <c r="B10" s="141">
        <f>SUM(C10:H10)</f>
        <v>2</v>
      </c>
      <c r="C10" s="142">
        <v>2</v>
      </c>
      <c r="D10" s="142" t="s">
        <v>291</v>
      </c>
      <c r="E10" s="142" t="s">
        <v>291</v>
      </c>
      <c r="F10" s="142" t="s">
        <v>291</v>
      </c>
      <c r="G10" s="142" t="s">
        <v>291</v>
      </c>
      <c r="H10" s="142" t="s">
        <v>291</v>
      </c>
      <c r="I10" s="143">
        <f>SUM(J10:O10)</f>
        <v>242</v>
      </c>
      <c r="J10" s="142">
        <v>123</v>
      </c>
      <c r="K10" s="142">
        <v>5</v>
      </c>
      <c r="L10" s="142">
        <v>3</v>
      </c>
      <c r="M10" s="142">
        <v>14</v>
      </c>
      <c r="N10" s="142" t="s">
        <v>291</v>
      </c>
      <c r="O10" s="142">
        <v>97</v>
      </c>
      <c r="P10" s="394" t="s">
        <v>462</v>
      </c>
    </row>
    <row r="11" spans="1:16" s="126" customFormat="1" ht="27" customHeight="1">
      <c r="A11" s="387" t="s">
        <v>463</v>
      </c>
      <c r="B11" s="124">
        <v>1</v>
      </c>
      <c r="C11" s="124" t="s">
        <v>113</v>
      </c>
      <c r="D11" s="124" t="s">
        <v>113</v>
      </c>
      <c r="E11" s="124" t="s">
        <v>113</v>
      </c>
      <c r="F11" s="124" t="s">
        <v>113</v>
      </c>
      <c r="G11" s="124" t="s">
        <v>113</v>
      </c>
      <c r="H11" s="124">
        <v>1</v>
      </c>
      <c r="I11" s="124">
        <v>32</v>
      </c>
      <c r="J11" s="124">
        <v>21</v>
      </c>
      <c r="K11" s="124" t="s">
        <v>113</v>
      </c>
      <c r="L11" s="124">
        <v>6</v>
      </c>
      <c r="M11" s="124">
        <v>2</v>
      </c>
      <c r="N11" s="144">
        <v>1</v>
      </c>
      <c r="O11" s="124">
        <v>2</v>
      </c>
      <c r="P11" s="394" t="s">
        <v>463</v>
      </c>
    </row>
    <row r="12" spans="1:16" s="126" customFormat="1" ht="27" customHeight="1">
      <c r="A12" s="387" t="s">
        <v>464</v>
      </c>
      <c r="B12" s="141">
        <v>2</v>
      </c>
      <c r="C12" s="142">
        <v>2</v>
      </c>
      <c r="D12" s="142" t="s">
        <v>291</v>
      </c>
      <c r="E12" s="142" t="s">
        <v>291</v>
      </c>
      <c r="F12" s="142" t="s">
        <v>291</v>
      </c>
      <c r="G12" s="142" t="s">
        <v>291</v>
      </c>
      <c r="H12" s="142" t="s">
        <v>291</v>
      </c>
      <c r="I12" s="143">
        <f>SUM(J12:O12)</f>
        <v>272</v>
      </c>
      <c r="J12" s="142">
        <v>129</v>
      </c>
      <c r="K12" s="142">
        <v>7</v>
      </c>
      <c r="L12" s="142">
        <v>3</v>
      </c>
      <c r="M12" s="142">
        <v>14</v>
      </c>
      <c r="N12" s="142" t="s">
        <v>291</v>
      </c>
      <c r="O12" s="142">
        <v>119</v>
      </c>
      <c r="P12" s="394" t="s">
        <v>464</v>
      </c>
    </row>
    <row r="13" spans="1:16" s="126" customFormat="1" ht="27" customHeight="1">
      <c r="A13" s="391" t="s">
        <v>465</v>
      </c>
      <c r="B13" s="124">
        <v>1</v>
      </c>
      <c r="C13" s="124" t="s">
        <v>113</v>
      </c>
      <c r="D13" s="124" t="s">
        <v>113</v>
      </c>
      <c r="E13" s="124" t="s">
        <v>113</v>
      </c>
      <c r="F13" s="124" t="s">
        <v>113</v>
      </c>
      <c r="G13" s="124" t="s">
        <v>113</v>
      </c>
      <c r="H13" s="124">
        <v>1</v>
      </c>
      <c r="I13" s="124">
        <v>40</v>
      </c>
      <c r="J13" s="124">
        <v>26</v>
      </c>
      <c r="K13" s="124" t="s">
        <v>113</v>
      </c>
      <c r="L13" s="124">
        <v>6</v>
      </c>
      <c r="M13" s="124">
        <v>2</v>
      </c>
      <c r="N13" s="144">
        <v>1</v>
      </c>
      <c r="O13" s="124">
        <v>5</v>
      </c>
      <c r="P13" s="393" t="s">
        <v>465</v>
      </c>
    </row>
    <row r="14" spans="1:16" s="126" customFormat="1" ht="27" customHeight="1">
      <c r="A14" s="387" t="s">
        <v>466</v>
      </c>
      <c r="B14" s="141">
        <v>1</v>
      </c>
      <c r="C14" s="142">
        <v>1</v>
      </c>
      <c r="D14" s="124" t="s">
        <v>113</v>
      </c>
      <c r="E14" s="124" t="s">
        <v>113</v>
      </c>
      <c r="F14" s="124" t="s">
        <v>113</v>
      </c>
      <c r="G14" s="124" t="s">
        <v>113</v>
      </c>
      <c r="H14" s="124" t="s">
        <v>113</v>
      </c>
      <c r="I14" s="143">
        <v>286</v>
      </c>
      <c r="J14" s="142">
        <v>127</v>
      </c>
      <c r="K14" s="142">
        <v>7</v>
      </c>
      <c r="L14" s="142">
        <v>3</v>
      </c>
      <c r="M14" s="142">
        <v>14</v>
      </c>
      <c r="N14" s="124" t="s">
        <v>113</v>
      </c>
      <c r="O14" s="142">
        <v>135</v>
      </c>
      <c r="P14" s="394" t="s">
        <v>466</v>
      </c>
    </row>
    <row r="15" spans="1:16" s="126" customFormat="1" ht="27" customHeight="1">
      <c r="A15" s="391" t="s">
        <v>467</v>
      </c>
      <c r="B15" s="124">
        <v>1</v>
      </c>
      <c r="C15" s="124" t="s">
        <v>113</v>
      </c>
      <c r="D15" s="124" t="s">
        <v>113</v>
      </c>
      <c r="E15" s="124" t="s">
        <v>113</v>
      </c>
      <c r="F15" s="124" t="s">
        <v>113</v>
      </c>
      <c r="G15" s="124" t="s">
        <v>113</v>
      </c>
      <c r="H15" s="124">
        <v>1</v>
      </c>
      <c r="I15" s="124">
        <v>41</v>
      </c>
      <c r="J15" s="124">
        <v>30</v>
      </c>
      <c r="K15" s="124" t="s">
        <v>113</v>
      </c>
      <c r="L15" s="124">
        <v>6</v>
      </c>
      <c r="M15" s="124">
        <v>2</v>
      </c>
      <c r="N15" s="144">
        <v>1</v>
      </c>
      <c r="O15" s="124">
        <v>2</v>
      </c>
      <c r="P15" s="393" t="s">
        <v>467</v>
      </c>
    </row>
    <row r="16" spans="1:16" s="123" customFormat="1" ht="27" customHeight="1">
      <c r="A16" s="395" t="s">
        <v>468</v>
      </c>
      <c r="B16" s="130">
        <f>SUM(C16:H16)</f>
        <v>2</v>
      </c>
      <c r="C16" s="124" t="s">
        <v>113</v>
      </c>
      <c r="D16" s="124" t="s">
        <v>113</v>
      </c>
      <c r="E16" s="124" t="s">
        <v>113</v>
      </c>
      <c r="F16" s="134">
        <v>1</v>
      </c>
      <c r="G16" s="124" t="s">
        <v>113</v>
      </c>
      <c r="H16" s="134">
        <v>1</v>
      </c>
      <c r="I16" s="131">
        <f>SUM(J16:O16)</f>
        <v>289</v>
      </c>
      <c r="J16" s="134">
        <v>131</v>
      </c>
      <c r="K16" s="134">
        <v>8</v>
      </c>
      <c r="L16" s="134">
        <v>3</v>
      </c>
      <c r="M16" s="134">
        <v>13</v>
      </c>
      <c r="N16" s="124" t="s">
        <v>113</v>
      </c>
      <c r="O16" s="134">
        <v>134</v>
      </c>
      <c r="P16" s="398" t="s">
        <v>468</v>
      </c>
    </row>
    <row r="17" spans="1:16" s="123" customFormat="1" ht="27" customHeight="1">
      <c r="A17" s="399" t="s">
        <v>469</v>
      </c>
      <c r="B17" s="131">
        <v>1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1</v>
      </c>
      <c r="I17" s="131">
        <v>42</v>
      </c>
      <c r="J17" s="134">
        <v>30</v>
      </c>
      <c r="K17" s="134">
        <v>0</v>
      </c>
      <c r="L17" s="134">
        <v>6</v>
      </c>
      <c r="M17" s="134">
        <v>2</v>
      </c>
      <c r="N17" s="134">
        <v>1</v>
      </c>
      <c r="O17" s="134">
        <v>3</v>
      </c>
      <c r="P17" s="402" t="s">
        <v>469</v>
      </c>
    </row>
    <row r="18" spans="1:16" s="222" customFormat="1" ht="27" customHeight="1" thickBot="1">
      <c r="A18" s="20" t="s">
        <v>315</v>
      </c>
      <c r="B18" s="95">
        <v>5</v>
      </c>
      <c r="C18" s="94">
        <v>0</v>
      </c>
      <c r="D18" s="94">
        <v>0</v>
      </c>
      <c r="E18" s="94">
        <v>0</v>
      </c>
      <c r="F18" s="94">
        <v>1</v>
      </c>
      <c r="G18" s="94">
        <v>0</v>
      </c>
      <c r="H18" s="94">
        <v>4</v>
      </c>
      <c r="I18" s="95">
        <v>361</v>
      </c>
      <c r="J18" s="94">
        <v>168</v>
      </c>
      <c r="K18" s="94">
        <v>9</v>
      </c>
      <c r="L18" s="94">
        <v>6</v>
      </c>
      <c r="M18" s="94">
        <v>15</v>
      </c>
      <c r="N18" s="94">
        <v>0</v>
      </c>
      <c r="O18" s="94">
        <v>163</v>
      </c>
      <c r="P18" s="19" t="s">
        <v>315</v>
      </c>
    </row>
    <row r="19" spans="1:16" s="1" customFormat="1" ht="13.5">
      <c r="A19" s="1" t="s">
        <v>1347</v>
      </c>
      <c r="M19" s="425"/>
      <c r="N19" s="899" t="s">
        <v>181</v>
      </c>
      <c r="O19" s="899"/>
      <c r="P19" s="899"/>
    </row>
    <row r="20" s="1" customFormat="1" ht="12" customHeight="1"/>
  </sheetData>
  <mergeCells count="6">
    <mergeCell ref="N19:P19"/>
    <mergeCell ref="P3:P7"/>
    <mergeCell ref="A1:O1"/>
    <mergeCell ref="B3:H3"/>
    <mergeCell ref="I3:O3"/>
    <mergeCell ref="A3:A7"/>
  </mergeCells>
  <printOptions/>
  <pageMargins left="0.28" right="0.34" top="1" bottom="1" header="0.5" footer="0.5"/>
  <pageSetup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39"/>
  <sheetViews>
    <sheetView zoomScaleSheetLayoutView="100" workbookViewId="0" topLeftCell="D13">
      <selection activeCell="L36" sqref="L36"/>
    </sheetView>
  </sheetViews>
  <sheetFormatPr defaultColWidth="8.88671875" defaultRowHeight="13.5"/>
  <cols>
    <col min="1" max="1" width="11.77734375" style="16" customWidth="1"/>
    <col min="2" max="11" width="11.10546875" style="16" customWidth="1"/>
    <col min="12" max="12" width="12.5546875" style="16" customWidth="1"/>
    <col min="13" max="16384" width="7.77734375" style="16" customWidth="1"/>
  </cols>
  <sheetData>
    <row r="1" spans="1:14" s="489" customFormat="1" ht="22.5">
      <c r="A1" s="891" t="s">
        <v>618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488"/>
      <c r="N1" s="488"/>
    </row>
    <row r="2" spans="1:14" s="491" customFormat="1" ht="14.25" thickBot="1">
      <c r="A2" s="23" t="s">
        <v>619</v>
      </c>
      <c r="B2" s="23"/>
      <c r="C2" s="23"/>
      <c r="D2" s="23"/>
      <c r="E2" s="23"/>
      <c r="F2" s="23"/>
      <c r="G2" s="23"/>
      <c r="H2" s="23"/>
      <c r="I2" s="23"/>
      <c r="J2" s="23"/>
      <c r="K2" s="343"/>
      <c r="L2" s="490" t="s">
        <v>620</v>
      </c>
      <c r="M2" s="23"/>
      <c r="N2" s="23"/>
    </row>
    <row r="3" spans="1:14" s="491" customFormat="1" ht="15" customHeight="1">
      <c r="A3" s="892" t="s">
        <v>621</v>
      </c>
      <c r="B3" s="492" t="s">
        <v>622</v>
      </c>
      <c r="C3" s="493" t="s">
        <v>623</v>
      </c>
      <c r="D3" s="494"/>
      <c r="E3" s="494"/>
      <c r="F3" s="494"/>
      <c r="G3" s="494"/>
      <c r="H3" s="494"/>
      <c r="I3" s="494"/>
      <c r="J3" s="494"/>
      <c r="K3" s="495"/>
      <c r="L3" s="895" t="s">
        <v>624</v>
      </c>
      <c r="M3" s="23"/>
      <c r="N3" s="23"/>
    </row>
    <row r="4" spans="1:14" s="491" customFormat="1" ht="15" customHeight="1">
      <c r="A4" s="893"/>
      <c r="B4" s="114"/>
      <c r="C4" s="497" t="s">
        <v>625</v>
      </c>
      <c r="D4" s="885" t="s">
        <v>626</v>
      </c>
      <c r="E4" s="886"/>
      <c r="F4" s="887"/>
      <c r="G4" s="497" t="s">
        <v>627</v>
      </c>
      <c r="H4" s="499" t="s">
        <v>628</v>
      </c>
      <c r="I4" s="497" t="s">
        <v>629</v>
      </c>
      <c r="J4" s="497" t="s">
        <v>630</v>
      </c>
      <c r="K4" s="478" t="s">
        <v>631</v>
      </c>
      <c r="L4" s="882"/>
      <c r="M4" s="23"/>
      <c r="N4" s="23"/>
    </row>
    <row r="5" spans="1:14" s="491" customFormat="1" ht="15" customHeight="1">
      <c r="A5" s="893"/>
      <c r="B5" s="114"/>
      <c r="C5" s="114"/>
      <c r="D5" s="888" t="s">
        <v>632</v>
      </c>
      <c r="E5" s="889"/>
      <c r="F5" s="879"/>
      <c r="G5" s="114"/>
      <c r="H5" s="500"/>
      <c r="I5" s="114"/>
      <c r="J5" s="114"/>
      <c r="K5" s="373" t="s">
        <v>633</v>
      </c>
      <c r="L5" s="882"/>
      <c r="M5" s="23"/>
      <c r="N5" s="23"/>
    </row>
    <row r="6" spans="1:14" s="491" customFormat="1" ht="15" customHeight="1">
      <c r="A6" s="893"/>
      <c r="B6" s="114" t="s">
        <v>634</v>
      </c>
      <c r="C6" s="114"/>
      <c r="D6" s="497" t="s">
        <v>625</v>
      </c>
      <c r="E6" s="497" t="s">
        <v>635</v>
      </c>
      <c r="F6" s="497" t="s">
        <v>636</v>
      </c>
      <c r="G6" s="114" t="s">
        <v>637</v>
      </c>
      <c r="H6" s="500"/>
      <c r="I6" s="114" t="s">
        <v>638</v>
      </c>
      <c r="J6" s="114" t="s">
        <v>639</v>
      </c>
      <c r="K6" s="321" t="s">
        <v>640</v>
      </c>
      <c r="L6" s="883"/>
      <c r="M6" s="23"/>
      <c r="N6" s="23"/>
    </row>
    <row r="7" spans="1:14" s="491" customFormat="1" ht="15" customHeight="1">
      <c r="A7" s="894"/>
      <c r="B7" s="501" t="s">
        <v>641</v>
      </c>
      <c r="C7" s="501" t="s">
        <v>642</v>
      </c>
      <c r="D7" s="501" t="s">
        <v>643</v>
      </c>
      <c r="E7" s="501" t="s">
        <v>644</v>
      </c>
      <c r="F7" s="501" t="s">
        <v>645</v>
      </c>
      <c r="G7" s="502" t="s">
        <v>646</v>
      </c>
      <c r="H7" s="503" t="s">
        <v>647</v>
      </c>
      <c r="I7" s="502" t="s">
        <v>648</v>
      </c>
      <c r="J7" s="502" t="s">
        <v>646</v>
      </c>
      <c r="K7" s="374" t="s">
        <v>649</v>
      </c>
      <c r="L7" s="884"/>
      <c r="M7" s="23"/>
      <c r="N7" s="23"/>
    </row>
    <row r="8" spans="1:14" s="504" customFormat="1" ht="12.75" customHeight="1">
      <c r="A8" s="407" t="s">
        <v>650</v>
      </c>
      <c r="B8" s="141">
        <v>7468</v>
      </c>
      <c r="C8" s="143">
        <v>6340</v>
      </c>
      <c r="D8" s="143">
        <v>545</v>
      </c>
      <c r="E8" s="143">
        <v>220</v>
      </c>
      <c r="F8" s="143">
        <v>325</v>
      </c>
      <c r="G8" s="143">
        <v>4662</v>
      </c>
      <c r="H8" s="375">
        <v>123</v>
      </c>
      <c r="I8" s="143">
        <v>683</v>
      </c>
      <c r="J8" s="143">
        <v>327</v>
      </c>
      <c r="K8" s="468" t="s">
        <v>651</v>
      </c>
      <c r="L8" s="390" t="s">
        <v>650</v>
      </c>
      <c r="M8" s="126"/>
      <c r="N8" s="126"/>
    </row>
    <row r="9" spans="1:14" s="504" customFormat="1" ht="12.75" customHeight="1">
      <c r="A9" s="407" t="s">
        <v>652</v>
      </c>
      <c r="B9" s="124">
        <v>1636</v>
      </c>
      <c r="C9" s="143">
        <v>1043</v>
      </c>
      <c r="D9" s="143">
        <v>83</v>
      </c>
      <c r="E9" s="124">
        <v>57</v>
      </c>
      <c r="F9" s="124">
        <v>26</v>
      </c>
      <c r="G9" s="124">
        <v>788</v>
      </c>
      <c r="H9" s="376">
        <v>39</v>
      </c>
      <c r="I9" s="124">
        <v>102</v>
      </c>
      <c r="J9" s="124">
        <v>31</v>
      </c>
      <c r="K9" s="469" t="s">
        <v>651</v>
      </c>
      <c r="L9" s="394" t="s">
        <v>652</v>
      </c>
      <c r="M9" s="126"/>
      <c r="N9" s="126"/>
    </row>
    <row r="10" spans="1:14" s="504" customFormat="1" ht="12.75" customHeight="1">
      <c r="A10" s="407" t="s">
        <v>653</v>
      </c>
      <c r="B10" s="141">
        <v>7844</v>
      </c>
      <c r="C10" s="143">
        <v>6479</v>
      </c>
      <c r="D10" s="143">
        <v>588</v>
      </c>
      <c r="E10" s="143">
        <v>223</v>
      </c>
      <c r="F10" s="143">
        <v>365</v>
      </c>
      <c r="G10" s="143">
        <v>4726</v>
      </c>
      <c r="H10" s="375">
        <v>129</v>
      </c>
      <c r="I10" s="143">
        <v>696</v>
      </c>
      <c r="J10" s="143">
        <v>340</v>
      </c>
      <c r="K10" s="469" t="s">
        <v>651</v>
      </c>
      <c r="L10" s="394" t="s">
        <v>653</v>
      </c>
      <c r="M10" s="126"/>
      <c r="N10" s="126"/>
    </row>
    <row r="11" spans="1:14" s="504" customFormat="1" ht="12.75" customHeight="1">
      <c r="A11" s="407" t="s">
        <v>654</v>
      </c>
      <c r="B11" s="124">
        <v>1671</v>
      </c>
      <c r="C11" s="143">
        <v>1106</v>
      </c>
      <c r="D11" s="143">
        <v>92</v>
      </c>
      <c r="E11" s="124">
        <v>62</v>
      </c>
      <c r="F11" s="124">
        <v>30</v>
      </c>
      <c r="G11" s="124">
        <v>840</v>
      </c>
      <c r="H11" s="376">
        <v>39</v>
      </c>
      <c r="I11" s="124">
        <v>103</v>
      </c>
      <c r="J11" s="124">
        <v>32</v>
      </c>
      <c r="K11" s="469" t="s">
        <v>651</v>
      </c>
      <c r="L11" s="394" t="s">
        <v>654</v>
      </c>
      <c r="M11" s="126"/>
      <c r="N11" s="126"/>
    </row>
    <row r="12" spans="1:14" s="504" customFormat="1" ht="12.75" customHeight="1">
      <c r="A12" s="407" t="s">
        <v>655</v>
      </c>
      <c r="B12" s="141">
        <v>8293</v>
      </c>
      <c r="C12" s="143">
        <v>6641</v>
      </c>
      <c r="D12" s="143">
        <v>598</v>
      </c>
      <c r="E12" s="143">
        <v>222</v>
      </c>
      <c r="F12" s="143">
        <v>376</v>
      </c>
      <c r="G12" s="143">
        <v>4828</v>
      </c>
      <c r="H12" s="375">
        <v>123</v>
      </c>
      <c r="I12" s="143">
        <v>718</v>
      </c>
      <c r="J12" s="143">
        <v>374</v>
      </c>
      <c r="K12" s="469" t="s">
        <v>651</v>
      </c>
      <c r="L12" s="394" t="s">
        <v>655</v>
      </c>
      <c r="M12" s="126"/>
      <c r="N12" s="126"/>
    </row>
    <row r="13" spans="1:14" s="504" customFormat="1" ht="12.75" customHeight="1">
      <c r="A13" s="407" t="s">
        <v>656</v>
      </c>
      <c r="B13" s="124">
        <v>1786</v>
      </c>
      <c r="C13" s="143">
        <v>1172</v>
      </c>
      <c r="D13" s="143">
        <v>95</v>
      </c>
      <c r="E13" s="124">
        <v>65</v>
      </c>
      <c r="F13" s="124">
        <v>30</v>
      </c>
      <c r="G13" s="124">
        <v>901</v>
      </c>
      <c r="H13" s="376">
        <v>38</v>
      </c>
      <c r="I13" s="124">
        <v>104</v>
      </c>
      <c r="J13" s="124">
        <v>34</v>
      </c>
      <c r="K13" s="469" t="s">
        <v>651</v>
      </c>
      <c r="L13" s="394" t="s">
        <v>656</v>
      </c>
      <c r="M13" s="126"/>
      <c r="N13" s="126"/>
    </row>
    <row r="14" spans="1:14" s="504" customFormat="1" ht="12.75" customHeight="1">
      <c r="A14" s="407" t="s">
        <v>657</v>
      </c>
      <c r="B14" s="141">
        <v>8615</v>
      </c>
      <c r="C14" s="143">
        <v>6871</v>
      </c>
      <c r="D14" s="143">
        <v>634</v>
      </c>
      <c r="E14" s="143">
        <v>224</v>
      </c>
      <c r="F14" s="143">
        <v>410</v>
      </c>
      <c r="G14" s="143">
        <v>4994</v>
      </c>
      <c r="H14" s="375">
        <v>117</v>
      </c>
      <c r="I14" s="143">
        <v>721</v>
      </c>
      <c r="J14" s="143">
        <v>398</v>
      </c>
      <c r="K14" s="172">
        <v>7</v>
      </c>
      <c r="L14" s="394" t="s">
        <v>657</v>
      </c>
      <c r="M14" s="126"/>
      <c r="N14" s="126"/>
    </row>
    <row r="15" spans="1:14" s="504" customFormat="1" ht="12.75" customHeight="1">
      <c r="A15" s="407" t="s">
        <v>658</v>
      </c>
      <c r="B15" s="124">
        <v>1843</v>
      </c>
      <c r="C15" s="143">
        <v>1247</v>
      </c>
      <c r="D15" s="143">
        <v>108</v>
      </c>
      <c r="E15" s="124">
        <v>70</v>
      </c>
      <c r="F15" s="124">
        <v>38</v>
      </c>
      <c r="G15" s="124">
        <v>961</v>
      </c>
      <c r="H15" s="376">
        <v>41</v>
      </c>
      <c r="I15" s="124">
        <v>101</v>
      </c>
      <c r="J15" s="124">
        <v>36</v>
      </c>
      <c r="K15" s="469" t="s">
        <v>651</v>
      </c>
      <c r="L15" s="394" t="s">
        <v>658</v>
      </c>
      <c r="M15" s="126"/>
      <c r="N15" s="126"/>
    </row>
    <row r="16" spans="1:14" s="504" customFormat="1" ht="12.75" customHeight="1">
      <c r="A16" s="408" t="s">
        <v>659</v>
      </c>
      <c r="B16" s="141">
        <v>9176</v>
      </c>
      <c r="C16" s="143">
        <v>6969</v>
      </c>
      <c r="D16" s="143">
        <v>672</v>
      </c>
      <c r="E16" s="145">
        <v>218</v>
      </c>
      <c r="F16" s="145">
        <v>454</v>
      </c>
      <c r="G16" s="145">
        <v>5043</v>
      </c>
      <c r="H16" s="377">
        <v>127</v>
      </c>
      <c r="I16" s="145">
        <v>710</v>
      </c>
      <c r="J16" s="145">
        <v>411</v>
      </c>
      <c r="K16" s="470">
        <v>6</v>
      </c>
      <c r="L16" s="398" t="s">
        <v>659</v>
      </c>
      <c r="M16" s="123"/>
      <c r="N16" s="123"/>
    </row>
    <row r="17" spans="1:63" s="504" customFormat="1" ht="12.75" customHeight="1">
      <c r="A17" s="408" t="s">
        <v>660</v>
      </c>
      <c r="B17" s="140">
        <v>1937</v>
      </c>
      <c r="C17" s="143">
        <v>1325</v>
      </c>
      <c r="D17" s="143">
        <v>116</v>
      </c>
      <c r="E17" s="124">
        <v>73</v>
      </c>
      <c r="F17" s="124">
        <v>43</v>
      </c>
      <c r="G17" s="124">
        <v>1003</v>
      </c>
      <c r="H17" s="376">
        <v>67</v>
      </c>
      <c r="I17" s="124">
        <v>102</v>
      </c>
      <c r="J17" s="124">
        <v>37</v>
      </c>
      <c r="K17" s="469" t="s">
        <v>651</v>
      </c>
      <c r="L17" s="398" t="s">
        <v>660</v>
      </c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</row>
    <row r="18" spans="1:63" s="491" customFormat="1" ht="15" customHeight="1" thickBot="1">
      <c r="A18" s="20" t="s">
        <v>661</v>
      </c>
      <c r="B18" s="223">
        <v>11310</v>
      </c>
      <c r="C18" s="378">
        <v>8386</v>
      </c>
      <c r="D18" s="378">
        <v>875</v>
      </c>
      <c r="E18" s="89">
        <v>300</v>
      </c>
      <c r="F18" s="89">
        <v>575</v>
      </c>
      <c r="G18" s="89">
        <v>6075</v>
      </c>
      <c r="H18" s="379">
        <v>170</v>
      </c>
      <c r="I18" s="89">
        <v>800</v>
      </c>
      <c r="J18" s="89">
        <v>458</v>
      </c>
      <c r="K18" s="471">
        <v>8</v>
      </c>
      <c r="L18" s="19" t="s">
        <v>661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491" customFormat="1" ht="12" customHeight="1" thickBot="1">
      <c r="A19" s="357"/>
      <c r="B19" s="104"/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  <c r="AC19" s="357"/>
      <c r="AD19" s="357"/>
      <c r="AE19" s="357"/>
      <c r="AF19" s="357"/>
      <c r="AG19" s="357"/>
      <c r="AH19" s="357"/>
      <c r="AI19" s="357"/>
      <c r="AJ19" s="357"/>
      <c r="AK19" s="357"/>
      <c r="AL19" s="357"/>
      <c r="AM19" s="357"/>
      <c r="AN19" s="357"/>
      <c r="AO19" s="357"/>
      <c r="AP19" s="357"/>
      <c r="AQ19" s="357"/>
      <c r="AR19" s="357"/>
      <c r="AS19" s="357"/>
      <c r="AT19" s="357"/>
      <c r="AU19" s="357"/>
      <c r="AV19" s="357"/>
      <c r="AW19" s="357"/>
      <c r="AX19" s="357"/>
      <c r="AY19" s="357"/>
      <c r="AZ19" s="357"/>
      <c r="BA19" s="357"/>
      <c r="BB19" s="357"/>
      <c r="BC19" s="357"/>
      <c r="BD19" s="357"/>
      <c r="BE19" s="357"/>
      <c r="BF19" s="357"/>
      <c r="BG19" s="357"/>
      <c r="BH19" s="357"/>
      <c r="BI19" s="357"/>
      <c r="BJ19" s="357"/>
      <c r="BK19" s="357"/>
    </row>
    <row r="20" spans="1:13" s="491" customFormat="1" ht="15" customHeight="1">
      <c r="A20" s="892" t="s">
        <v>621</v>
      </c>
      <c r="B20" s="492"/>
      <c r="C20" s="857" t="s">
        <v>662</v>
      </c>
      <c r="D20" s="858"/>
      <c r="E20" s="858"/>
      <c r="F20" s="858"/>
      <c r="G20" s="859"/>
      <c r="H20" s="860" t="s">
        <v>663</v>
      </c>
      <c r="I20" s="858"/>
      <c r="J20" s="858"/>
      <c r="K20" s="858"/>
      <c r="L20" s="861" t="s">
        <v>624</v>
      </c>
      <c r="M20" s="505"/>
    </row>
    <row r="21" spans="1:13" s="491" customFormat="1" ht="15" customHeight="1">
      <c r="A21" s="893"/>
      <c r="B21" s="114"/>
      <c r="C21" s="838" t="s">
        <v>664</v>
      </c>
      <c r="D21" s="889"/>
      <c r="E21" s="889"/>
      <c r="F21" s="889"/>
      <c r="G21" s="879"/>
      <c r="H21" s="838" t="s">
        <v>665</v>
      </c>
      <c r="I21" s="889"/>
      <c r="J21" s="889"/>
      <c r="K21" s="889"/>
      <c r="L21" s="862"/>
      <c r="M21" s="505"/>
    </row>
    <row r="22" spans="1:13" s="491" customFormat="1" ht="15" customHeight="1">
      <c r="A22" s="893"/>
      <c r="B22" s="114" t="s">
        <v>666</v>
      </c>
      <c r="C22" s="497" t="s">
        <v>625</v>
      </c>
      <c r="D22" s="506" t="s">
        <v>667</v>
      </c>
      <c r="E22" s="114" t="s">
        <v>668</v>
      </c>
      <c r="F22" s="114" t="s">
        <v>669</v>
      </c>
      <c r="G22" s="114" t="s">
        <v>725</v>
      </c>
      <c r="H22" s="497" t="s">
        <v>625</v>
      </c>
      <c r="I22" s="114" t="s">
        <v>726</v>
      </c>
      <c r="J22" s="114" t="s">
        <v>727</v>
      </c>
      <c r="K22" s="507" t="s">
        <v>728</v>
      </c>
      <c r="L22" s="862"/>
      <c r="M22" s="505"/>
    </row>
    <row r="23" spans="1:13" s="491" customFormat="1" ht="15" customHeight="1">
      <c r="A23" s="893"/>
      <c r="B23" s="508"/>
      <c r="C23" s="114"/>
      <c r="D23" s="114" t="s">
        <v>729</v>
      </c>
      <c r="E23" s="114"/>
      <c r="F23" s="114"/>
      <c r="G23" s="114"/>
      <c r="H23" s="114"/>
      <c r="I23" s="114"/>
      <c r="J23" s="114"/>
      <c r="K23" s="507" t="s">
        <v>730</v>
      </c>
      <c r="L23" s="862"/>
      <c r="M23" s="505"/>
    </row>
    <row r="24" spans="1:13" s="491" customFormat="1" ht="15" customHeight="1">
      <c r="A24" s="893"/>
      <c r="B24" s="506" t="s">
        <v>731</v>
      </c>
      <c r="C24" s="114"/>
      <c r="D24" s="509" t="s">
        <v>732</v>
      </c>
      <c r="E24" s="114" t="s">
        <v>733</v>
      </c>
      <c r="F24" s="114" t="s">
        <v>733</v>
      </c>
      <c r="G24" s="114" t="s">
        <v>734</v>
      </c>
      <c r="H24" s="114"/>
      <c r="I24" s="114"/>
      <c r="J24" s="114" t="s">
        <v>733</v>
      </c>
      <c r="K24" s="507"/>
      <c r="L24" s="862"/>
      <c r="M24" s="505"/>
    </row>
    <row r="25" spans="1:13" s="491" customFormat="1" ht="15" customHeight="1">
      <c r="A25" s="894"/>
      <c r="B25" s="501" t="s">
        <v>735</v>
      </c>
      <c r="C25" s="501" t="s">
        <v>421</v>
      </c>
      <c r="D25" s="510" t="s">
        <v>736</v>
      </c>
      <c r="E25" s="501" t="s">
        <v>737</v>
      </c>
      <c r="F25" s="501" t="s">
        <v>738</v>
      </c>
      <c r="G25" s="510" t="s">
        <v>739</v>
      </c>
      <c r="H25" s="501" t="s">
        <v>421</v>
      </c>
      <c r="I25" s="501" t="s">
        <v>740</v>
      </c>
      <c r="J25" s="501" t="s">
        <v>741</v>
      </c>
      <c r="K25" s="511"/>
      <c r="L25" s="837"/>
      <c r="M25" s="505"/>
    </row>
    <row r="26" spans="1:13" s="504" customFormat="1" ht="12.75" customHeight="1">
      <c r="A26" s="387" t="s">
        <v>460</v>
      </c>
      <c r="B26" s="143">
        <v>77</v>
      </c>
      <c r="C26" s="143">
        <v>447</v>
      </c>
      <c r="D26" s="143">
        <v>133</v>
      </c>
      <c r="E26" s="143">
        <v>1</v>
      </c>
      <c r="F26" s="143">
        <v>36</v>
      </c>
      <c r="G26" s="143">
        <v>277</v>
      </c>
      <c r="H26" s="143">
        <v>604</v>
      </c>
      <c r="I26" s="143">
        <v>601</v>
      </c>
      <c r="J26" s="143" t="s">
        <v>291</v>
      </c>
      <c r="K26" s="143">
        <v>3</v>
      </c>
      <c r="L26" s="390" t="s">
        <v>460</v>
      </c>
      <c r="M26" s="213"/>
    </row>
    <row r="27" spans="1:13" s="504" customFormat="1" ht="12.75" customHeight="1">
      <c r="A27" s="387" t="s">
        <v>461</v>
      </c>
      <c r="B27" s="124">
        <v>82</v>
      </c>
      <c r="C27" s="124">
        <v>197</v>
      </c>
      <c r="D27" s="124">
        <v>65</v>
      </c>
      <c r="E27" s="124">
        <v>1</v>
      </c>
      <c r="F27" s="124">
        <v>24</v>
      </c>
      <c r="G27" s="124">
        <v>107</v>
      </c>
      <c r="H27" s="124">
        <v>232</v>
      </c>
      <c r="I27" s="124">
        <v>232</v>
      </c>
      <c r="J27" s="144" t="s">
        <v>113</v>
      </c>
      <c r="K27" s="124" t="s">
        <v>113</v>
      </c>
      <c r="L27" s="394" t="s">
        <v>461</v>
      </c>
      <c r="M27" s="213"/>
    </row>
    <row r="28" spans="1:13" s="504" customFormat="1" ht="12.75" customHeight="1">
      <c r="A28" s="387" t="s">
        <v>462</v>
      </c>
      <c r="B28" s="143">
        <v>135</v>
      </c>
      <c r="C28" s="143">
        <v>531</v>
      </c>
      <c r="D28" s="143">
        <v>130</v>
      </c>
      <c r="E28" s="143">
        <v>1</v>
      </c>
      <c r="F28" s="143">
        <v>65</v>
      </c>
      <c r="G28" s="143">
        <v>335</v>
      </c>
      <c r="H28" s="143">
        <v>699</v>
      </c>
      <c r="I28" s="143">
        <v>695</v>
      </c>
      <c r="J28" s="143" t="s">
        <v>291</v>
      </c>
      <c r="K28" s="143">
        <v>4</v>
      </c>
      <c r="L28" s="394" t="s">
        <v>462</v>
      </c>
      <c r="M28" s="213"/>
    </row>
    <row r="29" spans="1:13" s="504" customFormat="1" ht="12.75" customHeight="1">
      <c r="A29" s="387" t="s">
        <v>463</v>
      </c>
      <c r="B29" s="124">
        <v>83</v>
      </c>
      <c r="C29" s="124">
        <v>210</v>
      </c>
      <c r="D29" s="124">
        <v>73</v>
      </c>
      <c r="E29" s="124">
        <v>2</v>
      </c>
      <c r="F29" s="124">
        <v>26</v>
      </c>
      <c r="G29" s="124">
        <v>109</v>
      </c>
      <c r="H29" s="124">
        <v>272</v>
      </c>
      <c r="I29" s="124">
        <v>271</v>
      </c>
      <c r="J29" s="144" t="s">
        <v>113</v>
      </c>
      <c r="K29" s="124">
        <v>1</v>
      </c>
      <c r="L29" s="394" t="s">
        <v>463</v>
      </c>
      <c r="M29" s="213"/>
    </row>
    <row r="30" spans="1:13" s="504" customFormat="1" ht="12.75" customHeight="1">
      <c r="A30" s="387" t="s">
        <v>464</v>
      </c>
      <c r="B30" s="143">
        <v>142</v>
      </c>
      <c r="C30" s="143">
        <v>653</v>
      </c>
      <c r="D30" s="143">
        <v>162</v>
      </c>
      <c r="E30" s="143" t="s">
        <v>291</v>
      </c>
      <c r="F30" s="143">
        <v>83</v>
      </c>
      <c r="G30" s="143">
        <v>408</v>
      </c>
      <c r="H30" s="143">
        <v>857</v>
      </c>
      <c r="I30" s="143">
        <v>853</v>
      </c>
      <c r="J30" s="143" t="s">
        <v>291</v>
      </c>
      <c r="K30" s="143">
        <v>4</v>
      </c>
      <c r="L30" s="394" t="s">
        <v>464</v>
      </c>
      <c r="M30" s="214"/>
    </row>
    <row r="31" spans="1:13" s="504" customFormat="1" ht="12.75" customHeight="1">
      <c r="A31" s="387" t="s">
        <v>465</v>
      </c>
      <c r="B31" s="124">
        <v>86</v>
      </c>
      <c r="C31" s="124">
        <v>229</v>
      </c>
      <c r="D31" s="124">
        <v>73</v>
      </c>
      <c r="E31" s="124">
        <v>2</v>
      </c>
      <c r="F31" s="124">
        <v>33</v>
      </c>
      <c r="G31" s="124">
        <v>121</v>
      </c>
      <c r="H31" s="124">
        <v>299</v>
      </c>
      <c r="I31" s="124">
        <v>298</v>
      </c>
      <c r="J31" s="144" t="s">
        <v>113</v>
      </c>
      <c r="K31" s="124">
        <v>1</v>
      </c>
      <c r="L31" s="394" t="s">
        <v>465</v>
      </c>
      <c r="M31" s="214"/>
    </row>
    <row r="32" spans="1:13" s="504" customFormat="1" ht="12.75" customHeight="1">
      <c r="A32" s="387" t="s">
        <v>466</v>
      </c>
      <c r="B32" s="124">
        <v>141</v>
      </c>
      <c r="C32" s="124">
        <v>749</v>
      </c>
      <c r="D32" s="124">
        <v>175</v>
      </c>
      <c r="E32" s="124">
        <v>1</v>
      </c>
      <c r="F32" s="124">
        <v>93</v>
      </c>
      <c r="G32" s="124">
        <v>480</v>
      </c>
      <c r="H32" s="124">
        <v>854</v>
      </c>
      <c r="I32" s="124">
        <v>847</v>
      </c>
      <c r="J32" s="144">
        <v>2</v>
      </c>
      <c r="K32" s="124">
        <v>5</v>
      </c>
      <c r="L32" s="394" t="s">
        <v>466</v>
      </c>
      <c r="M32" s="214"/>
    </row>
    <row r="33" spans="1:63" s="504" customFormat="1" ht="12.75" customHeight="1">
      <c r="A33" s="387" t="s">
        <v>467</v>
      </c>
      <c r="B33" s="124">
        <v>87</v>
      </c>
      <c r="C33" s="124">
        <v>228</v>
      </c>
      <c r="D33" s="124">
        <v>67</v>
      </c>
      <c r="E33" s="124" t="s">
        <v>113</v>
      </c>
      <c r="F33" s="124">
        <v>37</v>
      </c>
      <c r="G33" s="124">
        <v>124</v>
      </c>
      <c r="H33" s="124">
        <v>281</v>
      </c>
      <c r="I33" s="124">
        <v>278</v>
      </c>
      <c r="J33" s="144" t="s">
        <v>113</v>
      </c>
      <c r="K33" s="124">
        <v>3</v>
      </c>
      <c r="L33" s="394" t="s">
        <v>467</v>
      </c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</row>
    <row r="34" spans="1:63" s="504" customFormat="1" ht="12.75" customHeight="1">
      <c r="A34" s="395" t="s">
        <v>468</v>
      </c>
      <c r="B34" s="131">
        <v>156</v>
      </c>
      <c r="C34" s="131">
        <v>931</v>
      </c>
      <c r="D34" s="131">
        <v>182</v>
      </c>
      <c r="E34" s="131">
        <v>0</v>
      </c>
      <c r="F34" s="131">
        <v>129</v>
      </c>
      <c r="G34" s="131">
        <v>620</v>
      </c>
      <c r="H34" s="131">
        <v>1120</v>
      </c>
      <c r="I34" s="131">
        <v>1115</v>
      </c>
      <c r="J34" s="131">
        <v>2</v>
      </c>
      <c r="K34" s="131">
        <v>3</v>
      </c>
      <c r="L34" s="398" t="s">
        <v>468</v>
      </c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</row>
    <row r="35" spans="1:63" s="504" customFormat="1" ht="12.75" customHeight="1">
      <c r="A35" s="395" t="s">
        <v>469</v>
      </c>
      <c r="B35" s="124">
        <v>92</v>
      </c>
      <c r="C35" s="124">
        <v>241</v>
      </c>
      <c r="D35" s="124">
        <v>73</v>
      </c>
      <c r="E35" s="124">
        <v>1</v>
      </c>
      <c r="F35" s="124">
        <v>38</v>
      </c>
      <c r="G35" s="124">
        <v>129</v>
      </c>
      <c r="H35" s="124">
        <v>279</v>
      </c>
      <c r="I35" s="124">
        <v>276</v>
      </c>
      <c r="J35" s="124">
        <v>0</v>
      </c>
      <c r="K35" s="124">
        <v>3</v>
      </c>
      <c r="L35" s="398" t="s">
        <v>469</v>
      </c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</row>
    <row r="36" spans="1:63" s="504" customFormat="1" ht="15" customHeight="1" thickBot="1">
      <c r="A36" s="96" t="s">
        <v>1489</v>
      </c>
      <c r="B36" s="95">
        <v>262</v>
      </c>
      <c r="C36" s="95">
        <v>1282</v>
      </c>
      <c r="D36" s="95">
        <v>295</v>
      </c>
      <c r="E36" s="95">
        <v>2</v>
      </c>
      <c r="F36" s="95">
        <v>172</v>
      </c>
      <c r="G36" s="95">
        <v>813</v>
      </c>
      <c r="H36" s="95">
        <v>1380</v>
      </c>
      <c r="I36" s="95">
        <v>1367</v>
      </c>
      <c r="J36" s="95">
        <v>5</v>
      </c>
      <c r="K36" s="95">
        <v>8</v>
      </c>
      <c r="L36" s="93" t="s">
        <v>1489</v>
      </c>
      <c r="M36" s="512"/>
      <c r="N36" s="512"/>
      <c r="O36" s="512"/>
      <c r="P36" s="512"/>
      <c r="Q36" s="512"/>
      <c r="R36" s="512"/>
      <c r="S36" s="512"/>
      <c r="T36" s="512"/>
      <c r="U36" s="512"/>
      <c r="V36" s="512"/>
      <c r="W36" s="512"/>
      <c r="X36" s="512"/>
      <c r="Y36" s="512"/>
      <c r="Z36" s="512"/>
      <c r="AA36" s="512"/>
      <c r="AB36" s="512"/>
      <c r="AC36" s="512"/>
      <c r="AD36" s="512"/>
      <c r="AE36" s="512"/>
      <c r="AF36" s="512"/>
      <c r="AG36" s="512"/>
      <c r="AH36" s="512"/>
      <c r="AI36" s="512"/>
      <c r="AJ36" s="512"/>
      <c r="AK36" s="512"/>
      <c r="AL36" s="512"/>
      <c r="AM36" s="512"/>
      <c r="AN36" s="512"/>
      <c r="AO36" s="512"/>
      <c r="AP36" s="512"/>
      <c r="AQ36" s="512"/>
      <c r="AR36" s="512"/>
      <c r="AS36" s="512"/>
      <c r="AT36" s="512"/>
      <c r="AU36" s="512"/>
      <c r="AV36" s="512"/>
      <c r="AW36" s="512"/>
      <c r="AX36" s="512"/>
      <c r="AY36" s="512"/>
      <c r="AZ36" s="512"/>
      <c r="BA36" s="512"/>
      <c r="BB36" s="512"/>
      <c r="BC36" s="512"/>
      <c r="BD36" s="512"/>
      <c r="BE36" s="512"/>
      <c r="BF36" s="512"/>
      <c r="BG36" s="512"/>
      <c r="BH36" s="512"/>
      <c r="BI36" s="512"/>
      <c r="BJ36" s="512"/>
      <c r="BK36" s="512"/>
    </row>
    <row r="37" spans="1:63" s="315" customFormat="1" ht="12" customHeight="1">
      <c r="A37" s="23" t="s">
        <v>670</v>
      </c>
      <c r="B37" s="23"/>
      <c r="C37" s="23"/>
      <c r="D37" s="23"/>
      <c r="E37" s="880" t="s">
        <v>707</v>
      </c>
      <c r="F37" s="880"/>
      <c r="G37" s="880"/>
      <c r="H37" s="880"/>
      <c r="I37" s="880"/>
      <c r="J37" s="880"/>
      <c r="K37" s="880"/>
      <c r="L37" s="880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</row>
    <row r="38" spans="1:63" s="315" customFormat="1" ht="12" customHeight="1">
      <c r="A38" s="23" t="s">
        <v>742</v>
      </c>
      <c r="B38" s="23"/>
      <c r="C38" s="23"/>
      <c r="D38" s="23"/>
      <c r="E38" s="881" t="s">
        <v>743</v>
      </c>
      <c r="F38" s="881"/>
      <c r="G38" s="881"/>
      <c r="H38" s="881"/>
      <c r="I38" s="881"/>
      <c r="J38" s="881"/>
      <c r="K38" s="881"/>
      <c r="L38" s="881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 t="s">
        <v>744</v>
      </c>
      <c r="BF38" s="23"/>
      <c r="BG38" s="23"/>
      <c r="BH38" s="23"/>
      <c r="BI38" s="23"/>
      <c r="BJ38" s="23"/>
      <c r="BK38" s="23"/>
    </row>
    <row r="39" spans="1:63" s="315" customFormat="1" ht="12" customHeight="1">
      <c r="A39" s="23" t="s">
        <v>745</v>
      </c>
      <c r="B39" s="23"/>
      <c r="C39" s="23"/>
      <c r="D39" s="23"/>
      <c r="E39" s="881" t="s">
        <v>746</v>
      </c>
      <c r="F39" s="881"/>
      <c r="G39" s="881"/>
      <c r="H39" s="881"/>
      <c r="I39" s="881"/>
      <c r="J39" s="881"/>
      <c r="K39" s="881"/>
      <c r="L39" s="881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 t="s">
        <v>747</v>
      </c>
    </row>
    <row r="40" s="504" customFormat="1" ht="13.5"/>
    <row r="41" s="514" customFormat="1" ht="13.5"/>
    <row r="42" s="514" customFormat="1" ht="13.5"/>
    <row r="43" s="514" customFormat="1" ht="13.5"/>
    <row r="44" s="514" customFormat="1" ht="13.5"/>
    <row r="45" s="514" customFormat="1" ht="13.5"/>
    <row r="46" s="514" customFormat="1" ht="13.5"/>
  </sheetData>
  <mergeCells count="14">
    <mergeCell ref="E37:L37"/>
    <mergeCell ref="E38:L38"/>
    <mergeCell ref="E39:L39"/>
    <mergeCell ref="A20:A25"/>
    <mergeCell ref="C20:G20"/>
    <mergeCell ref="H20:K20"/>
    <mergeCell ref="L20:L25"/>
    <mergeCell ref="C21:G21"/>
    <mergeCell ref="H21:K21"/>
    <mergeCell ref="A1:L1"/>
    <mergeCell ref="A3:A7"/>
    <mergeCell ref="L3:L7"/>
    <mergeCell ref="D4:F4"/>
    <mergeCell ref="D5:F5"/>
  </mergeCells>
  <printOptions/>
  <pageMargins left="0.41" right="0.28" top="0.73" bottom="0.71" header="0.5" footer="0.5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0">
      <selection activeCell="L17" sqref="L17"/>
    </sheetView>
  </sheetViews>
  <sheetFormatPr defaultColWidth="8.88671875" defaultRowHeight="13.5"/>
  <cols>
    <col min="1" max="1" width="14.5546875" style="0" customWidth="1"/>
    <col min="2" max="12" width="9.77734375" style="0" customWidth="1"/>
    <col min="13" max="13" width="13.99609375" style="0" customWidth="1"/>
  </cols>
  <sheetData>
    <row r="1" spans="1:13" s="515" customFormat="1" ht="35.25" customHeight="1">
      <c r="A1" s="839" t="s">
        <v>192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</row>
    <row r="2" spans="1:9" s="517" customFormat="1" ht="13.5" customHeight="1">
      <c r="A2" s="516"/>
      <c r="B2" s="516"/>
      <c r="C2" s="516"/>
      <c r="D2" s="516"/>
      <c r="E2" s="516"/>
      <c r="F2" s="516"/>
      <c r="G2" s="516"/>
      <c r="H2" s="516"/>
      <c r="I2" s="516"/>
    </row>
    <row r="3" spans="1:10" s="518" customFormat="1" ht="22.5" customHeight="1" thickBot="1">
      <c r="A3" s="23" t="s">
        <v>748</v>
      </c>
      <c r="J3" s="490" t="s">
        <v>749</v>
      </c>
    </row>
    <row r="4" spans="1:13" s="518" customFormat="1" ht="30" customHeight="1">
      <c r="A4" s="840" t="s">
        <v>750</v>
      </c>
      <c r="B4" s="519" t="s">
        <v>751</v>
      </c>
      <c r="C4" s="519" t="s">
        <v>752</v>
      </c>
      <c r="D4" s="519" t="s">
        <v>753</v>
      </c>
      <c r="E4" s="519" t="s">
        <v>754</v>
      </c>
      <c r="F4" s="519" t="s">
        <v>755</v>
      </c>
      <c r="G4" s="519" t="s">
        <v>756</v>
      </c>
      <c r="H4" s="519" t="s">
        <v>757</v>
      </c>
      <c r="I4" s="519" t="s">
        <v>758</v>
      </c>
      <c r="J4" s="474" t="s">
        <v>759</v>
      </c>
      <c r="K4" s="519" t="s">
        <v>760</v>
      </c>
      <c r="L4" s="474" t="s">
        <v>761</v>
      </c>
      <c r="M4" s="825" t="s">
        <v>762</v>
      </c>
    </row>
    <row r="5" spans="1:13" s="518" customFormat="1" ht="30" customHeight="1">
      <c r="A5" s="841"/>
      <c r="B5" s="520"/>
      <c r="C5" s="520" t="s">
        <v>763</v>
      </c>
      <c r="D5" s="520"/>
      <c r="E5" s="521" t="s">
        <v>764</v>
      </c>
      <c r="F5" s="520" t="s">
        <v>765</v>
      </c>
      <c r="G5" s="520"/>
      <c r="H5" s="520" t="s">
        <v>766</v>
      </c>
      <c r="I5" s="520"/>
      <c r="J5" s="475"/>
      <c r="K5" s="520" t="s">
        <v>767</v>
      </c>
      <c r="L5" s="475"/>
      <c r="M5" s="826"/>
    </row>
    <row r="6" spans="1:13" s="518" customFormat="1" ht="30" customHeight="1">
      <c r="A6" s="842"/>
      <c r="B6" s="510" t="s">
        <v>768</v>
      </c>
      <c r="C6" s="510" t="s">
        <v>769</v>
      </c>
      <c r="D6" s="510" t="s">
        <v>770</v>
      </c>
      <c r="E6" s="510" t="s">
        <v>771</v>
      </c>
      <c r="F6" s="510" t="s">
        <v>771</v>
      </c>
      <c r="G6" s="510" t="s">
        <v>772</v>
      </c>
      <c r="H6" s="510" t="s">
        <v>773</v>
      </c>
      <c r="I6" s="510"/>
      <c r="J6" s="476"/>
      <c r="K6" s="510" t="s">
        <v>774</v>
      </c>
      <c r="L6" s="476"/>
      <c r="M6" s="827"/>
    </row>
    <row r="7" spans="1:13" s="147" customFormat="1" ht="30" customHeight="1">
      <c r="A7" s="409" t="s">
        <v>712</v>
      </c>
      <c r="B7" s="142">
        <f>SUM(C7:I7)</f>
        <v>1923</v>
      </c>
      <c r="C7" s="132">
        <v>429</v>
      </c>
      <c r="D7" s="132">
        <v>97</v>
      </c>
      <c r="E7" s="132">
        <v>217</v>
      </c>
      <c r="F7" s="142">
        <v>742</v>
      </c>
      <c r="G7" s="142">
        <v>405</v>
      </c>
      <c r="H7" s="132">
        <v>33</v>
      </c>
      <c r="I7" s="224">
        <v>0</v>
      </c>
      <c r="J7" s="224">
        <v>0</v>
      </c>
      <c r="K7" s="132">
        <v>5</v>
      </c>
      <c r="L7" s="224">
        <v>0</v>
      </c>
      <c r="M7" s="410" t="s">
        <v>712</v>
      </c>
    </row>
    <row r="8" spans="1:13" s="136" customFormat="1" ht="30" customHeight="1">
      <c r="A8" s="381" t="s">
        <v>713</v>
      </c>
      <c r="B8" s="124">
        <f>SUM(C8,D8,E8,F8,G8,H8,L8)</f>
        <v>299</v>
      </c>
      <c r="C8" s="124">
        <v>60</v>
      </c>
      <c r="D8" s="124">
        <v>14</v>
      </c>
      <c r="E8" s="124">
        <v>60</v>
      </c>
      <c r="F8" s="124">
        <v>113</v>
      </c>
      <c r="G8" s="124">
        <v>51</v>
      </c>
      <c r="H8" s="124">
        <v>1</v>
      </c>
      <c r="I8" s="224">
        <v>0</v>
      </c>
      <c r="J8" s="224">
        <v>0</v>
      </c>
      <c r="K8" s="224">
        <v>0</v>
      </c>
      <c r="L8" s="224">
        <v>0</v>
      </c>
      <c r="M8" s="412" t="s">
        <v>713</v>
      </c>
    </row>
    <row r="9" spans="1:13" s="147" customFormat="1" ht="30" customHeight="1">
      <c r="A9" s="409" t="s">
        <v>1029</v>
      </c>
      <c r="B9" s="142">
        <f>SUM(C9:I9)</f>
        <v>2008</v>
      </c>
      <c r="C9" s="132">
        <v>437</v>
      </c>
      <c r="D9" s="132">
        <v>102</v>
      </c>
      <c r="E9" s="132">
        <v>231</v>
      </c>
      <c r="F9" s="142">
        <v>785</v>
      </c>
      <c r="G9" s="142">
        <v>414</v>
      </c>
      <c r="H9" s="132">
        <v>39</v>
      </c>
      <c r="I9" s="224">
        <v>0</v>
      </c>
      <c r="J9" s="224">
        <v>0</v>
      </c>
      <c r="K9" s="132">
        <v>6</v>
      </c>
      <c r="L9" s="224">
        <v>0</v>
      </c>
      <c r="M9" s="411" t="s">
        <v>1029</v>
      </c>
    </row>
    <row r="10" spans="1:13" s="136" customFormat="1" ht="30" customHeight="1">
      <c r="A10" s="381" t="s">
        <v>1030</v>
      </c>
      <c r="B10" s="124">
        <f>SUM(C10,D10,E10,F10,G10,H10,L10)</f>
        <v>322</v>
      </c>
      <c r="C10" s="124">
        <v>64</v>
      </c>
      <c r="D10" s="124">
        <v>14</v>
      </c>
      <c r="E10" s="124">
        <v>64</v>
      </c>
      <c r="F10" s="124">
        <v>123</v>
      </c>
      <c r="G10" s="124">
        <v>54</v>
      </c>
      <c r="H10" s="124">
        <v>2</v>
      </c>
      <c r="I10" s="224">
        <v>0</v>
      </c>
      <c r="J10" s="224">
        <v>0</v>
      </c>
      <c r="K10" s="224">
        <v>0</v>
      </c>
      <c r="L10" s="124">
        <v>1</v>
      </c>
      <c r="M10" s="412" t="s">
        <v>1030</v>
      </c>
    </row>
    <row r="11" spans="1:13" s="136" customFormat="1" ht="30" customHeight="1">
      <c r="A11" s="409" t="s">
        <v>1031</v>
      </c>
      <c r="B11" s="148">
        <f>SUM(C11:I11)</f>
        <v>2078</v>
      </c>
      <c r="C11" s="148">
        <v>432</v>
      </c>
      <c r="D11" s="148">
        <v>102</v>
      </c>
      <c r="E11" s="148">
        <v>254</v>
      </c>
      <c r="F11" s="148">
        <v>825</v>
      </c>
      <c r="G11" s="148">
        <v>425</v>
      </c>
      <c r="H11" s="148">
        <v>40</v>
      </c>
      <c r="I11" s="224">
        <v>0</v>
      </c>
      <c r="J11" s="224">
        <v>0</v>
      </c>
      <c r="K11" s="148">
        <v>7</v>
      </c>
      <c r="L11" s="224">
        <v>0</v>
      </c>
      <c r="M11" s="411" t="s">
        <v>1031</v>
      </c>
    </row>
    <row r="12" spans="1:13" s="136" customFormat="1" ht="30" customHeight="1">
      <c r="A12" s="381" t="s">
        <v>714</v>
      </c>
      <c r="B12" s="124">
        <v>324</v>
      </c>
      <c r="C12" s="124">
        <v>72</v>
      </c>
      <c r="D12" s="124">
        <v>14</v>
      </c>
      <c r="E12" s="124">
        <v>63</v>
      </c>
      <c r="F12" s="124">
        <v>117</v>
      </c>
      <c r="G12" s="124">
        <v>56</v>
      </c>
      <c r="H12" s="124">
        <v>2</v>
      </c>
      <c r="I12" s="224">
        <v>0</v>
      </c>
      <c r="J12" s="224">
        <v>0</v>
      </c>
      <c r="K12" s="224">
        <v>0</v>
      </c>
      <c r="L12" s="124" t="s">
        <v>113</v>
      </c>
      <c r="M12" s="412" t="s">
        <v>714</v>
      </c>
    </row>
    <row r="13" spans="1:13" s="136" customFormat="1" ht="30" customHeight="1">
      <c r="A13" s="409" t="s">
        <v>1033</v>
      </c>
      <c r="B13" s="148">
        <v>2135</v>
      </c>
      <c r="C13" s="148">
        <v>448</v>
      </c>
      <c r="D13" s="148">
        <v>104</v>
      </c>
      <c r="E13" s="148">
        <v>215</v>
      </c>
      <c r="F13" s="148">
        <v>829</v>
      </c>
      <c r="G13" s="148">
        <v>422</v>
      </c>
      <c r="H13" s="148">
        <v>46</v>
      </c>
      <c r="I13" s="224">
        <v>0</v>
      </c>
      <c r="J13" s="224">
        <v>0</v>
      </c>
      <c r="K13" s="148">
        <v>71</v>
      </c>
      <c r="L13" s="148"/>
      <c r="M13" s="411" t="s">
        <v>1033</v>
      </c>
    </row>
    <row r="14" spans="1:13" s="136" customFormat="1" ht="30" customHeight="1">
      <c r="A14" s="381" t="s">
        <v>715</v>
      </c>
      <c r="B14" s="124">
        <v>309</v>
      </c>
      <c r="C14" s="124">
        <v>83</v>
      </c>
      <c r="D14" s="124">
        <v>14</v>
      </c>
      <c r="E14" s="124">
        <v>60</v>
      </c>
      <c r="F14" s="124">
        <v>99</v>
      </c>
      <c r="G14" s="124">
        <v>45</v>
      </c>
      <c r="H14" s="124">
        <v>3</v>
      </c>
      <c r="I14" s="224">
        <v>0</v>
      </c>
      <c r="J14" s="224">
        <v>0</v>
      </c>
      <c r="K14" s="224">
        <v>0</v>
      </c>
      <c r="L14" s="124">
        <v>5</v>
      </c>
      <c r="M14" s="412" t="s">
        <v>715</v>
      </c>
    </row>
    <row r="15" spans="1:13" s="132" customFormat="1" ht="30" customHeight="1">
      <c r="A15" s="409" t="s">
        <v>1035</v>
      </c>
      <c r="B15" s="148">
        <f>SUM(C15:L15)</f>
        <v>2164</v>
      </c>
      <c r="C15" s="148">
        <v>461</v>
      </c>
      <c r="D15" s="148">
        <v>109</v>
      </c>
      <c r="E15" s="148">
        <v>229</v>
      </c>
      <c r="F15" s="148">
        <v>788</v>
      </c>
      <c r="G15" s="148">
        <v>413</v>
      </c>
      <c r="H15" s="148">
        <v>48</v>
      </c>
      <c r="I15" s="148">
        <v>5</v>
      </c>
      <c r="J15" s="146">
        <v>2</v>
      </c>
      <c r="K15" s="148">
        <v>1</v>
      </c>
      <c r="L15" s="148">
        <v>108</v>
      </c>
      <c r="M15" s="411" t="s">
        <v>1035</v>
      </c>
    </row>
    <row r="16" spans="1:13" s="123" customFormat="1" ht="30" customHeight="1">
      <c r="A16" s="409" t="s">
        <v>1036</v>
      </c>
      <c r="B16" s="148">
        <v>331</v>
      </c>
      <c r="C16" s="148">
        <v>102</v>
      </c>
      <c r="D16" s="148">
        <v>16</v>
      </c>
      <c r="E16" s="148">
        <v>57</v>
      </c>
      <c r="F16" s="148">
        <v>104</v>
      </c>
      <c r="G16" s="148">
        <v>43</v>
      </c>
      <c r="H16" s="148">
        <v>4</v>
      </c>
      <c r="I16" s="148">
        <v>1</v>
      </c>
      <c r="J16" s="146">
        <v>0</v>
      </c>
      <c r="K16" s="148">
        <v>3</v>
      </c>
      <c r="L16" s="148">
        <v>1</v>
      </c>
      <c r="M16" s="411" t="s">
        <v>1036</v>
      </c>
    </row>
    <row r="17" spans="1:13" s="222" customFormat="1" ht="30" customHeight="1" thickBot="1">
      <c r="A17" s="21" t="s">
        <v>1479</v>
      </c>
      <c r="B17" s="844">
        <v>2478</v>
      </c>
      <c r="C17" s="845">
        <v>577</v>
      </c>
      <c r="D17" s="845">
        <v>126</v>
      </c>
      <c r="E17" s="845">
        <v>286</v>
      </c>
      <c r="F17" s="845">
        <v>852</v>
      </c>
      <c r="G17" s="845">
        <v>457</v>
      </c>
      <c r="H17" s="845">
        <v>59</v>
      </c>
      <c r="I17" s="845">
        <v>5</v>
      </c>
      <c r="J17" s="845">
        <v>3</v>
      </c>
      <c r="K17" s="845">
        <v>4</v>
      </c>
      <c r="L17" s="845">
        <v>109</v>
      </c>
      <c r="M17" s="25" t="s">
        <v>1479</v>
      </c>
    </row>
    <row r="18" spans="1:13" s="518" customFormat="1" ht="18" customHeight="1">
      <c r="A18" s="23" t="s">
        <v>708</v>
      </c>
      <c r="G18" s="821" t="s">
        <v>709</v>
      </c>
      <c r="H18" s="821"/>
      <c r="I18" s="821"/>
      <c r="J18" s="821"/>
      <c r="K18" s="822"/>
      <c r="L18" s="822"/>
      <c r="M18" s="822"/>
    </row>
    <row r="19" spans="1:13" s="518" customFormat="1" ht="18" customHeight="1">
      <c r="A19" s="823" t="s">
        <v>710</v>
      </c>
      <c r="B19" s="823"/>
      <c r="C19" s="823"/>
      <c r="H19" s="824" t="s">
        <v>711</v>
      </c>
      <c r="I19" s="824"/>
      <c r="J19" s="824"/>
      <c r="K19" s="824"/>
      <c r="L19" s="824"/>
      <c r="M19" s="824"/>
    </row>
    <row r="20" s="491" customFormat="1" ht="13.5"/>
    <row r="21" s="491" customFormat="1" ht="13.5"/>
    <row r="22" s="491" customFormat="1" ht="13.5"/>
    <row r="23" s="491" customFormat="1" ht="13.5"/>
    <row r="24" s="491" customFormat="1" ht="13.5"/>
    <row r="25" s="491" customFormat="1" ht="13.5"/>
  </sheetData>
  <mergeCells count="6">
    <mergeCell ref="A1:M1"/>
    <mergeCell ref="A4:A6"/>
    <mergeCell ref="G18:M18"/>
    <mergeCell ref="A19:C19"/>
    <mergeCell ref="H19:M19"/>
    <mergeCell ref="M4:M6"/>
  </mergeCells>
  <printOptions/>
  <pageMargins left="0.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통계계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행정자</dc:creator>
  <cp:keywords/>
  <dc:description/>
  <cp:lastModifiedBy>WindowsXP</cp:lastModifiedBy>
  <cp:lastPrinted>2007-03-29T06:25:48Z</cp:lastPrinted>
  <dcterms:created xsi:type="dcterms:W3CDTF">1999-08-11T00:46:55Z</dcterms:created>
  <dcterms:modified xsi:type="dcterms:W3CDTF">2008-01-11T00:53:02Z</dcterms:modified>
  <cp:category/>
  <cp:version/>
  <cp:contentType/>
  <cp:contentStatus/>
</cp:coreProperties>
</file>