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30" windowHeight="4650" tabRatio="601" firstSheet="1" activeTab="1"/>
  </bookViews>
  <sheets>
    <sheet name="----" sheetId="1" state="veryHidden" r:id="rId1"/>
    <sheet name="1. 농가 및 농가인구 " sheetId="2" r:id="rId2"/>
    <sheet name="2.연령별농가인구" sheetId="3" r:id="rId3"/>
    <sheet name="3.경지면적" sheetId="4" r:id="rId4"/>
    <sheet name="4.경지규모별농가" sheetId="5" r:id="rId5"/>
    <sheet name="5.농업진흥지역지정" sheetId="6" r:id="rId6"/>
    <sheet name="6.한국농촌공사" sheetId="7" r:id="rId7"/>
    <sheet name="7.식량작물생산량 (정곡)" sheetId="8" r:id="rId8"/>
    <sheet name="7-1.미곡 (2)" sheetId="9" r:id="rId9"/>
    <sheet name="7-2.맥류 (2)" sheetId="10" r:id="rId10"/>
    <sheet name="7-3.잡곡 (2)" sheetId="11" r:id="rId11"/>
    <sheet name="7-4.두류 (2)" sheetId="12" r:id="rId12"/>
    <sheet name="7-5.서류 (2)" sheetId="13" r:id="rId13"/>
    <sheet name="8. 채소류생산량 " sheetId="14" r:id="rId14"/>
    <sheet name="8. 채소류생산량 (계속) " sheetId="15" r:id="rId15"/>
    <sheet name="9.화훼류생산량" sheetId="16" r:id="rId16"/>
    <sheet name="10.특용작물생산량" sheetId="17" r:id="rId17"/>
    <sheet name="11.과실류생산량" sheetId="18" r:id="rId18"/>
    <sheet name="12.감귤생산및처리" sheetId="19" r:id="rId19"/>
    <sheet name="13.하곡수매실적(정곡)" sheetId="20" r:id="rId20"/>
    <sheet name="14.농업협동조합" sheetId="21" r:id="rId21"/>
    <sheet name="15.농업용기계보유" sheetId="22" r:id="rId22"/>
    <sheet name=" 16.비료공급" sheetId="23" r:id="rId23"/>
    <sheet name="17.지하수개발" sheetId="24" r:id="rId24"/>
    <sheet name="18. 가축사육가구 및 마리" sheetId="25" r:id="rId25"/>
    <sheet name="18. 가축사육가구 및 마리(계속) (2)" sheetId="26" r:id="rId26"/>
    <sheet name="19.가축전염병 발생" sheetId="27" r:id="rId27"/>
    <sheet name="20.가축전염병예방주사실적" sheetId="28" r:id="rId28"/>
    <sheet name="21.수의사분포" sheetId="29" r:id="rId29"/>
    <sheet name="22.도축검사" sheetId="30" r:id="rId30"/>
    <sheet name="23.축산물위생관계업소" sheetId="31" r:id="rId31"/>
    <sheet name="24.배합사료생산" sheetId="32" r:id="rId32"/>
    <sheet name="25.소유별임야면적" sheetId="33" r:id="rId33"/>
    <sheet name="26.임상별산림면적" sheetId="34" r:id="rId34"/>
    <sheet name="27.임상별임목축적" sheetId="35" r:id="rId35"/>
    <sheet name="28 .임산물 생산량" sheetId="36" r:id="rId36"/>
    <sheet name="29.수렵" sheetId="37" r:id="rId37"/>
    <sheet name="30.수렵 면허장발급" sheetId="38" r:id="rId38"/>
    <sheet name="31.사방사업" sheetId="39" r:id="rId39"/>
    <sheet name="32.조림" sheetId="40" r:id="rId40"/>
    <sheet name="33.산림피해" sheetId="41" r:id="rId41"/>
    <sheet name="34. 산림병해충 발생 및 방제상황" sheetId="42" r:id="rId42"/>
    <sheet name="35. 어가및어가인구" sheetId="43" r:id="rId43"/>
    <sheet name="36.성별.연령별 어업가구원" sheetId="44" r:id="rId44"/>
    <sheet name="37.성별연령별어업종사자" sheetId="45" r:id="rId45"/>
    <sheet name="38.어선보유" sheetId="46" r:id="rId46"/>
    <sheet name="39.어항시설" sheetId="47" r:id="rId47"/>
    <sheet name="40.수산업종별생산" sheetId="48" r:id="rId48"/>
    <sheet name="41.수산물어획고" sheetId="49" r:id="rId49"/>
    <sheet name="42.수산물가공품 생산고" sheetId="50" r:id="rId50"/>
    <sheet name="43.수산물계통판매고" sheetId="51" r:id="rId51"/>
    <sheet name="44.친환경농산물인증현황" sheetId="52" r:id="rId52"/>
  </sheets>
  <definedNames>
    <definedName name="_xlnm.Print_Area" localSheetId="22">' 16.비료공급'!$A$1:$P$21</definedName>
    <definedName name="_xlnm.Print_Area" localSheetId="1">'1. 농가 및 농가인구 '!$A$1:$I$19</definedName>
    <definedName name="_xlnm.Print_Area" localSheetId="17">'11.과실류생산량'!$A$1:$T$18</definedName>
    <definedName name="_xlnm.Print_Area" localSheetId="18">'12.감귤생산및처리'!$A$1:$K$21</definedName>
    <definedName name="_xlnm.Print_Area" localSheetId="20">'14.농업협동조합'!#REF!</definedName>
    <definedName name="_xlnm.Print_Area" localSheetId="21">'15.농업용기계보유'!$A$1:$W$34</definedName>
    <definedName name="_xlnm.Print_Area" localSheetId="23">'17.지하수개발'!$A$1:$K$18</definedName>
    <definedName name="_xlnm.Print_Area" localSheetId="24">'18. 가축사육가구 및 마리'!$A$1:$P$43</definedName>
    <definedName name="_xlnm.Print_Area" localSheetId="25">'18. 가축사육가구 및 마리(계속) (2)'!$A$1:$P$42</definedName>
    <definedName name="_xlnm.Print_Area" localSheetId="26">'19.가축전염병 발생'!$A$1:$J$13</definedName>
    <definedName name="_xlnm.Print_Area" localSheetId="2">'2.연령별농가인구'!$A$1:$Q$30</definedName>
    <definedName name="_xlnm.Print_Area" localSheetId="27">'20.가축전염병예방주사실적'!$A$1:$L$18</definedName>
    <definedName name="_xlnm.Print_Area" localSheetId="28">'21.수의사분포'!$A$1:$J$19</definedName>
    <definedName name="_xlnm.Print_Area" localSheetId="32">'25.소유별임야면적'!$A$1:$J$18</definedName>
    <definedName name="_xlnm.Print_Area" localSheetId="35">'28 .임산물 생산량'!$A$1:$N$18</definedName>
    <definedName name="_xlnm.Print_Area" localSheetId="36">'29.수렵'!$A$1:$L$19</definedName>
    <definedName name="_xlnm.Print_Area" localSheetId="3">'3.경지면적'!$A$1:$H$19</definedName>
    <definedName name="_xlnm.Print_Area" localSheetId="40">'33.산림피해'!$A$1:$T$20</definedName>
    <definedName name="_xlnm.Print_Area" localSheetId="41">'34. 산림병해충 발생 및 방제상황'!$A$1:$N$27</definedName>
    <definedName name="_xlnm.Print_Area" localSheetId="42">'35. 어가및어가인구'!$A$1:$S$19</definedName>
    <definedName name="_xlnm.Print_Area" localSheetId="46">'39.어항시설'!#REF!</definedName>
    <definedName name="_xlnm.Print_Area" localSheetId="4">'4.경지규모별농가'!$A$1:$M$16</definedName>
    <definedName name="_xlnm.Print_Area" localSheetId="49">'42.수산물가공품 생산고'!$A$1:$X$21</definedName>
    <definedName name="_xlnm.Print_Area" localSheetId="50">'43.수산물계통판매고'!#REF!</definedName>
    <definedName name="_xlnm.Print_Area" localSheetId="5">'5.농업진흥지역지정'!$A$1:$H$18</definedName>
    <definedName name="_xlnm.Print_Area" localSheetId="11">'7-4.두류 (2)'!$A$1:$P$19</definedName>
    <definedName name="_xlnm.Print_Area" localSheetId="12">'7-5.서류 (2)'!$A$1:$O$18</definedName>
    <definedName name="_xlnm.Print_Area" localSheetId="14">'8. 채소류생산량 (계속) '!$A$1:$W$35</definedName>
  </definedNames>
  <calcPr fullCalcOnLoad="1"/>
</workbook>
</file>

<file path=xl/sharedStrings.xml><?xml version="1.0" encoding="utf-8"?>
<sst xmlns="http://schemas.openxmlformats.org/spreadsheetml/2006/main" count="4450" uniqueCount="1725">
  <si>
    <t xml:space="preserve">   2003(북제주군)</t>
  </si>
  <si>
    <t>2004(제주시)</t>
  </si>
  <si>
    <r>
      <t xml:space="preserve">   </t>
    </r>
    <r>
      <rPr>
        <sz val="11"/>
        <rFont val="돋움"/>
        <family val="3"/>
      </rPr>
      <t>2004(북제주군)</t>
    </r>
  </si>
  <si>
    <t>2 0 0 5</t>
  </si>
  <si>
    <t xml:space="preserve">31. 사   방   사   업          Erosion Control </t>
  </si>
  <si>
    <t>(단위 : ha, 천본, 천원, m)</t>
  </si>
  <si>
    <t>자료 : 제주특별자치도 환경녹지과</t>
  </si>
  <si>
    <t>산 지 및 해 안 사 방</t>
  </si>
  <si>
    <t>야  계  사  방</t>
  </si>
  <si>
    <t>사   방   댐</t>
  </si>
  <si>
    <t>Hillside and coastal erosion control</t>
  </si>
  <si>
    <t>Stream channel improvement</t>
  </si>
  <si>
    <t>Erosion control dam</t>
  </si>
  <si>
    <t>면   적</t>
  </si>
  <si>
    <t>식재본수</t>
  </si>
  <si>
    <t xml:space="preserve">공 사 비 </t>
  </si>
  <si>
    <t>연   장</t>
  </si>
  <si>
    <t>개   소</t>
  </si>
  <si>
    <t>Area</t>
  </si>
  <si>
    <t>Seedlings</t>
  </si>
  <si>
    <t>Cost</t>
  </si>
  <si>
    <t>Length</t>
  </si>
  <si>
    <t>Place</t>
  </si>
  <si>
    <t>2 0 0 5</t>
  </si>
  <si>
    <t>35. 어가 및 어가인구       Fishery Households and Population</t>
  </si>
  <si>
    <t>(단위 : 가구, 명)</t>
  </si>
  <si>
    <t>(Unit : household, person)</t>
  </si>
  <si>
    <t>어    가      Fishery  households</t>
  </si>
  <si>
    <t xml:space="preserve">어 가 인 구       Fishery  population </t>
  </si>
  <si>
    <t>어 가 인 구        Fishery  population</t>
  </si>
  <si>
    <t>어 업 종 사 자      Fishery  workers</t>
  </si>
  <si>
    <t>합  계</t>
  </si>
  <si>
    <t>전  업</t>
  </si>
  <si>
    <t>겸   업        Part-time</t>
  </si>
  <si>
    <t>계</t>
  </si>
  <si>
    <t>남</t>
  </si>
  <si>
    <t>여</t>
  </si>
  <si>
    <t>소  계</t>
  </si>
  <si>
    <t>제 1 종</t>
  </si>
  <si>
    <t>제 2 종</t>
  </si>
  <si>
    <t>호당인구</t>
  </si>
  <si>
    <t>호당종사자</t>
  </si>
  <si>
    <t>Full</t>
  </si>
  <si>
    <t>Person per</t>
  </si>
  <si>
    <t>Worker per</t>
  </si>
  <si>
    <t>time</t>
  </si>
  <si>
    <t>Class I</t>
  </si>
  <si>
    <t>Class II</t>
  </si>
  <si>
    <t>household</t>
  </si>
  <si>
    <t>Male</t>
  </si>
  <si>
    <t>Female</t>
  </si>
  <si>
    <t>2 0 0 1</t>
  </si>
  <si>
    <t>2 0 0 2</t>
  </si>
  <si>
    <t>…</t>
  </si>
  <si>
    <t>2 0 0 4</t>
  </si>
  <si>
    <t>2 0 0 5</t>
  </si>
  <si>
    <t>자료 : 통계청 제주통계사무소</t>
  </si>
  <si>
    <t>Source : KNSO, Jeju Local Office</t>
  </si>
  <si>
    <t>Note : 1) 2000 data : from agricultural census</t>
  </si>
  <si>
    <r>
      <t xml:space="preserve">Source : </t>
    </r>
    <r>
      <rPr>
        <sz val="11"/>
        <rFont val="돋움"/>
        <family val="3"/>
      </rPr>
      <t>Marine &amp; Fishery Department</t>
    </r>
  </si>
  <si>
    <t xml:space="preserve">          제주도 전체 수치임</t>
  </si>
  <si>
    <r>
      <t>(</t>
    </r>
    <r>
      <rPr>
        <sz val="11"/>
        <rFont val="돋움"/>
        <family val="3"/>
      </rPr>
      <t>단위 : M/T, 천원)</t>
    </r>
  </si>
  <si>
    <t>41. 수산물 어획고       Fish  Catches  of  Fishery  Products</t>
  </si>
  <si>
    <r>
      <t>(</t>
    </r>
    <r>
      <rPr>
        <sz val="11"/>
        <rFont val="돋움"/>
        <family val="3"/>
      </rPr>
      <t>단위 : M/T, 천원)</t>
    </r>
  </si>
  <si>
    <t>(Unit : M/T, thousand won)</t>
  </si>
  <si>
    <t>합     계</t>
  </si>
  <si>
    <t>어    류</t>
  </si>
  <si>
    <t>갑 각 류</t>
  </si>
  <si>
    <t>연 체 동 물</t>
  </si>
  <si>
    <t>기타 수산물</t>
  </si>
  <si>
    <t>해 조 류</t>
  </si>
  <si>
    <t>Total</t>
  </si>
  <si>
    <t>Fishes</t>
  </si>
  <si>
    <t>Crustaceans</t>
  </si>
  <si>
    <t>Mollusca</t>
  </si>
  <si>
    <t>Other aquatic fisheries</t>
  </si>
  <si>
    <t>Seaweeds</t>
  </si>
  <si>
    <t>수  량</t>
  </si>
  <si>
    <t>금  액</t>
  </si>
  <si>
    <t>Catches</t>
  </si>
  <si>
    <t>Value</t>
  </si>
  <si>
    <t>2 0 0 5</t>
  </si>
  <si>
    <t>자료 : 제주특별자치도 해양수산정책과</t>
  </si>
  <si>
    <t>연  별</t>
  </si>
  <si>
    <t>합     계</t>
  </si>
  <si>
    <t>Year</t>
  </si>
  <si>
    <t>Total</t>
  </si>
  <si>
    <t>합     계</t>
  </si>
  <si>
    <t>논      벼</t>
  </si>
  <si>
    <t>밭     벼</t>
  </si>
  <si>
    <t>Paddy rice</t>
  </si>
  <si>
    <t>Upland Rice</t>
  </si>
  <si>
    <t>생 산 량</t>
  </si>
  <si>
    <t>미     곡</t>
  </si>
  <si>
    <t>맥     류</t>
  </si>
  <si>
    <t>잡     곡</t>
  </si>
  <si>
    <t>두     류</t>
  </si>
  <si>
    <t>서    류</t>
  </si>
  <si>
    <t>Rice</t>
  </si>
  <si>
    <t>Wheat &amp; Barley</t>
  </si>
  <si>
    <t>Miscellaneous grains</t>
  </si>
  <si>
    <t>Beans</t>
  </si>
  <si>
    <t>Potatoes</t>
  </si>
  <si>
    <t>면   적
Area</t>
  </si>
  <si>
    <t>생 산 량
Production</t>
  </si>
  <si>
    <t>수 혜 면 적</t>
  </si>
  <si>
    <t>수 혜 자 수</t>
  </si>
  <si>
    <t>예 산 액</t>
  </si>
  <si>
    <t>Benefitted area</t>
  </si>
  <si>
    <t>Beneficiaries</t>
  </si>
  <si>
    <t>Budget</t>
  </si>
  <si>
    <t>합        계
Total</t>
  </si>
  <si>
    <t>농 업 진 흥 지 역
Agricultural development land</t>
  </si>
  <si>
    <t>농 업 보 호 지 역
Agricultural conservation land</t>
  </si>
  <si>
    <t>필  지  수
No. of fields</t>
  </si>
  <si>
    <t>면    적
Area</t>
  </si>
  <si>
    <t>합    계</t>
  </si>
  <si>
    <t>경지없는 농가수</t>
  </si>
  <si>
    <t>0.1ha 미만</t>
  </si>
  <si>
    <t>0.1ha 이상</t>
  </si>
  <si>
    <t>0.5ha 이상</t>
  </si>
  <si>
    <t>1.0ha 이상</t>
  </si>
  <si>
    <t>1.5ha 이상</t>
  </si>
  <si>
    <t>2.0ha 이상</t>
  </si>
  <si>
    <t>3.0ha 이상</t>
  </si>
  <si>
    <t>5.0ha 이상</t>
  </si>
  <si>
    <t>10.0ha 이상</t>
  </si>
  <si>
    <t>Farm
households</t>
  </si>
  <si>
    <t>more than</t>
  </si>
  <si>
    <t>without
cultivated land</t>
  </si>
  <si>
    <t>Less than</t>
  </si>
  <si>
    <t>~0.5ha 미만
Less than</t>
  </si>
  <si>
    <t>~1.0ha미만</t>
  </si>
  <si>
    <t>~1.5ha 미만</t>
  </si>
  <si>
    <t>~2.0ha 미만</t>
  </si>
  <si>
    <t>~3.0ha 미만</t>
  </si>
  <si>
    <t>~5.0ha 미만</t>
  </si>
  <si>
    <t>~10.0ha 미만</t>
  </si>
  <si>
    <t>or larger</t>
  </si>
  <si>
    <t>합   계</t>
  </si>
  <si>
    <t>논</t>
  </si>
  <si>
    <t>밭</t>
  </si>
  <si>
    <t>가구당경지면적  Area of cultivated land per household</t>
  </si>
  <si>
    <t>계</t>
  </si>
  <si>
    <t>Rice paddy</t>
  </si>
  <si>
    <t>Dry paddy</t>
  </si>
  <si>
    <t>연  별</t>
  </si>
  <si>
    <t>합 계     Total</t>
  </si>
  <si>
    <t xml:space="preserve">  0 ~ 14세  Years old</t>
  </si>
  <si>
    <t>15 ~ 19세 Years old</t>
  </si>
  <si>
    <t>20 ~ 29세 Years old</t>
  </si>
  <si>
    <t>30 ~ 39세 Years old</t>
  </si>
  <si>
    <t>Year</t>
  </si>
  <si>
    <t>남자</t>
  </si>
  <si>
    <t>여자</t>
  </si>
  <si>
    <t>Male</t>
  </si>
  <si>
    <t>Female</t>
  </si>
  <si>
    <t>40 ~ 49세 years old</t>
  </si>
  <si>
    <t>50 ~ 59세 Years old</t>
  </si>
  <si>
    <t>60 ~ 64세 Years old</t>
  </si>
  <si>
    <t>65 ~ 69세 Years old</t>
  </si>
  <si>
    <t>70세 이상 Yeas old and over</t>
  </si>
  <si>
    <t>남자</t>
  </si>
  <si>
    <t>여자</t>
  </si>
  <si>
    <t>Male</t>
  </si>
  <si>
    <t>Female</t>
  </si>
  <si>
    <t>연  별</t>
  </si>
  <si>
    <t xml:space="preserve">농               가 </t>
  </si>
  <si>
    <t>농    가    인    구</t>
  </si>
  <si>
    <t>Year</t>
  </si>
  <si>
    <t>Farm households</t>
  </si>
  <si>
    <t>Farm  population</t>
  </si>
  <si>
    <t>계</t>
  </si>
  <si>
    <t>전   업</t>
  </si>
  <si>
    <t>1종 겸업</t>
  </si>
  <si>
    <t>2종 겸업</t>
  </si>
  <si>
    <t xml:space="preserve"> 남   자</t>
  </si>
  <si>
    <t>여  자</t>
  </si>
  <si>
    <t>Total</t>
  </si>
  <si>
    <t>Full-Time</t>
  </si>
  <si>
    <t>Part-time
Class Ⅰ</t>
  </si>
  <si>
    <t xml:space="preserve">Part-time
Class II </t>
  </si>
  <si>
    <t>Male</t>
  </si>
  <si>
    <t>Female</t>
  </si>
  <si>
    <t>조</t>
  </si>
  <si>
    <t>수     수</t>
  </si>
  <si>
    <t>옥  수  수</t>
  </si>
  <si>
    <t>메     밀</t>
  </si>
  <si>
    <t>기     타</t>
  </si>
  <si>
    <t>Millet</t>
  </si>
  <si>
    <t>Sorghum</t>
  </si>
  <si>
    <t>Corn</t>
  </si>
  <si>
    <t>Buck  wheat</t>
  </si>
  <si>
    <t>Others</t>
  </si>
  <si>
    <t>연  별</t>
  </si>
  <si>
    <t>합      계</t>
  </si>
  <si>
    <t>콩</t>
  </si>
  <si>
    <t>팥</t>
  </si>
  <si>
    <t>녹     두</t>
  </si>
  <si>
    <t>기     타</t>
  </si>
  <si>
    <t>Year</t>
  </si>
  <si>
    <t>Total</t>
  </si>
  <si>
    <t>Soy  bean</t>
  </si>
  <si>
    <t>Red  bean</t>
  </si>
  <si>
    <t>Green bean</t>
  </si>
  <si>
    <t>Others</t>
  </si>
  <si>
    <t>면   적</t>
  </si>
  <si>
    <t>생 산 량</t>
  </si>
  <si>
    <t>면  적</t>
  </si>
  <si>
    <t>Production</t>
  </si>
  <si>
    <t>Area</t>
  </si>
  <si>
    <t>kg/10a</t>
  </si>
  <si>
    <t>합        계     Total</t>
  </si>
  <si>
    <t>고     구     마        Sweet potato</t>
  </si>
  <si>
    <t>감           자     White potato</t>
  </si>
  <si>
    <t>조    미    채    소                            Flavour  vegetables</t>
  </si>
  <si>
    <t>고  추  Red pepper</t>
  </si>
  <si>
    <t>파     Welsh  onion</t>
  </si>
  <si>
    <t>양     파   Onion</t>
  </si>
  <si>
    <t>마    늘  Garlic</t>
  </si>
  <si>
    <t>생    강  Ginger</t>
  </si>
  <si>
    <t>기   타       Others</t>
  </si>
  <si>
    <t>근     채     류           Root  vegetables</t>
  </si>
  <si>
    <t>무     Radish</t>
  </si>
  <si>
    <t>당     근     Carrot</t>
  </si>
  <si>
    <t>연   별</t>
  </si>
  <si>
    <t>엽    채    류            Leafy  and  Stem  vegetables</t>
  </si>
  <si>
    <t>배    추  Chinese cabbage</t>
  </si>
  <si>
    <t>시   금   치   Spinach</t>
  </si>
  <si>
    <t>상   추   Lettuce</t>
  </si>
  <si>
    <t>양배추  Cabbage</t>
  </si>
  <si>
    <t>기   타   Others</t>
  </si>
  <si>
    <t>과     채     류                       Fruit  vegetables</t>
  </si>
  <si>
    <t>수   박  Water melon</t>
  </si>
  <si>
    <t>참   외   Sweet melon</t>
  </si>
  <si>
    <t>토 마 토    Tomato</t>
  </si>
  <si>
    <t>오   이   Cucumber</t>
  </si>
  <si>
    <t>호   박   Pumpkin</t>
  </si>
  <si>
    <t xml:space="preserve">kg/10a </t>
  </si>
  <si>
    <t>생  산  량
Production</t>
  </si>
  <si>
    <t>생   산   량</t>
  </si>
  <si>
    <t>면  적</t>
  </si>
  <si>
    <t>생        산       량
Production</t>
  </si>
  <si>
    <t>생   서</t>
  </si>
  <si>
    <t>정   곡</t>
  </si>
  <si>
    <t xml:space="preserve">생  서 </t>
  </si>
  <si>
    <t>Fresh</t>
  </si>
  <si>
    <t>Converted</t>
  </si>
  <si>
    <t>생   서
Fresh</t>
  </si>
  <si>
    <t>정   곡
Converted</t>
  </si>
  <si>
    <t>계
Total</t>
  </si>
  <si>
    <r>
      <t>절화류</t>
    </r>
    <r>
      <rPr>
        <b/>
        <vertAlign val="superscript"/>
        <sz val="11"/>
        <rFont val="돋움"/>
        <family val="3"/>
      </rPr>
      <t>1)</t>
    </r>
    <r>
      <rPr>
        <b/>
        <sz val="11"/>
        <rFont val="돋움"/>
        <family val="3"/>
      </rPr>
      <t xml:space="preserve"> 
Cut flowers</t>
    </r>
  </si>
  <si>
    <t>분화류 
Pot flowers</t>
  </si>
  <si>
    <r>
      <t>난류</t>
    </r>
    <r>
      <rPr>
        <b/>
        <vertAlign val="superscript"/>
        <sz val="11"/>
        <rFont val="돋움"/>
        <family val="3"/>
      </rPr>
      <t xml:space="preserve">2) 
</t>
    </r>
    <r>
      <rPr>
        <b/>
        <sz val="11"/>
        <rFont val="돋움"/>
        <family val="3"/>
      </rPr>
      <t>Orchidacea</t>
    </r>
  </si>
  <si>
    <t>초화류
 Herbaceous flowering plants</t>
  </si>
  <si>
    <r>
      <t>관상수류</t>
    </r>
    <r>
      <rPr>
        <b/>
        <vertAlign val="superscript"/>
        <sz val="11"/>
        <rFont val="돋움"/>
        <family val="3"/>
      </rPr>
      <t>3)</t>
    </r>
    <r>
      <rPr>
        <b/>
        <sz val="11"/>
        <rFont val="돋움"/>
        <family val="3"/>
      </rPr>
      <t xml:space="preserve">
Ornamental plants</t>
    </r>
  </si>
  <si>
    <t>화목류 
Flowering shrubs</t>
  </si>
  <si>
    <t>기타화훼류 
Other flowers</t>
  </si>
  <si>
    <t>면   적</t>
  </si>
  <si>
    <t>생산량</t>
  </si>
  <si>
    <t>Area</t>
  </si>
  <si>
    <t>Production</t>
  </si>
  <si>
    <r>
      <t>기타특용</t>
    </r>
    <r>
      <rPr>
        <b/>
        <vertAlign val="superscript"/>
        <sz val="10"/>
        <rFont val="돋움"/>
        <family val="3"/>
      </rPr>
      <t>1)</t>
    </r>
    <r>
      <rPr>
        <b/>
        <sz val="10"/>
        <rFont val="돋움"/>
        <family val="3"/>
      </rPr>
      <t xml:space="preserve"> Others special crops</t>
    </r>
  </si>
  <si>
    <r>
      <t>약 용 작 물</t>
    </r>
    <r>
      <rPr>
        <b/>
        <vertAlign val="superscript"/>
        <sz val="10"/>
        <rFont val="돋움"/>
        <family val="3"/>
      </rPr>
      <t>2)</t>
    </r>
    <r>
      <rPr>
        <b/>
        <sz val="10"/>
        <rFont val="돋움"/>
        <family val="3"/>
      </rPr>
      <t xml:space="preserve">Medicinal herbs </t>
    </r>
  </si>
  <si>
    <r>
      <t>Y</t>
    </r>
    <r>
      <rPr>
        <sz val="11"/>
        <rFont val="돋움"/>
        <family val="3"/>
      </rPr>
      <t>ear</t>
    </r>
  </si>
  <si>
    <t xml:space="preserve">   주 : 품목조합 - 감협, 양돈, 낙협, 양봉</t>
  </si>
  <si>
    <t>Source : Maritime Affairs and Fisheries Policy Div.</t>
  </si>
  <si>
    <t xml:space="preserve">   주 : 해양수산부『어업생산통계』(2001년 까지는 통계청 제주통계사무소 자료임)</t>
  </si>
  <si>
    <r>
      <t xml:space="preserve">       </t>
    </r>
    <r>
      <rPr>
        <sz val="11"/>
        <rFont val="돋움"/>
        <family val="3"/>
      </rPr>
      <t xml:space="preserve">  제주도 전체 수치임</t>
    </r>
  </si>
  <si>
    <t>(단위 : M/T, 백만원)</t>
  </si>
  <si>
    <t>(Unit : M/T, million won)</t>
  </si>
  <si>
    <t xml:space="preserve"> 2 0 0 0</t>
  </si>
  <si>
    <t>2 0 0 1</t>
  </si>
  <si>
    <t>2 0 0 2</t>
  </si>
  <si>
    <t>2 0 0 3</t>
  </si>
  <si>
    <t>2 0 0 4</t>
  </si>
  <si>
    <t>수  량</t>
  </si>
  <si>
    <t>금  액</t>
  </si>
  <si>
    <t>Volume</t>
  </si>
  <si>
    <t>Amount</t>
  </si>
  <si>
    <t>소   건   품</t>
  </si>
  <si>
    <t>Dried</t>
  </si>
  <si>
    <t>염   건   품</t>
  </si>
  <si>
    <t>Salted ＆ Dried</t>
  </si>
  <si>
    <t>자   건   품</t>
  </si>
  <si>
    <t>Cooked</t>
  </si>
  <si>
    <t>염   장   품</t>
  </si>
  <si>
    <t>Salted</t>
  </si>
  <si>
    <t>염   신   품</t>
  </si>
  <si>
    <t>Pickled</t>
  </si>
  <si>
    <t>통   조   림</t>
  </si>
  <si>
    <t>Canned</t>
  </si>
  <si>
    <t>냉   동   품</t>
  </si>
  <si>
    <t>Frozen</t>
  </si>
  <si>
    <t>해 조 제 품</t>
  </si>
  <si>
    <t>Dried Seaweed</t>
  </si>
  <si>
    <t>한         천</t>
  </si>
  <si>
    <t>Agar-Agar</t>
  </si>
  <si>
    <t>연   제   품</t>
  </si>
  <si>
    <t>Ground Fish Meal</t>
  </si>
  <si>
    <t>조미가공품</t>
  </si>
  <si>
    <t>Flavour Seasoned</t>
  </si>
  <si>
    <t>어   유   분</t>
  </si>
  <si>
    <t>Fish Meal ＆ Oil</t>
  </si>
  <si>
    <t>기        타</t>
  </si>
  <si>
    <t>Others</t>
  </si>
  <si>
    <t>자료 : 제주특별자치도 해양수산정책과</t>
  </si>
  <si>
    <t>Source : Maritime Affairs and Fisheries Policy Div.</t>
  </si>
  <si>
    <t xml:space="preserve">   주 : 제주도 전체 수치임.</t>
  </si>
  <si>
    <t xml:space="preserve">      Note : Total figures of Jeju Province.</t>
  </si>
  <si>
    <r>
      <t>자료</t>
    </r>
    <r>
      <rPr>
        <sz val="11"/>
        <rFont val="돋움"/>
        <family val="3"/>
      </rPr>
      <t xml:space="preserve"> : 수협중앙회 제주영업본부</t>
    </r>
  </si>
  <si>
    <t xml:space="preserve">44.  친환경농산물 인증현황     Certification of Environment-friendly farming </t>
  </si>
  <si>
    <t>(단위 : 건, ha, 톤)</t>
  </si>
  <si>
    <t>(Unit : case, ha, ton)</t>
  </si>
  <si>
    <t>No. of
cases</t>
  </si>
  <si>
    <t>No. of
Househ
olds</t>
  </si>
  <si>
    <t>Total
Area</t>
  </si>
  <si>
    <t>Amounts</t>
  </si>
  <si>
    <t>Area</t>
  </si>
  <si>
    <t>자료 : 국립농산물품질관리원 제주지원</t>
  </si>
  <si>
    <t xml:space="preserve">Source : National Agricultural Products Quality Management Service, Jeju Provincial Office </t>
  </si>
  <si>
    <t xml:space="preserve">   주 : 제주도 전체 수치임.</t>
  </si>
  <si>
    <t>Ⅵ. 농림·수산업      AGRICULTURE, FORESTRY AND FISHING</t>
  </si>
  <si>
    <t>(단위 : 가구, 명)</t>
  </si>
  <si>
    <t>(Unit : household, person)</t>
  </si>
  <si>
    <t>1 9 9 9</t>
  </si>
  <si>
    <t>2 0 0 0</t>
  </si>
  <si>
    <t>2 0 0 1</t>
  </si>
  <si>
    <t>2 0 0 2</t>
  </si>
  <si>
    <t>2 0 0 4</t>
  </si>
  <si>
    <t>2 0 0 5</t>
  </si>
  <si>
    <t>자료 : 통계청 제주통계사무소</t>
  </si>
  <si>
    <t>Source : KNSO, Jeju Local Office</t>
  </si>
  <si>
    <t>For beef cattle</t>
  </si>
  <si>
    <t>Cattle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</si>
  <si>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</si>
  <si>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</si>
  <si>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</si>
  <si>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</si>
  <si>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</si>
  <si>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</si>
  <si>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</si>
  <si>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</si>
  <si>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</si>
  <si>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용   재</t>
  </si>
  <si>
    <t>죽   재</t>
  </si>
  <si>
    <t>연  료</t>
  </si>
  <si>
    <t>농용자재</t>
  </si>
  <si>
    <t>종  실</t>
  </si>
  <si>
    <t>버  섯</t>
  </si>
  <si>
    <t>섬유원료</t>
  </si>
  <si>
    <t>수  지</t>
  </si>
  <si>
    <t>탄닌원료</t>
  </si>
  <si>
    <t>약  용</t>
  </si>
  <si>
    <t>죽  순</t>
  </si>
  <si>
    <t>산 나 물</t>
  </si>
  <si>
    <t>(㎥)</t>
  </si>
  <si>
    <t>(속)</t>
  </si>
  <si>
    <t>(M/T)</t>
  </si>
  <si>
    <t>(t)</t>
  </si>
  <si>
    <t>(㎏)</t>
  </si>
  <si>
    <t xml:space="preserve"> 2002(북제주군)</t>
  </si>
  <si>
    <t>Deforestation</t>
  </si>
  <si>
    <t>Unauthorized tree-cutting</t>
  </si>
  <si>
    <t>33.  산  림  피  해      Forest  Damage</t>
  </si>
  <si>
    <t>2004(북제주군)</t>
  </si>
  <si>
    <t>어     항     Fishing ports</t>
  </si>
  <si>
    <t>위   판   장</t>
  </si>
  <si>
    <t>방  파  제</t>
  </si>
  <si>
    <t>선  착  장</t>
  </si>
  <si>
    <t>물  양  장</t>
  </si>
  <si>
    <t>급  수  시  설</t>
  </si>
  <si>
    <t>급  유  시  설</t>
  </si>
  <si>
    <t>지     정     항</t>
  </si>
  <si>
    <t>어  항</t>
  </si>
  <si>
    <t xml:space="preserve">개소 </t>
  </si>
  <si>
    <t>1일급수능력</t>
  </si>
  <si>
    <t>(㎡)</t>
  </si>
  <si>
    <t>(t/일)
Daily</t>
  </si>
  <si>
    <t>Water-supply</t>
  </si>
  <si>
    <t>Storage</t>
  </si>
  <si>
    <t>Class Ⅰ</t>
  </si>
  <si>
    <t>Class Ⅱ</t>
  </si>
  <si>
    <t>size</t>
  </si>
  <si>
    <t>Capacity</t>
  </si>
  <si>
    <t>tanks</t>
  </si>
  <si>
    <t>건조기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</si>
  <si>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</si>
  <si>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</si>
  <si>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</si>
  <si>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</si>
  <si>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</si>
  <si>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</si>
  <si>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</si>
  <si>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 xml:space="preserve">   주 : 제주도 전체 수치임.</t>
  </si>
  <si>
    <t>수    렵    면     허</t>
  </si>
  <si>
    <t>포   획   승   인</t>
  </si>
  <si>
    <t>포  획  량</t>
  </si>
  <si>
    <t>수렵수입액</t>
  </si>
  <si>
    <t>Hunting  license</t>
  </si>
  <si>
    <t>Permits of hunting</t>
  </si>
  <si>
    <t>Amount of</t>
  </si>
  <si>
    <t>내  국  인</t>
  </si>
  <si>
    <t>외  국  인</t>
  </si>
  <si>
    <t>외교관·군인</t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</si>
  <si>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</si>
  <si>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</si>
  <si>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</si>
  <si>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</si>
  <si>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</si>
  <si>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</si>
  <si>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</si>
  <si>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</si>
  <si>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t>(마리)</t>
  </si>
  <si>
    <t>(천원)</t>
  </si>
  <si>
    <t>(단위 : 건)</t>
  </si>
  <si>
    <t>(Unit : case)</t>
  </si>
  <si>
    <t>(단위 : ha, M/T)</t>
  </si>
  <si>
    <t>(Unit : ha, M/T)</t>
  </si>
  <si>
    <t>(단위 : ha)</t>
  </si>
  <si>
    <t>(Unit : ha)</t>
  </si>
  <si>
    <t>kg/10a</t>
  </si>
  <si>
    <t>kg/10a</t>
  </si>
  <si>
    <t>-</t>
  </si>
  <si>
    <t>-</t>
  </si>
  <si>
    <t>Primary Cooperative</t>
  </si>
  <si>
    <t>Long rotation species</t>
  </si>
  <si>
    <t>Fruit &amp; nut species</t>
  </si>
  <si>
    <t>Fast-growing species</t>
  </si>
  <si>
    <t>Large trees</t>
  </si>
  <si>
    <t>Landscape trees</t>
  </si>
  <si>
    <t>본   수</t>
  </si>
  <si>
    <t>Seedlings</t>
  </si>
  <si>
    <t>Pine gall midge</t>
  </si>
  <si>
    <t>Pine wood nematode</t>
  </si>
  <si>
    <t>chestnut insect pests</t>
  </si>
  <si>
    <t>(단위 : 마리)</t>
  </si>
  <si>
    <t>(단위 : ha, 천본)</t>
  </si>
  <si>
    <t>(단위 : ha, 천원)</t>
  </si>
  <si>
    <t>Others</t>
  </si>
  <si>
    <t>2 0 0 0</t>
  </si>
  <si>
    <t>…</t>
  </si>
  <si>
    <t>연    별</t>
  </si>
  <si>
    <t>2 0 0 1</t>
  </si>
  <si>
    <t>2 0 0 0</t>
  </si>
  <si>
    <t xml:space="preserve"> </t>
  </si>
  <si>
    <t>Ildo 2 dong</t>
  </si>
  <si>
    <t>Samdo 2 dong</t>
  </si>
  <si>
    <t>Yongdam 2 dong</t>
  </si>
  <si>
    <t>계</t>
  </si>
  <si>
    <t>Total</t>
  </si>
  <si>
    <t>2 0 0 2</t>
  </si>
  <si>
    <t>2 0 0 1</t>
  </si>
  <si>
    <t>(Unit : person)</t>
  </si>
  <si>
    <t>Male</t>
  </si>
  <si>
    <t>Female</t>
  </si>
  <si>
    <t>합   계</t>
  </si>
  <si>
    <t>합    계</t>
  </si>
  <si>
    <t>자료 : 공원녹지과</t>
  </si>
  <si>
    <t>면   적</t>
  </si>
  <si>
    <t>Production</t>
  </si>
  <si>
    <t>Area</t>
  </si>
  <si>
    <t>Source : KNSO, Jeju Local Office</t>
  </si>
  <si>
    <t>-</t>
  </si>
  <si>
    <t>연  별</t>
  </si>
  <si>
    <t>합계</t>
  </si>
  <si>
    <t>솔잎혹파리</t>
  </si>
  <si>
    <t>솔껍질 깍지벌레</t>
  </si>
  <si>
    <t>소나무재선충</t>
  </si>
  <si>
    <t>솔나방</t>
  </si>
  <si>
    <t>흰불나방</t>
  </si>
  <si>
    <t>오니라무 잎벌레</t>
  </si>
  <si>
    <t>잣나무 털녹병</t>
  </si>
  <si>
    <t>황철나무 알락하늘소</t>
  </si>
  <si>
    <t>밤나무해충</t>
  </si>
  <si>
    <t>기타해충</t>
  </si>
  <si>
    <t>(Unit : head)</t>
  </si>
  <si>
    <t>기  종  저</t>
  </si>
  <si>
    <t>돼지콜레라</t>
  </si>
  <si>
    <t>돼      지</t>
  </si>
  <si>
    <t>돼지단독</t>
  </si>
  <si>
    <t>광 견 병</t>
  </si>
  <si>
    <t>뉴캣슬병</t>
  </si>
  <si>
    <t>추 백 리</t>
  </si>
  <si>
    <t>Hog</t>
  </si>
  <si>
    <t>오제스키병</t>
  </si>
  <si>
    <t>Swine</t>
  </si>
  <si>
    <t>Newcastle</t>
  </si>
  <si>
    <t>Pullorum</t>
  </si>
  <si>
    <t>식육포장
처리업</t>
  </si>
  <si>
    <t>Black leg</t>
  </si>
  <si>
    <t>cholera</t>
  </si>
  <si>
    <t>Aujeszky's</t>
  </si>
  <si>
    <t>2 0 0 3</t>
  </si>
  <si>
    <t>erysipelas</t>
  </si>
  <si>
    <t>Rabies</t>
  </si>
  <si>
    <t>disease</t>
  </si>
  <si>
    <t>비기관염</t>
  </si>
  <si>
    <t>Year</t>
  </si>
  <si>
    <t>국  유  림     National forest</t>
  </si>
  <si>
    <t>공  유  림    Public forest</t>
  </si>
  <si>
    <t>사 유 림</t>
  </si>
  <si>
    <t>산림청 소관</t>
  </si>
  <si>
    <t>타부처 소관</t>
  </si>
  <si>
    <t>도 유 림</t>
  </si>
  <si>
    <t>Under Forestry</t>
  </si>
  <si>
    <t>Private</t>
  </si>
  <si>
    <t>Administration</t>
  </si>
  <si>
    <t>forest</t>
  </si>
  <si>
    <t>장  기  수</t>
  </si>
  <si>
    <t>유  실  수</t>
  </si>
  <si>
    <t>속  성  수</t>
  </si>
  <si>
    <t>대  묘  수</t>
  </si>
  <si>
    <t>조  경  수</t>
  </si>
  <si>
    <t>2 0 0 5</t>
  </si>
  <si>
    <t>2 0 0 3</t>
  </si>
  <si>
    <t>자료 : 친환경감귤농정과</t>
  </si>
  <si>
    <t>(단위 : 개, 명, 백만원)</t>
  </si>
  <si>
    <t>(Unit : number, person, million won)</t>
  </si>
  <si>
    <t>(단위 : ㎥)</t>
  </si>
  <si>
    <t>(Unit : ㎥)</t>
  </si>
  <si>
    <t>연  별</t>
  </si>
  <si>
    <t>합   계</t>
  </si>
  <si>
    <t>침 엽 수</t>
  </si>
  <si>
    <t xml:space="preserve">활 엽 수 </t>
  </si>
  <si>
    <t>혼 효 림</t>
  </si>
  <si>
    <t>죽 림 (속)</t>
  </si>
  <si>
    <t>Year</t>
  </si>
  <si>
    <t>Total</t>
  </si>
  <si>
    <t>Conifer</t>
  </si>
  <si>
    <t>Non-conifer</t>
  </si>
  <si>
    <t>Mixed</t>
  </si>
  <si>
    <t>Bamboo</t>
  </si>
  <si>
    <t>합          계</t>
  </si>
  <si>
    <t>도    벌</t>
  </si>
  <si>
    <t>무 허 가 벌 채</t>
  </si>
  <si>
    <t>건   수</t>
  </si>
  <si>
    <t>피 해 액</t>
  </si>
  <si>
    <t>Amount</t>
  </si>
  <si>
    <t>Cases</t>
  </si>
  <si>
    <t>damaged</t>
  </si>
  <si>
    <t xml:space="preserve">산     림     훼      손 </t>
  </si>
  <si>
    <t>산      불</t>
  </si>
  <si>
    <t>기        타</t>
  </si>
  <si>
    <t>Forest exploitation</t>
  </si>
  <si>
    <t>Mountain fire</t>
  </si>
  <si>
    <t>건  수</t>
  </si>
  <si>
    <t>피  해  액</t>
  </si>
  <si>
    <t>남</t>
  </si>
  <si>
    <t>2001(제주시)</t>
  </si>
  <si>
    <t>2004(북제주군)</t>
  </si>
  <si>
    <t xml:space="preserve">   2000(북제주군)</t>
  </si>
  <si>
    <t xml:space="preserve">   2001(북제주군)</t>
  </si>
  <si>
    <t xml:space="preserve">   2002(북제주군)</t>
  </si>
  <si>
    <t xml:space="preserve">   2003(북제주군)</t>
  </si>
  <si>
    <r>
      <t xml:space="preserve">   </t>
    </r>
    <r>
      <rPr>
        <sz val="11"/>
        <rFont val="돋움"/>
        <family val="3"/>
      </rPr>
      <t>2004(북제주군)</t>
    </r>
  </si>
  <si>
    <r>
      <t>2</t>
    </r>
    <r>
      <rPr>
        <sz val="11"/>
        <rFont val="돋움"/>
        <family val="3"/>
      </rPr>
      <t>004(북제주군)</t>
    </r>
  </si>
  <si>
    <t>합    계   Total</t>
  </si>
  <si>
    <t>감      귤   Citrus</t>
  </si>
  <si>
    <t>파 인 애 플   Pineapple</t>
  </si>
  <si>
    <t>단       감    Persimmon</t>
  </si>
  <si>
    <t>키     위     kiwi</t>
  </si>
  <si>
    <t>(단위 : ha, M/T, 백만원)</t>
  </si>
  <si>
    <t>(Unit : ha, M/T, million won)</t>
  </si>
  <si>
    <t>식 부 면 적</t>
  </si>
  <si>
    <t>품종별 생산량       production  by  Citrus(M/T)</t>
  </si>
  <si>
    <r>
      <t xml:space="preserve">조 수 입 </t>
    </r>
    <r>
      <rPr>
        <vertAlign val="superscript"/>
        <sz val="10"/>
        <rFont val="돋움"/>
        <family val="3"/>
      </rPr>
      <t>1)</t>
    </r>
  </si>
  <si>
    <r>
      <t xml:space="preserve">유 통 처 리 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 xml:space="preserve"> Handling method(M/T)</t>
    </r>
  </si>
  <si>
    <t>(ha)</t>
  </si>
  <si>
    <t>온주  Satsuma Mandarin</t>
  </si>
  <si>
    <t>만 감 류</t>
  </si>
  <si>
    <t>(백만원)</t>
  </si>
  <si>
    <t>생과반출</t>
  </si>
  <si>
    <t>가공처리</t>
  </si>
  <si>
    <t>기타소비</t>
  </si>
  <si>
    <t>조    생</t>
  </si>
  <si>
    <t>중 만 생</t>
  </si>
  <si>
    <t>Early</t>
  </si>
  <si>
    <t xml:space="preserve">Mid/Late </t>
  </si>
  <si>
    <t>Citrus noblise</t>
  </si>
  <si>
    <t>Sold as fresh</t>
  </si>
  <si>
    <t>Planted area</t>
  </si>
  <si>
    <t>harvested</t>
  </si>
  <si>
    <t>(Orange)</t>
  </si>
  <si>
    <t>Gross receipts</t>
  </si>
  <si>
    <t>fruit</t>
  </si>
  <si>
    <t>Processed</t>
  </si>
  <si>
    <t>연별 및
조합별</t>
  </si>
  <si>
    <t>조합수</t>
  </si>
  <si>
    <t>조합원수</t>
  </si>
  <si>
    <t>직    원    수</t>
  </si>
  <si>
    <t>주 요 경 제 사 업 실 적</t>
  </si>
  <si>
    <t>주요경제사업실적</t>
  </si>
  <si>
    <t>연 중 여 신 실 적</t>
  </si>
  <si>
    <t>연 말 현 재 수 신 잔 고</t>
  </si>
  <si>
    <t>Year &amp;
Cooperative</t>
  </si>
  <si>
    <t>Staffs</t>
  </si>
  <si>
    <t>여</t>
  </si>
  <si>
    <t>판매</t>
  </si>
  <si>
    <t>구매</t>
  </si>
  <si>
    <t>생활물자</t>
  </si>
  <si>
    <t>가공</t>
  </si>
  <si>
    <t>창고</t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</si>
  <si>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</si>
  <si>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</si>
  <si>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</si>
  <si>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</si>
  <si>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</si>
  <si>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</si>
  <si>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</si>
  <si>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of</t>
  </si>
  <si>
    <t>Ware</t>
  </si>
  <si>
    <t>Other</t>
  </si>
  <si>
    <t>Credit</t>
  </si>
  <si>
    <t>Time and</t>
  </si>
  <si>
    <t>Demand</t>
  </si>
  <si>
    <t>unions</t>
  </si>
  <si>
    <t>Members</t>
  </si>
  <si>
    <t>Sale</t>
  </si>
  <si>
    <t>Purchasing</t>
  </si>
  <si>
    <t>Commodities</t>
  </si>
  <si>
    <t>Processing</t>
  </si>
  <si>
    <t>house</t>
  </si>
  <si>
    <t>Transportation</t>
  </si>
  <si>
    <t>Mutual aid</t>
  </si>
  <si>
    <t>utility</t>
  </si>
  <si>
    <t>banking fund</t>
  </si>
  <si>
    <t>savings deposit</t>
  </si>
  <si>
    <t>deposit</t>
  </si>
  <si>
    <r>
      <t xml:space="preserve">중앙회 </t>
    </r>
    <r>
      <rPr>
        <vertAlign val="superscript"/>
        <sz val="9"/>
        <rFont val="돋움"/>
        <family val="3"/>
      </rPr>
      <t>1)</t>
    </r>
  </si>
  <si>
    <t>Regional Head Offices</t>
  </si>
  <si>
    <t>지역조합</t>
  </si>
  <si>
    <t>Branch Office
Puk jeju County</t>
  </si>
  <si>
    <r>
      <t>품목조합</t>
    </r>
    <r>
      <rPr>
        <vertAlign val="superscript"/>
        <sz val="9"/>
        <rFont val="돋움"/>
        <family val="3"/>
      </rPr>
      <t>2)</t>
    </r>
  </si>
  <si>
    <t>자료 : 농협중앙회 제주지역본부(회원 축협 포함임)</t>
  </si>
  <si>
    <t>15. 농업용 기계 보유           Agricultural Machinery Holdings</t>
  </si>
  <si>
    <t>(단위 : 대)</t>
  </si>
  <si>
    <t>동     력</t>
  </si>
  <si>
    <t>농용 트랙터</t>
  </si>
  <si>
    <t>스피드</t>
  </si>
  <si>
    <t>수    도</t>
  </si>
  <si>
    <t>동력 이앙기</t>
  </si>
  <si>
    <t>관리기</t>
  </si>
  <si>
    <t>바인더</t>
  </si>
  <si>
    <t>곡    물</t>
  </si>
  <si>
    <t>농 산 물</t>
  </si>
  <si>
    <t>농 업 용</t>
  </si>
  <si>
    <t>경 운 기</t>
  </si>
  <si>
    <t>farm tractor</t>
  </si>
  <si>
    <t>스프레이어</t>
  </si>
  <si>
    <t>일반용</t>
  </si>
  <si>
    <t>Ricetranplanter</t>
  </si>
  <si>
    <t>건 조 기</t>
  </si>
  <si>
    <t>난 방 기</t>
  </si>
  <si>
    <t>Power</t>
  </si>
  <si>
    <t>소형</t>
  </si>
  <si>
    <t>중형</t>
  </si>
  <si>
    <t>대형</t>
  </si>
  <si>
    <t>(SS기)</t>
  </si>
  <si>
    <t>방제기</t>
  </si>
  <si>
    <t>보행형</t>
  </si>
  <si>
    <t>승용형</t>
  </si>
  <si>
    <t>3조이하</t>
  </si>
  <si>
    <t>4조</t>
  </si>
  <si>
    <t>5조이상</t>
  </si>
  <si>
    <t>tiller</t>
  </si>
  <si>
    <t>Small</t>
  </si>
  <si>
    <t>Medium</t>
  </si>
  <si>
    <t>Big</t>
  </si>
  <si>
    <t>Walking</t>
  </si>
  <si>
    <t>Riding</t>
  </si>
  <si>
    <t>Controller</t>
  </si>
  <si>
    <t>Less than
3 Row</t>
  </si>
  <si>
    <t>5 Row
and over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</si>
  <si>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</si>
  <si>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</si>
  <si>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</si>
  <si>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</si>
  <si>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</si>
  <si>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</si>
  <si>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</si>
  <si>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일도1동</t>
  </si>
  <si>
    <t>Ildo 1 dong</t>
  </si>
  <si>
    <t>일도2동</t>
  </si>
  <si>
    <t>이도1동</t>
  </si>
  <si>
    <t>Ido  dong</t>
  </si>
  <si>
    <t>이도2동</t>
  </si>
  <si>
    <t>삼도1동</t>
  </si>
  <si>
    <t>Samdo 1 dong</t>
  </si>
  <si>
    <t>삼도2동</t>
  </si>
  <si>
    <t>용담1동</t>
  </si>
  <si>
    <t>Yongdam 1 dong</t>
  </si>
  <si>
    <t>용담2동</t>
  </si>
  <si>
    <t>건입동</t>
  </si>
  <si>
    <t>Geonip-dong</t>
  </si>
  <si>
    <t>화북동</t>
  </si>
  <si>
    <t>Hwabuk-dong</t>
  </si>
  <si>
    <t>삼양동</t>
  </si>
  <si>
    <t>Samyang-dong</t>
  </si>
  <si>
    <t>봉개동</t>
  </si>
  <si>
    <t>Bonggae-dong</t>
  </si>
  <si>
    <t>아라동</t>
  </si>
  <si>
    <t>Ara-dong</t>
  </si>
  <si>
    <t>오라동</t>
  </si>
  <si>
    <t>Ora-dong</t>
  </si>
  <si>
    <t>Yeon-dong</t>
  </si>
  <si>
    <t>노형동</t>
  </si>
  <si>
    <t>Nohyeong-dong</t>
  </si>
  <si>
    <t>외도동</t>
  </si>
  <si>
    <t>Oedo-dong</t>
  </si>
  <si>
    <t>이호동</t>
  </si>
  <si>
    <t>Iho-dong</t>
  </si>
  <si>
    <t>도두동</t>
  </si>
  <si>
    <t>Dodu-dong</t>
  </si>
  <si>
    <t>16.  비   료   공   급             Supply  of  Chemical  Fertilizers</t>
  </si>
  <si>
    <t>(단위 : M/T)</t>
  </si>
  <si>
    <t>(Unit : M/T)</t>
  </si>
  <si>
    <t>성  분  별         By element</t>
  </si>
  <si>
    <t>종    류    별                     By   type</t>
  </si>
  <si>
    <t>질소질</t>
  </si>
  <si>
    <t xml:space="preserve"> 인산질</t>
  </si>
  <si>
    <t>가리질</t>
  </si>
  <si>
    <t>기 타</t>
  </si>
  <si>
    <t>유  안</t>
  </si>
  <si>
    <t>요  소</t>
  </si>
  <si>
    <t>과  석</t>
  </si>
  <si>
    <t>중 과 석</t>
  </si>
  <si>
    <t>용성인비</t>
  </si>
  <si>
    <t>복합비료</t>
  </si>
  <si>
    <t>용 과 린</t>
  </si>
  <si>
    <t>Triple</t>
  </si>
  <si>
    <t>Ammonium</t>
  </si>
  <si>
    <t>Sup.</t>
  </si>
  <si>
    <t>Triplesup</t>
  </si>
  <si>
    <t>Fused</t>
  </si>
  <si>
    <t>Pot.</t>
  </si>
  <si>
    <t>Complex</t>
  </si>
  <si>
    <t>Sup fused</t>
  </si>
  <si>
    <t>Nitrogenous</t>
  </si>
  <si>
    <t>Phosphate</t>
  </si>
  <si>
    <t>Potash</t>
  </si>
  <si>
    <t>sulfate</t>
  </si>
  <si>
    <t>Urea</t>
  </si>
  <si>
    <t>phos.</t>
  </si>
  <si>
    <t>sup. phos.</t>
  </si>
  <si>
    <t>phosphate</t>
  </si>
  <si>
    <t>chlo.</t>
  </si>
  <si>
    <t>fertilizer</t>
  </si>
  <si>
    <t xml:space="preserve">   주 : 1) 황산가리 포함</t>
  </si>
  <si>
    <t xml:space="preserve">   Note : 1) Including Pot. Sulp. </t>
  </si>
  <si>
    <r>
      <t>자료</t>
    </r>
    <r>
      <rPr>
        <sz val="11"/>
        <rFont val="돋움"/>
        <family val="3"/>
      </rPr>
      <t xml:space="preserve"> :</t>
    </r>
    <r>
      <rPr>
        <sz val="11"/>
        <rFont val="돋움"/>
        <family val="3"/>
      </rPr>
      <t xml:space="preserve"> 해양수산과</t>
    </r>
  </si>
  <si>
    <r>
      <t xml:space="preserve">17. 지  하  수  개  발 </t>
    </r>
    <r>
      <rPr>
        <b/>
        <vertAlign val="superscript"/>
        <sz val="18"/>
        <rFont val="돋움"/>
        <family val="3"/>
      </rPr>
      <t xml:space="preserve">1)  </t>
    </r>
    <r>
      <rPr>
        <b/>
        <sz val="18"/>
        <rFont val="돋움"/>
        <family val="3"/>
      </rPr>
      <t>Underground Water Development</t>
    </r>
  </si>
  <si>
    <t>(단위 : 개, 천원)</t>
  </si>
  <si>
    <t>(Unit : number, thousand won)</t>
  </si>
  <si>
    <t xml:space="preserve">착   정  </t>
  </si>
  <si>
    <t>이   용   시   설   (비)</t>
  </si>
  <si>
    <t>총투자액</t>
  </si>
  <si>
    <t>용수개발량</t>
  </si>
  <si>
    <t>Well drilling</t>
  </si>
  <si>
    <t>Underground-water facilities</t>
  </si>
  <si>
    <t>(㎥/D)</t>
  </si>
  <si>
    <t>공   수</t>
  </si>
  <si>
    <t>투자액</t>
  </si>
  <si>
    <t>지 구 수</t>
  </si>
  <si>
    <t>재원별 사업비  Business expenses by financing source</t>
  </si>
  <si>
    <t>국  비</t>
  </si>
  <si>
    <t>지 방 비</t>
  </si>
  <si>
    <t>주   민</t>
  </si>
  <si>
    <t>Gross</t>
  </si>
  <si>
    <t xml:space="preserve">Number of </t>
  </si>
  <si>
    <t>Invested</t>
  </si>
  <si>
    <t>National</t>
  </si>
  <si>
    <t>Local</t>
  </si>
  <si>
    <t>amount</t>
  </si>
  <si>
    <t>water</t>
  </si>
  <si>
    <t>drilled holes</t>
  </si>
  <si>
    <t>of areas</t>
  </si>
  <si>
    <t>gov`t</t>
  </si>
  <si>
    <t>Residents</t>
  </si>
  <si>
    <t>invested</t>
  </si>
  <si>
    <t>developed</t>
  </si>
  <si>
    <t>25             (12)</t>
  </si>
  <si>
    <t>8,000       (5,600)</t>
  </si>
  <si>
    <t xml:space="preserve"> Source : Agriculture Policy DIv.</t>
  </si>
  <si>
    <t xml:space="preserve">   주: 농업용 관정임</t>
  </si>
  <si>
    <t xml:space="preserve">        제주도 전체 수치이며, ()는 제주시 수치임.</t>
  </si>
  <si>
    <t>18. 가축사육가구 및 마리             Number of Livestock, Poultry and Feeders</t>
  </si>
  <si>
    <t>(단위 : 가구, 마리)</t>
  </si>
  <si>
    <t>(Unit : Household, Head)</t>
  </si>
  <si>
    <t>연별 및 동별</t>
  </si>
  <si>
    <t>한 육 우
Native and beef cattle</t>
  </si>
  <si>
    <t>젖   소
Daity Cattle</t>
  </si>
  <si>
    <t>돼  지
Pigs</t>
  </si>
  <si>
    <t>닭
Chickens</t>
  </si>
  <si>
    <t>마  필
Horses</t>
  </si>
  <si>
    <t>산  양
Goats</t>
  </si>
  <si>
    <t>면  양
Sheep</t>
  </si>
  <si>
    <t>Year &amp; Dong</t>
  </si>
  <si>
    <t>사육호수
House
-holds</t>
  </si>
  <si>
    <t xml:space="preserve">        *  제주도 전체수치임.</t>
  </si>
  <si>
    <t>8. 채소류 생산량 (계속)      Vegetable  Production (Cont'd)</t>
  </si>
  <si>
    <t>8.  채소류 생산량    Vegetable Production</t>
  </si>
  <si>
    <r>
      <t xml:space="preserve">       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제주도 전체수치임.</t>
    </r>
  </si>
  <si>
    <t>9,268 (7,088)</t>
  </si>
  <si>
    <t>1,696 (1,294)</t>
  </si>
  <si>
    <t>6,370 (4,795)</t>
  </si>
  <si>
    <t>1,202 (998)</t>
  </si>
  <si>
    <t>71    (64)</t>
  </si>
  <si>
    <t>9,198 (7,023)</t>
  </si>
  <si>
    <t>1,635 (1,239)</t>
  </si>
  <si>
    <t>6,360 (4,785)</t>
  </si>
  <si>
    <t>61    (54)</t>
  </si>
  <si>
    <t>10    (10)</t>
  </si>
  <si>
    <t xml:space="preserve">        반올림 차이로 합계수치가 일치하지 않을 수 있음.</t>
  </si>
  <si>
    <r>
      <t xml:space="preserve">   주 : 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2000년 수치는 농어업총조사 확정치</t>
    </r>
    <r>
      <rPr>
        <sz val="11"/>
        <rFont val="돋움"/>
        <family val="3"/>
      </rPr>
      <t>이고, 2005년 수치는 "농림어업총조사" 확정치임,</t>
    </r>
  </si>
  <si>
    <r>
      <t xml:space="preserve">         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2005 어업종사자는 생산하지 않음</t>
    </r>
  </si>
  <si>
    <r>
      <t xml:space="preserve">     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'02∼'04 전업.겸업 어가인구는 생산하지 않음</t>
    </r>
  </si>
  <si>
    <r>
      <t xml:space="preserve">        </t>
    </r>
    <r>
      <rPr>
        <sz val="11"/>
        <rFont val="돋움"/>
        <family val="3"/>
      </rPr>
      <t xml:space="preserve"> *</t>
    </r>
    <r>
      <rPr>
        <sz val="11"/>
        <rFont val="돋움"/>
        <family val="3"/>
      </rPr>
      <t xml:space="preserve"> 어업종사자는 어가내 거주하는 어업종사자를 말함</t>
    </r>
  </si>
  <si>
    <t xml:space="preserve">         * 제주도전체수치임</t>
  </si>
  <si>
    <t xml:space="preserve">         * 제주도 전체수치임</t>
  </si>
  <si>
    <t xml:space="preserve">   주 : * 2000년 수치는 "농어업총조사" 확정치이고, 2005년 수치는 "농림어업총조사" 확정치임.</t>
  </si>
  <si>
    <t xml:space="preserve">         * 2002~2004년도 성별 ㆍ연령별 어업가구원은 시도별로 생산하지 않음</t>
  </si>
  <si>
    <t xml:space="preserve">         * 2005년도 자료 중 15세~19세 작성된 수치는 15세~29세임</t>
  </si>
  <si>
    <t xml:space="preserve">  </t>
  </si>
  <si>
    <t xml:space="preserve">   주 : * 2000년 수치는 농어업총조사 확정치임  </t>
  </si>
  <si>
    <t xml:space="preserve">         * 성별.연령별 어업종사자는 시도별로 생산하지 않음</t>
  </si>
  <si>
    <t>합         계</t>
  </si>
  <si>
    <t>Total</t>
  </si>
  <si>
    <t>2 0 0 5</t>
  </si>
  <si>
    <t>수  량</t>
  </si>
  <si>
    <t>금  액</t>
  </si>
  <si>
    <t>Volume</t>
  </si>
  <si>
    <t>Amount</t>
  </si>
  <si>
    <r>
      <t xml:space="preserve">       * </t>
    </r>
    <r>
      <rPr>
        <sz val="11"/>
        <rFont val="돋움"/>
        <family val="3"/>
      </rPr>
      <t>제주도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</si>
  <si>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t>마  리 수
Heads</t>
  </si>
  <si>
    <t>일 도 1 동</t>
  </si>
  <si>
    <t>일 도 2 동</t>
  </si>
  <si>
    <t>Ildo 2 dong</t>
  </si>
  <si>
    <t>이 도 1 동</t>
  </si>
  <si>
    <t>Ido 1 dong</t>
  </si>
  <si>
    <t>이 도 2 동</t>
  </si>
  <si>
    <t>Ido 2 dong</t>
  </si>
  <si>
    <t>삼 도 1 동</t>
  </si>
  <si>
    <t>삼 도 2 동</t>
  </si>
  <si>
    <t>Samdo 2 dong</t>
  </si>
  <si>
    <t>용 담 1 동</t>
  </si>
  <si>
    <t>용 담 2 동</t>
  </si>
  <si>
    <t>Yongdam 2 dong</t>
  </si>
  <si>
    <t>건  입  동</t>
  </si>
  <si>
    <t>화  북  동</t>
  </si>
  <si>
    <t>삼  양  동</t>
  </si>
  <si>
    <t>봉  개  동</t>
  </si>
  <si>
    <t>Bonggea-dong</t>
  </si>
  <si>
    <t>아  라  동</t>
  </si>
  <si>
    <t>오  라  동</t>
  </si>
  <si>
    <t>연       동</t>
  </si>
  <si>
    <t>노  형  동</t>
  </si>
  <si>
    <t>외  도  동</t>
  </si>
  <si>
    <t>이  호  동</t>
  </si>
  <si>
    <t>도  두  동</t>
  </si>
  <si>
    <t/>
  </si>
  <si>
    <t>기     타</t>
  </si>
  <si>
    <t>Province-own</t>
  </si>
  <si>
    <t>Under other
 national</t>
  </si>
  <si>
    <t>government
 authorities</t>
  </si>
  <si>
    <t>(Unit : ha, 1000 seedlings)</t>
  </si>
  <si>
    <t>(Unit : ha, 1000 won)</t>
  </si>
  <si>
    <t>(unit : ha)</t>
  </si>
  <si>
    <t>Black pine bast scale</t>
  </si>
  <si>
    <t>Pine caterpillar</t>
  </si>
  <si>
    <t>Fall webworm</t>
  </si>
  <si>
    <t>자료 : 통계청 제주통계사무소</t>
  </si>
  <si>
    <t>2000(제주시)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</si>
  <si>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</si>
  <si>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</si>
  <si>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</si>
  <si>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</si>
  <si>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</si>
  <si>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</si>
  <si>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</si>
  <si>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r>
      <t>2</t>
    </r>
    <r>
      <rPr>
        <sz val="11"/>
        <rFont val="돋움"/>
        <family val="3"/>
      </rPr>
      <t>000(제주시)</t>
    </r>
  </si>
  <si>
    <r>
      <t>2</t>
    </r>
    <r>
      <rPr>
        <sz val="11"/>
        <rFont val="돋움"/>
        <family val="3"/>
      </rPr>
      <t>001(제주시)</t>
    </r>
  </si>
  <si>
    <r>
      <t>2</t>
    </r>
    <r>
      <rPr>
        <sz val="11"/>
        <rFont val="돋움"/>
        <family val="3"/>
      </rPr>
      <t>002(제주시)</t>
    </r>
  </si>
  <si>
    <r>
      <t>2</t>
    </r>
    <r>
      <rPr>
        <sz val="11"/>
        <rFont val="돋움"/>
        <family val="3"/>
      </rPr>
      <t>003(제주시)</t>
    </r>
  </si>
  <si>
    <r>
      <t xml:space="preserve">   </t>
    </r>
    <r>
      <rPr>
        <sz val="11"/>
        <rFont val="돋움"/>
        <family val="3"/>
      </rPr>
      <t>2</t>
    </r>
    <r>
      <rPr>
        <sz val="11"/>
        <rFont val="돋움"/>
        <family val="3"/>
      </rPr>
      <t>000(북제주군)</t>
    </r>
  </si>
  <si>
    <r>
      <t xml:space="preserve">   </t>
    </r>
    <r>
      <rPr>
        <sz val="11"/>
        <rFont val="돋움"/>
        <family val="3"/>
      </rPr>
      <t>2</t>
    </r>
    <r>
      <rPr>
        <sz val="11"/>
        <rFont val="돋움"/>
        <family val="3"/>
      </rPr>
      <t>001(북제주군)</t>
    </r>
  </si>
  <si>
    <r>
      <t xml:space="preserve">   </t>
    </r>
    <r>
      <rPr>
        <sz val="11"/>
        <rFont val="돋움"/>
        <family val="3"/>
      </rPr>
      <t>2</t>
    </r>
    <r>
      <rPr>
        <sz val="11"/>
        <rFont val="돋움"/>
        <family val="3"/>
      </rPr>
      <t>002(북제주군)</t>
    </r>
  </si>
  <si>
    <r>
      <t xml:space="preserve">   </t>
    </r>
    <r>
      <rPr>
        <sz val="11"/>
        <rFont val="돋움"/>
        <family val="3"/>
      </rPr>
      <t>2</t>
    </r>
    <r>
      <rPr>
        <sz val="11"/>
        <rFont val="돋움"/>
        <family val="3"/>
      </rPr>
      <t>003(북제주군)</t>
    </r>
  </si>
  <si>
    <r>
      <t xml:space="preserve">   </t>
    </r>
    <r>
      <rPr>
        <sz val="11"/>
        <rFont val="돋움"/>
        <family val="3"/>
      </rPr>
      <t>2</t>
    </r>
    <r>
      <rPr>
        <sz val="11"/>
        <rFont val="돋움"/>
        <family val="3"/>
      </rPr>
      <t>004(북제주군)</t>
    </r>
  </si>
  <si>
    <t>2000(북제주군)</t>
  </si>
  <si>
    <t>2004(북제주군)</t>
  </si>
  <si>
    <t>자료 : 제주특별자치도 농업정책과</t>
  </si>
  <si>
    <t>자료 : 청정축산과</t>
  </si>
  <si>
    <t>Source : N. F. F. C Jeju Provincial Office</t>
  </si>
  <si>
    <t>Japanese alder leaf beetle</t>
  </si>
  <si>
    <t>White pine blister rust</t>
  </si>
  <si>
    <t>합   계 Total</t>
  </si>
  <si>
    <t>겉  보  리 Barley</t>
  </si>
  <si>
    <t>쌀  보  리 Naked barley</t>
  </si>
  <si>
    <t>맥 주 보 리 Beer barley</t>
  </si>
  <si>
    <t>계</t>
  </si>
  <si>
    <t>1 등</t>
  </si>
  <si>
    <t>2 등</t>
  </si>
  <si>
    <t>등외</t>
  </si>
  <si>
    <t>Sub</t>
  </si>
  <si>
    <t>1st</t>
  </si>
  <si>
    <t>2nd</t>
  </si>
  <si>
    <t>Off-</t>
  </si>
  <si>
    <t>grade</t>
  </si>
  <si>
    <t>Source : National Agricultual Products Quality Management Sevice, Jeju Provincial Office</t>
  </si>
  <si>
    <t>자료 : 해양수산과</t>
  </si>
  <si>
    <t>(Unit : ha, thousand trees, thousand won, m)</t>
  </si>
  <si>
    <t>Length</t>
  </si>
  <si>
    <t>Place</t>
  </si>
  <si>
    <t xml:space="preserve">         Source : Environment &amp; Park Div.</t>
  </si>
  <si>
    <r>
      <t xml:space="preserve">36. </t>
    </r>
    <r>
      <rPr>
        <b/>
        <sz val="18"/>
        <rFont val="굴림"/>
        <family val="3"/>
      </rPr>
      <t>성별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어업가구원</t>
    </r>
    <r>
      <rPr>
        <b/>
        <sz val="18"/>
        <rFont val="Arial"/>
        <family val="2"/>
      </rPr>
      <t xml:space="preserve">  
   Members of Fishery Households, by Age Group and Gender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</si>
  <si>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</si>
  <si>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</si>
  <si>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</si>
  <si>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</si>
  <si>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</si>
  <si>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</si>
  <si>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</si>
  <si>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</si>
  <si>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</si>
  <si>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</si>
  <si>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Note : 1) 2000 data : from agricultural census</t>
  </si>
  <si>
    <t>합     계     Total</t>
  </si>
  <si>
    <t>유      채   Rapeseed</t>
  </si>
  <si>
    <t>참      깨  Sesame</t>
  </si>
  <si>
    <t xml:space="preserve">들      깨    Wild sesame  </t>
  </si>
  <si>
    <t>땅     콩       Peanut</t>
  </si>
  <si>
    <t>kg/10a 당</t>
  </si>
  <si>
    <t>면적</t>
  </si>
  <si>
    <t>(Unit : M/T, thousand won)</t>
  </si>
  <si>
    <t>(Unit : each)</t>
  </si>
  <si>
    <t>소규모</t>
  </si>
  <si>
    <t>Consignment shed</t>
  </si>
  <si>
    <t>Breakwater</t>
  </si>
  <si>
    <t>Quay wall</t>
  </si>
  <si>
    <t>Wharf</t>
  </si>
  <si>
    <t>Potable water facilities</t>
  </si>
  <si>
    <t>Fueling facilities</t>
  </si>
  <si>
    <t>Designated fishing ports</t>
  </si>
  <si>
    <t>연장</t>
  </si>
  <si>
    <t>탱크수</t>
  </si>
  <si>
    <t>저장능력</t>
  </si>
  <si>
    <t>국가어항</t>
  </si>
  <si>
    <t>지방어항</t>
  </si>
  <si>
    <t>…</t>
  </si>
  <si>
    <t>(m)</t>
  </si>
  <si>
    <t>Number</t>
  </si>
  <si>
    <t>(D/M)</t>
  </si>
  <si>
    <t>small poplar longicorn beetle</t>
  </si>
  <si>
    <t>발생면적</t>
  </si>
  <si>
    <t>방제면적</t>
  </si>
  <si>
    <t>Occurrence</t>
  </si>
  <si>
    <t>Prevention</t>
  </si>
  <si>
    <t>(Unit : M/T, 1000won)</t>
  </si>
  <si>
    <t>연  별</t>
  </si>
  <si>
    <t>Year</t>
  </si>
  <si>
    <t>Timber</t>
  </si>
  <si>
    <t>Bamboo</t>
  </si>
  <si>
    <t>Fuel</t>
  </si>
  <si>
    <t>Agricultural</t>
  </si>
  <si>
    <t>Wild fruit</t>
  </si>
  <si>
    <t>Mushroom</t>
  </si>
  <si>
    <t>Fiber</t>
  </si>
  <si>
    <t>Tannin</t>
  </si>
  <si>
    <t>Medical</t>
  </si>
  <si>
    <t>연   동</t>
  </si>
  <si>
    <t>Wild</t>
  </si>
  <si>
    <t>material</t>
  </si>
  <si>
    <t>and nuts</t>
  </si>
  <si>
    <t>Resin</t>
  </si>
  <si>
    <t>use</t>
  </si>
  <si>
    <t>shoot</t>
  </si>
  <si>
    <t>vegetable</t>
  </si>
  <si>
    <t>…</t>
  </si>
  <si>
    <t>(단위 : 가구, 마리)</t>
  </si>
  <si>
    <t>(Unit : Household, Head)</t>
  </si>
  <si>
    <t>연별 및 동별</t>
  </si>
  <si>
    <t>Year &amp; Dong</t>
  </si>
  <si>
    <t>콤 바 인</t>
  </si>
  <si>
    <t>Combine</t>
  </si>
  <si>
    <t>-</t>
  </si>
  <si>
    <t>Number of Livestock, Poultry and Feeders(Cont'd)</t>
  </si>
  <si>
    <t>사  슴
Deer</t>
  </si>
  <si>
    <t>토  끼
Rabbits</t>
  </si>
  <si>
    <t>개
Dogs</t>
  </si>
  <si>
    <t>오  리
Ducks</t>
  </si>
  <si>
    <t>칠 면 조
Turkeys</t>
  </si>
  <si>
    <t>거  위
Goose</t>
  </si>
  <si>
    <t>꿀  벌
Bees</t>
  </si>
  <si>
    <t>사육호수
House
-Holds</t>
  </si>
  <si>
    <t>마  리 수
Head</t>
  </si>
  <si>
    <t>39. 어   항   시   설     Fishing Port Facilities</t>
  </si>
  <si>
    <r>
      <t>(</t>
    </r>
    <r>
      <rPr>
        <sz val="11"/>
        <rFont val="돋움"/>
        <family val="3"/>
      </rPr>
      <t>단위 : 개)</t>
    </r>
  </si>
  <si>
    <r>
      <t>4</t>
    </r>
    <r>
      <rPr>
        <sz val="11"/>
        <rFont val="돋움"/>
        <family val="3"/>
      </rPr>
      <t>2(9)</t>
    </r>
  </si>
  <si>
    <r>
      <t>8</t>
    </r>
    <r>
      <rPr>
        <sz val="11"/>
        <rFont val="돋움"/>
        <family val="3"/>
      </rPr>
      <t>,140(1,895)</t>
    </r>
  </si>
  <si>
    <r>
      <t>4</t>
    </r>
    <r>
      <rPr>
        <sz val="11"/>
        <rFont val="돋움"/>
        <family val="3"/>
      </rPr>
      <t>6(10)</t>
    </r>
  </si>
  <si>
    <r>
      <t>7</t>
    </r>
    <r>
      <rPr>
        <sz val="11"/>
        <rFont val="돋움"/>
        <family val="3"/>
      </rPr>
      <t>,514(1,631)</t>
    </r>
  </si>
  <si>
    <r>
      <t>3</t>
    </r>
    <r>
      <rPr>
        <sz val="11"/>
        <rFont val="돋움"/>
        <family val="3"/>
      </rPr>
      <t>5(10)</t>
    </r>
  </si>
  <si>
    <r>
      <t>3</t>
    </r>
    <r>
      <rPr>
        <sz val="11"/>
        <rFont val="돋움"/>
        <family val="3"/>
      </rPr>
      <t>,390(1,125)</t>
    </r>
  </si>
  <si>
    <r>
      <t>8</t>
    </r>
    <r>
      <rPr>
        <sz val="11"/>
        <rFont val="돋움"/>
        <family val="3"/>
      </rPr>
      <t>,384(1,968)</t>
    </r>
  </si>
  <si>
    <r>
      <t>7</t>
    </r>
    <r>
      <rPr>
        <sz val="11"/>
        <rFont val="돋움"/>
        <family val="3"/>
      </rPr>
      <t>,549(1,631)</t>
    </r>
  </si>
  <si>
    <r>
      <t>8</t>
    </r>
    <r>
      <rPr>
        <sz val="11"/>
        <rFont val="돋움"/>
        <family val="3"/>
      </rPr>
      <t>,598(2,000)</t>
    </r>
  </si>
  <si>
    <r>
      <t>7</t>
    </r>
    <r>
      <rPr>
        <sz val="11"/>
        <rFont val="돋움"/>
        <family val="3"/>
      </rPr>
      <t>,629(1,631)</t>
    </r>
  </si>
  <si>
    <r>
      <t>3</t>
    </r>
    <r>
      <rPr>
        <sz val="11"/>
        <rFont val="돋움"/>
        <family val="3"/>
      </rPr>
      <t>,450(1,135)</t>
    </r>
  </si>
  <si>
    <r>
      <t>8</t>
    </r>
    <r>
      <rPr>
        <sz val="11"/>
        <rFont val="돋움"/>
        <family val="3"/>
      </rPr>
      <t>,684(2,000)</t>
    </r>
  </si>
  <si>
    <r>
      <t>7</t>
    </r>
    <r>
      <rPr>
        <sz val="11"/>
        <rFont val="돋움"/>
        <family val="3"/>
      </rPr>
      <t>,827(1,631)</t>
    </r>
  </si>
  <si>
    <r>
      <t>3</t>
    </r>
    <r>
      <rPr>
        <sz val="11"/>
        <rFont val="돋움"/>
        <family val="3"/>
      </rPr>
      <t>,516(1,135)</t>
    </r>
  </si>
  <si>
    <r>
      <t xml:space="preserve">   </t>
    </r>
    <r>
      <rPr>
        <sz val="11"/>
        <rFont val="돋움"/>
        <family val="3"/>
      </rPr>
      <t>주 : (  )는 7개 도서낙도지역, 12개 소규모어항('98년 분류)</t>
    </r>
  </si>
  <si>
    <t>2 0 0 2</t>
  </si>
  <si>
    <t>2 0 0 4</t>
  </si>
  <si>
    <t>2 0 0 4</t>
  </si>
  <si>
    <t>―</t>
  </si>
  <si>
    <t xml:space="preserve"> </t>
  </si>
  <si>
    <t>Note : Others - pear, grape, mango etc.</t>
  </si>
  <si>
    <t xml:space="preserve">   주 : 1), 2) 제주도 전체자료임</t>
  </si>
  <si>
    <t xml:space="preserve">        ( ) 읍, 면지역 자료임</t>
  </si>
  <si>
    <t xml:space="preserve">37. 성별·연령별 어업종사자   Fishery Workers, by Age Group and Gender </t>
  </si>
  <si>
    <t>(단위 : 명)</t>
  </si>
  <si>
    <t>(Unit : person)</t>
  </si>
  <si>
    <t>합  계
Total</t>
  </si>
  <si>
    <t>0 ~ 14세
Years old</t>
  </si>
  <si>
    <t>15 ~ 19세
Years old</t>
  </si>
  <si>
    <t>20 ~ 29세
Years old</t>
  </si>
  <si>
    <t>30 ~ 39세
Years old</t>
  </si>
  <si>
    <t>40 ~ 49세
Years old</t>
  </si>
  <si>
    <t>50 ~ 59세
Years old</t>
  </si>
  <si>
    <t>60 ~ 69세
Years old</t>
  </si>
  <si>
    <t>70세 이상
Years old and over</t>
  </si>
  <si>
    <t>계</t>
  </si>
  <si>
    <t>남</t>
  </si>
  <si>
    <t>Total</t>
  </si>
  <si>
    <t>Male</t>
  </si>
  <si>
    <t>-</t>
  </si>
  <si>
    <t>2 0 0 4</t>
  </si>
  <si>
    <t>2 0 0 5</t>
  </si>
  <si>
    <t>…</t>
  </si>
  <si>
    <t>38.  어  선  보  유     Fishing Vessel Ownership</t>
  </si>
  <si>
    <t>(단위 : 척, 톤)</t>
  </si>
  <si>
    <t>(Unit : boat, ton)</t>
  </si>
  <si>
    <t>총     계   Total</t>
  </si>
  <si>
    <t>1톤 미만</t>
  </si>
  <si>
    <t>1~5톤</t>
  </si>
  <si>
    <t>5~10톤</t>
  </si>
  <si>
    <t>10~20톤</t>
  </si>
  <si>
    <t>20~30톤</t>
  </si>
  <si>
    <t>30~50톤</t>
  </si>
  <si>
    <t>50~100톤</t>
  </si>
  <si>
    <t>100톤</t>
  </si>
  <si>
    <t>동     력
Powered</t>
  </si>
  <si>
    <t>무   동   력
Non-powered</t>
  </si>
  <si>
    <t>미만</t>
  </si>
  <si>
    <t>이상</t>
  </si>
  <si>
    <t>척  수</t>
  </si>
  <si>
    <t>톤  수</t>
  </si>
  <si>
    <t>Number of</t>
  </si>
  <si>
    <t>Less than</t>
  </si>
  <si>
    <t>100 ton</t>
  </si>
  <si>
    <t>boats</t>
  </si>
  <si>
    <t>Ton</t>
  </si>
  <si>
    <t>1 ton</t>
  </si>
  <si>
    <t>1∼5 ton</t>
  </si>
  <si>
    <t>5∼10 ton</t>
  </si>
  <si>
    <t>10∼20 ton</t>
  </si>
  <si>
    <t>20∼30 ton</t>
  </si>
  <si>
    <t>30∼50 ton</t>
  </si>
  <si>
    <t>50∼100 ton</t>
  </si>
  <si>
    <t>or larger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</si>
  <si>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</si>
  <si>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</si>
  <si>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</si>
  <si>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</si>
  <si>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</si>
  <si>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</si>
  <si>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</si>
  <si>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</si>
  <si>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</si>
  <si>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</si>
  <si>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자료 :해양수산과</t>
  </si>
  <si>
    <t>Source : Marine &amp; Fishery Department</t>
  </si>
  <si>
    <t>개소</t>
  </si>
  <si>
    <t>(단위 : M/T, 천원)</t>
  </si>
  <si>
    <t>자료 : 제주특별자치도 해양수산정책과</t>
  </si>
  <si>
    <t xml:space="preserve">    주 : 해양수산부『어업생산통계』(2001년 까지는 통계청 제주통계사무소 자료임)</t>
  </si>
  <si>
    <t>연  별</t>
  </si>
  <si>
    <t>계</t>
  </si>
  <si>
    <t>일 반 해 면 어 업</t>
  </si>
  <si>
    <t>천 해 양 식 어 업</t>
  </si>
  <si>
    <t>내 수 면 어 업</t>
  </si>
  <si>
    <t>Year</t>
  </si>
  <si>
    <t>Total</t>
  </si>
  <si>
    <t>Adjacent water fisheries</t>
  </si>
  <si>
    <t>Shallow-sea cultures</t>
  </si>
  <si>
    <t>Inland waters fisheries</t>
  </si>
  <si>
    <t>생 산 량</t>
  </si>
  <si>
    <t>금    액</t>
  </si>
  <si>
    <t>Catches</t>
  </si>
  <si>
    <t>Value</t>
  </si>
  <si>
    <t>2 0 0 2</t>
  </si>
  <si>
    <t>2 0 0 3</t>
  </si>
  <si>
    <t>2 0 0 4</t>
  </si>
  <si>
    <t>2 0 0 5</t>
  </si>
  <si>
    <t>40. 수산업종별 생산      Catches by Fishery Sector</t>
  </si>
  <si>
    <t>42. 수산물가공품 생산고     Production of Processed Fishery Commodities</t>
  </si>
  <si>
    <t>43. 수산물 계통판매고    Cooperative Sales of Fishery Products</t>
  </si>
  <si>
    <t>합     계</t>
  </si>
  <si>
    <t>어     류</t>
  </si>
  <si>
    <t>갑  각  류</t>
  </si>
  <si>
    <t>연 체 동 물</t>
  </si>
  <si>
    <t>해  조  류</t>
  </si>
  <si>
    <t>패류</t>
  </si>
  <si>
    <t>기타수산물</t>
  </si>
  <si>
    <t>Total</t>
  </si>
  <si>
    <t>Fishes</t>
  </si>
  <si>
    <t>Crustaceans</t>
  </si>
  <si>
    <t>Mollusca</t>
  </si>
  <si>
    <t>Seaweeds</t>
  </si>
  <si>
    <t>Shellfish</t>
  </si>
  <si>
    <t>Other fishery products</t>
  </si>
  <si>
    <t>수   량</t>
  </si>
  <si>
    <t>금   액</t>
  </si>
  <si>
    <t>Volume</t>
  </si>
  <si>
    <t>Amount</t>
  </si>
  <si>
    <t>…</t>
  </si>
  <si>
    <t>2 0 0 2</t>
  </si>
  <si>
    <t>2 0 0 5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</si>
  <si>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</si>
  <si>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</si>
  <si>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</si>
  <si>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</si>
  <si>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</si>
  <si>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</si>
  <si>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</si>
  <si>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</si>
  <si>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</si>
  <si>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</si>
  <si>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</si>
  <si>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</si>
  <si>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</si>
  <si>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</si>
  <si>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</si>
  <si>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</si>
  <si>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</si>
  <si>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</si>
  <si>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</si>
  <si>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</si>
  <si>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</si>
  <si>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</si>
  <si>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</si>
  <si>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</si>
  <si>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합     계   Total</t>
  </si>
  <si>
    <t>유기 농산물
Organic</t>
  </si>
  <si>
    <t>전환기유기 농산물
Transition to Organic</t>
  </si>
  <si>
    <t>무농약 농산물
Pesticide Free</t>
  </si>
  <si>
    <t>저농약 농산물
Low-Pesticide</t>
  </si>
  <si>
    <t>건수</t>
  </si>
  <si>
    <t>농가수</t>
  </si>
  <si>
    <t>면적</t>
  </si>
  <si>
    <t>인증량</t>
  </si>
  <si>
    <t xml:space="preserve"> </t>
  </si>
  <si>
    <t>2. 연령별 농가인구   Farm Population by Age-Group</t>
  </si>
  <si>
    <t>(단위 : 명 )</t>
  </si>
  <si>
    <t>(Unit : person)</t>
  </si>
  <si>
    <t>1 9 9 9</t>
  </si>
  <si>
    <t>2 0 0 0</t>
  </si>
  <si>
    <t>2 0 0 1</t>
  </si>
  <si>
    <t>2 0 0 2</t>
  </si>
  <si>
    <t>2 0 0 3</t>
  </si>
  <si>
    <t>2 0 0 4</t>
  </si>
  <si>
    <t>2 0 0 5</t>
  </si>
  <si>
    <t xml:space="preserve"> 2 0 0 4</t>
  </si>
  <si>
    <t>자료 : 통계청 제주통계사무소</t>
  </si>
  <si>
    <t xml:space="preserve"> </t>
  </si>
  <si>
    <t>Source : KNSO, Jeju Local Office</t>
  </si>
  <si>
    <t>Note : 1)Count of Agricultural Census</t>
  </si>
  <si>
    <t>3. 경   지   면   적                Area  of  Cultivated  Land</t>
  </si>
  <si>
    <t>(단위 : ha)</t>
  </si>
  <si>
    <t>(Unit : ha)</t>
  </si>
  <si>
    <t>2000 (제주시)</t>
  </si>
  <si>
    <t xml:space="preserve">   2000 (북제주군)</t>
  </si>
  <si>
    <t>2001 (제주시)</t>
  </si>
  <si>
    <t xml:space="preserve">   2001 (북제주군)</t>
  </si>
  <si>
    <t>2002 (제주시)</t>
  </si>
  <si>
    <t xml:space="preserve">   2002 (북제주군)</t>
  </si>
  <si>
    <t>2003 (제주시)</t>
  </si>
  <si>
    <t xml:space="preserve">   2003 (북제주군)</t>
  </si>
  <si>
    <t>2004 (제주시)</t>
  </si>
  <si>
    <t xml:space="preserve">   2004 (북제주군)</t>
  </si>
  <si>
    <t>자료 : 국립농산물품질관리원 제주지원</t>
  </si>
  <si>
    <t xml:space="preserve">Source : National Agricultural Products Quality Management Service, Jeju Provincial Office </t>
  </si>
  <si>
    <t xml:space="preserve">   주 : 가구당 경지면적 환산시 농가구수는 통계청자료 적용</t>
  </si>
  <si>
    <t xml:space="preserve"> </t>
  </si>
  <si>
    <t xml:space="preserve">         제주도 전체자료이며, ()는 제주시 자료임</t>
  </si>
  <si>
    <t>4. 경지규모별 농가     Farm Households, by Size of Cultivated Land</t>
  </si>
  <si>
    <t>(단위 : 가구)</t>
  </si>
  <si>
    <t>(Unit : household)</t>
  </si>
  <si>
    <t>2 0 0 0</t>
  </si>
  <si>
    <t>2 0 0 1</t>
  </si>
  <si>
    <t>2 0 0 2</t>
  </si>
  <si>
    <t>2 0 0 4</t>
  </si>
  <si>
    <t>2 0 0 5</t>
  </si>
  <si>
    <t>자료 : 통계청 제주통계사무소</t>
  </si>
  <si>
    <t>Source : KNSO, Jeju Local Office</t>
  </si>
  <si>
    <t xml:space="preserve">   주 : . 2000년 수치는 "농어업총조사" 자료</t>
  </si>
  <si>
    <t>Note : Count of Agricultural Census</t>
  </si>
  <si>
    <t xml:space="preserve">         . 2005년 수치는 농림어업총조사 확정치임</t>
  </si>
  <si>
    <t xml:space="preserve">        1) 1.0ha이상 ∼ 1.5ha미만 란에 작성된 2005년수치는 1.0ha이상 ∼ 3.0ha미만 수치임</t>
  </si>
  <si>
    <t>5. 농업진흥지역 지정         Land Designated for Agricultural Promotion</t>
  </si>
  <si>
    <t>(단위 : ha)</t>
  </si>
  <si>
    <t>(Unit : ha)</t>
  </si>
  <si>
    <r>
      <t>2</t>
    </r>
    <r>
      <rPr>
        <sz val="11"/>
        <rFont val="돋움"/>
        <family val="3"/>
      </rPr>
      <t>000 (제주시)</t>
    </r>
  </si>
  <si>
    <t>-</t>
  </si>
  <si>
    <r>
      <t xml:space="preserve">   </t>
    </r>
    <r>
      <rPr>
        <sz val="11"/>
        <rFont val="돋움"/>
        <family val="3"/>
      </rPr>
      <t>2000 (북제주군)</t>
    </r>
  </si>
  <si>
    <r>
      <t>2</t>
    </r>
    <r>
      <rPr>
        <sz val="11"/>
        <rFont val="돋움"/>
        <family val="3"/>
      </rPr>
      <t>001 (제주시)</t>
    </r>
  </si>
  <si>
    <t xml:space="preserve">   2001 (북제주군)</t>
  </si>
  <si>
    <t>2002 (제주시)</t>
  </si>
  <si>
    <t xml:space="preserve">   2002 (북제주군)</t>
  </si>
  <si>
    <t>2003 (제주시)</t>
  </si>
  <si>
    <t xml:space="preserve">   2003 (북제주군)</t>
  </si>
  <si>
    <t>2004 (제주시)</t>
  </si>
  <si>
    <r>
      <t xml:space="preserve">   </t>
    </r>
    <r>
      <rPr>
        <sz val="11"/>
        <rFont val="돋움"/>
        <family val="3"/>
      </rPr>
      <t>2004 (북제주군)</t>
    </r>
  </si>
  <si>
    <t>2 0 0 5</t>
  </si>
  <si>
    <t>자료 : 친환경감귤농정과</t>
  </si>
  <si>
    <t>Source : Eco Tangerine &amp; Agricultural Affairs Department</t>
  </si>
  <si>
    <t>6. 한 국 농 촌 공 사         Korea  Agricultural  &amp;  Rural  Infrastructure  Corporation</t>
  </si>
  <si>
    <t>(단위 : ha, 명, 천원)</t>
  </si>
  <si>
    <t>(Unit : ha, person, thousand won)</t>
  </si>
  <si>
    <t>36,218  (19,357)</t>
  </si>
  <si>
    <t>16,385  (7,519)</t>
  </si>
  <si>
    <t>9,263  (4,541)</t>
  </si>
  <si>
    <t>10,570 (7,297)</t>
  </si>
  <si>
    <t>110,281 (59,850)</t>
  </si>
  <si>
    <t>54,899 (29,704)</t>
  </si>
  <si>
    <t>55,382 (30,146)</t>
  </si>
  <si>
    <r>
      <t xml:space="preserve">1. 농가 및 농가인구  </t>
    </r>
    <r>
      <rPr>
        <b/>
        <sz val="18"/>
        <rFont val="돋움"/>
        <family val="3"/>
      </rPr>
      <t xml:space="preserve">        Farm Households and Population</t>
    </r>
  </si>
  <si>
    <t xml:space="preserve">    Note :  2000 data : from agricultural census</t>
  </si>
  <si>
    <t xml:space="preserve">   주 : * 2000년 수치는 농어업총조사 확정치임</t>
  </si>
  <si>
    <t xml:space="preserve">         * 2005년 수치는 농림어업총조사 확정치임</t>
  </si>
  <si>
    <t xml:space="preserve">         * 추계자료이므로 단단위 합계가 맞지 않은 경우가 있음</t>
  </si>
  <si>
    <t xml:space="preserve">         * 제주도 전체수치이며, ()는 제주시 수치임.</t>
  </si>
  <si>
    <t xml:space="preserve">   주 :  2000년 수치는 "농어업총조사" 자료이고,</t>
  </si>
  <si>
    <t xml:space="preserve">          1) 15세~19세에 작성된 수치는 15~29세이며, 60세~64세에 작성된 수치는 60~69세임.</t>
  </si>
  <si>
    <t>2005년 수치는 농림어업총조사 확정치임.</t>
  </si>
  <si>
    <t xml:space="preserve">          * 제주도 전체수치임</t>
  </si>
  <si>
    <t>2 0 0 0</t>
  </si>
  <si>
    <t>711</t>
  </si>
  <si>
    <t>134,786</t>
  </si>
  <si>
    <t>2 0 0 1</t>
  </si>
  <si>
    <t>12,3000</t>
  </si>
  <si>
    <t>2 0 0 2</t>
  </si>
  <si>
    <t>243
(34)</t>
  </si>
  <si>
    <t>711
(94)</t>
  </si>
  <si>
    <t>127,000
(17,769)</t>
  </si>
  <si>
    <t>313
(34)</t>
  </si>
  <si>
    <t>1035
(94)</t>
  </si>
  <si>
    <t>1546530
(215,130)</t>
  </si>
  <si>
    <t>2 0 0 4</t>
  </si>
  <si>
    <t>2 0 0 5</t>
  </si>
  <si>
    <t>243 (156)</t>
  </si>
  <si>
    <t>721 (528)</t>
  </si>
  <si>
    <t>114,606 (73,577)</t>
  </si>
  <si>
    <t>자료 : 한국농촌공사 제주도본부</t>
  </si>
  <si>
    <t>Source : Korea  Agricultural  &amp;  Rural  Infrastructure  Corporation</t>
  </si>
  <si>
    <t xml:space="preserve">   주 : 2004년 예산액은 인건비 등 간접비는 미포함된 수치임</t>
  </si>
  <si>
    <t xml:space="preserve">         제주도 전체수치임.  (  )는 제주시 수치임.</t>
  </si>
  <si>
    <t>7. 식량작물 생산량(정곡)            Production  of  Food  Grain(polished)</t>
  </si>
  <si>
    <t>(단위 : ha, M/T)</t>
  </si>
  <si>
    <t>(Unit : ha, M/T)</t>
  </si>
  <si>
    <t>2000(제주시)</t>
  </si>
  <si>
    <t>-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</si>
  <si>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</si>
  <si>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</si>
  <si>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</si>
  <si>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</si>
  <si>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</si>
  <si>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</si>
  <si>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</si>
  <si>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</si>
  <si>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</si>
  <si>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2 0 0 5</t>
  </si>
  <si>
    <t>자료 : 친환경감귤농정과</t>
  </si>
  <si>
    <t>7-1.  미     곡       Rice</t>
  </si>
  <si>
    <t>(단위 : ha, M/T)</t>
  </si>
  <si>
    <t>(Unit : ha, M/T)</t>
  </si>
  <si>
    <t>2000(제주시)</t>
  </si>
  <si>
    <t>-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</si>
  <si>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</si>
  <si>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</si>
  <si>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</si>
  <si>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</si>
  <si>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</si>
  <si>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</si>
  <si>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</si>
  <si>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</si>
  <si>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r>
      <t xml:space="preserve">   </t>
    </r>
    <r>
      <rPr>
        <sz val="11"/>
        <rFont val="돋움"/>
        <family val="3"/>
      </rPr>
      <t>2004(북제주군)</t>
    </r>
  </si>
  <si>
    <t>2 0 0 5</t>
  </si>
  <si>
    <t>자료 : 친환경감귤농정과</t>
  </si>
  <si>
    <r>
      <t>7-2.  맥          류</t>
    </r>
    <r>
      <rPr>
        <b/>
        <vertAlign val="superscript"/>
        <sz val="18"/>
        <rFont val="돋움"/>
        <family val="3"/>
      </rPr>
      <t>1)</t>
    </r>
    <r>
      <rPr>
        <b/>
        <sz val="18"/>
        <rFont val="돋움"/>
        <family val="3"/>
      </rPr>
      <t xml:space="preserve">      Wheat and Barley</t>
    </r>
  </si>
  <si>
    <t>(단위 : ha, M/T)</t>
  </si>
  <si>
    <t>(Unit : ha, M/T)</t>
  </si>
  <si>
    <t>연  별</t>
  </si>
  <si>
    <t>합      계</t>
  </si>
  <si>
    <t>겉   보   리</t>
  </si>
  <si>
    <t>쌀   보   리</t>
  </si>
  <si>
    <t>밀</t>
  </si>
  <si>
    <t>호     밀</t>
  </si>
  <si>
    <t>맥  주  보  리</t>
  </si>
  <si>
    <t>Year</t>
  </si>
  <si>
    <t>Total</t>
  </si>
  <si>
    <t>Uphulled barley</t>
  </si>
  <si>
    <t>Naked barley</t>
  </si>
  <si>
    <t>Wheat</t>
  </si>
  <si>
    <t>Rye</t>
  </si>
  <si>
    <t>Beer Barley</t>
  </si>
  <si>
    <t>면   적</t>
  </si>
  <si>
    <t>생 산 량</t>
  </si>
  <si>
    <t>면  적</t>
  </si>
  <si>
    <t>Production</t>
  </si>
  <si>
    <t>Area</t>
  </si>
  <si>
    <t>kg/10a</t>
  </si>
  <si>
    <t>2000(제주시)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</si>
  <si>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</si>
  <si>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</si>
  <si>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</si>
  <si>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</si>
  <si>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</si>
  <si>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</si>
  <si>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</si>
  <si>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</si>
  <si>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</si>
  <si>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>2 0 0 5</t>
  </si>
  <si>
    <t>자료 : 친환경감귤농정과</t>
  </si>
  <si>
    <t>7-3.  잡       곡             Miscellaneous Grains</t>
  </si>
  <si>
    <t>(단위 : ha, M/T)</t>
  </si>
  <si>
    <t>(Unit : ha, M/T)</t>
  </si>
  <si>
    <t>2000(제주시)</t>
  </si>
  <si>
    <t>-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</si>
  <si>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</si>
  <si>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</si>
  <si>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</si>
  <si>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</si>
  <si>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</si>
  <si>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</si>
  <si>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</si>
  <si>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</si>
  <si>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>―</t>
  </si>
  <si>
    <r>
      <t xml:space="preserve">   </t>
    </r>
    <r>
      <rPr>
        <sz val="11"/>
        <rFont val="돋움"/>
        <family val="3"/>
      </rPr>
      <t>2004(북제주군)</t>
    </r>
  </si>
  <si>
    <t>-</t>
  </si>
  <si>
    <t>2 0 0 5</t>
  </si>
  <si>
    <t>자료 :친환경감귤농정과</t>
  </si>
  <si>
    <t xml:space="preserve">7-4.  두       류                 Beans </t>
  </si>
  <si>
    <t>(단위 : ha, M/T)</t>
  </si>
  <si>
    <t>(Unit : ha, M/T)</t>
  </si>
  <si>
    <t>2000(제주시)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</si>
  <si>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</si>
  <si>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</si>
  <si>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</si>
  <si>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</si>
  <si>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</si>
  <si>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</si>
  <si>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</si>
  <si>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</si>
  <si>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>―</t>
  </si>
  <si>
    <t xml:space="preserve">   2004(북제주군)</t>
  </si>
  <si>
    <t>-</t>
  </si>
  <si>
    <t>2 0 0 5</t>
  </si>
  <si>
    <t>자료 : 친환경감귤농정과</t>
  </si>
  <si>
    <t>7-5.  서         류       Potatoes</t>
  </si>
  <si>
    <t>(단위 : ha, M/T)</t>
  </si>
  <si>
    <t>(Unit : ha, M/T)</t>
  </si>
  <si>
    <t>2000(제주시)</t>
  </si>
  <si>
    <t>2000 (제주시)</t>
  </si>
  <si>
    <t xml:space="preserve">   2000(북제주군)</t>
  </si>
  <si>
    <t xml:space="preserve">   2000 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</si>
  <si>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</si>
  <si>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</si>
  <si>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</si>
  <si>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</si>
  <si>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</si>
  <si>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</si>
  <si>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</si>
  <si>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</si>
  <si>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>2 0 0 5</t>
  </si>
  <si>
    <t>자료 : 친환경감귤농정과</t>
  </si>
  <si>
    <t>(단위 : ha, M/T)</t>
  </si>
  <si>
    <t>(Unut : ha, M/T)</t>
  </si>
  <si>
    <t>연별 및    읍면동별</t>
  </si>
  <si>
    <t>Year &amp; Eup Myeon Dong</t>
  </si>
  <si>
    <t>연  별</t>
  </si>
  <si>
    <t>시유림</t>
  </si>
  <si>
    <t>si-owned</t>
  </si>
  <si>
    <r>
      <t xml:space="preserve">    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* </t>
    </r>
    <r>
      <rPr>
        <sz val="11"/>
        <rFont val="돋움"/>
        <family val="3"/>
      </rPr>
      <t>제주도 전체수치임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</si>
  <si>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</si>
  <si>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연 </t>
    </r>
    <r>
      <rPr>
        <sz val="11"/>
        <rFont val="돋움"/>
        <family val="3"/>
      </rPr>
      <t xml:space="preserve"> 별</t>
    </r>
  </si>
  <si>
    <t>연  별</t>
  </si>
  <si>
    <t>Year &amp; Momth</t>
  </si>
  <si>
    <t>연별 및      월별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</si>
  <si>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</si>
  <si>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</si>
  <si>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</si>
  <si>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</si>
  <si>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</si>
  <si>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</si>
  <si>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</si>
  <si>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</si>
  <si>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</si>
  <si>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</si>
  <si>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2 0 0 5</t>
  </si>
  <si>
    <t>자료 : 친환경감귤농정과</t>
  </si>
  <si>
    <t>(단위 : ha, M/T)</t>
  </si>
  <si>
    <t>(Unit : ha, M/T)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</si>
  <si>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</si>
  <si>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</si>
  <si>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</si>
  <si>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</si>
  <si>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</si>
  <si>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</si>
  <si>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</si>
  <si>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</si>
  <si>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</si>
  <si>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</si>
  <si>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2 0 0 5</t>
  </si>
  <si>
    <t>자료: 친환경감귤농정과</t>
  </si>
  <si>
    <t>9. 화훼류 생산량      Production  of  Flowers</t>
  </si>
  <si>
    <t>(단위 : ha, 천본)</t>
  </si>
  <si>
    <t>(Unit : ha, thousand flowers)</t>
  </si>
  <si>
    <t>2 0 0 3</t>
  </si>
  <si>
    <t>2 0 0 4</t>
  </si>
  <si>
    <t>자료 : 제주특별자치도 친환경농업과</t>
  </si>
  <si>
    <t xml:space="preserve"> Source : Eco-agriculture Div.</t>
  </si>
  <si>
    <t>주 : 1) 절화류 : 장미, 국화, 백합, 거베라, 소재류 등</t>
  </si>
  <si>
    <t xml:space="preserve">       2) 난류는 심비디움, 호접란, 동양란 등</t>
  </si>
  <si>
    <t xml:space="preserve">       3) 관상수류는 동백나무, 구상나무, 야자·종려류, 후박나무 등</t>
  </si>
  <si>
    <t>2 0 0 5</t>
  </si>
  <si>
    <t>Production</t>
  </si>
  <si>
    <t>생산량</t>
  </si>
  <si>
    <t>2 0 0 5</t>
  </si>
  <si>
    <t>한 림 읍</t>
  </si>
  <si>
    <t>애 월 읍</t>
  </si>
  <si>
    <t>10. 특용작물 생산량        Production  of  Oil  seeds  and  Cash  crops</t>
  </si>
  <si>
    <t>11. 과실류 생산량     Fruit  Production</t>
  </si>
  <si>
    <t>12. 감귤 생산 및 처리   Production  and  Handling  of  Citrus</t>
  </si>
  <si>
    <t>13. 하곡수매실적(정곡)
 Government-purchased Barley by Class (Polished rice)</t>
  </si>
  <si>
    <t>14. 농 업 협 동 조 합             National  Agricultural  Cooperative  Federation</t>
  </si>
  <si>
    <t>18. 가축사육가구 및 마리 (계속)</t>
  </si>
  <si>
    <t>19.  가축전염병 발생          Infectious Livestock Diseases by Case</t>
  </si>
  <si>
    <t>22. 도 축 검 사          Inspection of Slaughted Livestock</t>
  </si>
  <si>
    <t>25. 소유별 임야면적      Area of Forest Land by Ownership</t>
  </si>
  <si>
    <t>27. 임상별 임목축적  Growing Stock by Forest Type</t>
  </si>
  <si>
    <t>28. 임산물 생산량            Production of Forest Products</t>
  </si>
  <si>
    <t>29.  수           렵             Hunting</t>
  </si>
  <si>
    <t>32.  조           림               Reforestation by Project</t>
  </si>
  <si>
    <t>34. 병해충 발생 및 방제상황 Forest Damage Occurrence and Prevention By Forest Pest Insect and Disease</t>
  </si>
  <si>
    <t>구 좌 읍</t>
  </si>
  <si>
    <t>조 천 읍</t>
  </si>
  <si>
    <t>한 경 면</t>
  </si>
  <si>
    <t>우 도 면</t>
  </si>
  <si>
    <t>기     타   Others</t>
  </si>
  <si>
    <t>1,971,404 (1,383,660)</t>
  </si>
  <si>
    <t>27,173,186 (12,807,180)</t>
  </si>
  <si>
    <t>21,738,545 (10,245,740)</t>
  </si>
  <si>
    <t>5,434,641 (2,561,440)</t>
  </si>
  <si>
    <t>29,144,590 (14,190,840)</t>
  </si>
  <si>
    <t>16                  (6)</t>
  </si>
  <si>
    <t>추 자 면</t>
  </si>
  <si>
    <t xml:space="preserve">   주 : 읍, 면 지역임.</t>
  </si>
  <si>
    <t>(단위 : 마리, kg)</t>
  </si>
  <si>
    <t>(Unit : head, kg)</t>
  </si>
  <si>
    <t>합  계</t>
  </si>
  <si>
    <t>도축업</t>
  </si>
  <si>
    <t>집유업</t>
  </si>
  <si>
    <t>축 산 물 가 공 업
Livestock products processing business</t>
  </si>
  <si>
    <t>축산물
보관업</t>
  </si>
  <si>
    <t>축산물
운반업</t>
  </si>
  <si>
    <t>축 산 물 판 매 업
Livestock products sales business</t>
  </si>
  <si>
    <t>Livestock</t>
  </si>
  <si>
    <t>Milk</t>
  </si>
  <si>
    <t>소  계</t>
  </si>
  <si>
    <t>식   육
가공업</t>
  </si>
  <si>
    <t>유가공업</t>
  </si>
  <si>
    <t>알가공업</t>
  </si>
  <si>
    <t>Livestock
products</t>
  </si>
  <si>
    <t>소계</t>
  </si>
  <si>
    <t>식   육
판매업</t>
  </si>
  <si>
    <t>식육부산물
전문판매업</t>
  </si>
  <si>
    <t>우유류
판매업</t>
  </si>
  <si>
    <t>축산물수입
판   매   업</t>
  </si>
  <si>
    <t>Total</t>
  </si>
  <si>
    <t>slaughter
business</t>
  </si>
  <si>
    <t>collection
business</t>
  </si>
  <si>
    <t>Sub-total</t>
  </si>
  <si>
    <t>Meat
processing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</si>
  <si>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</si>
  <si>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</si>
  <si>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</si>
  <si>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</si>
  <si>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</si>
  <si>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</si>
  <si>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</si>
  <si>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t>Livestock
products
import
business</t>
  </si>
  <si>
    <t xml:space="preserve"> -</t>
  </si>
  <si>
    <t>(단위 : 개소)</t>
  </si>
  <si>
    <t>(Unit : establishment)</t>
  </si>
  <si>
    <t>2 0 0 1</t>
  </si>
  <si>
    <t>2 0 0 2</t>
  </si>
  <si>
    <t>2 0 0 4</t>
  </si>
  <si>
    <t>2 0 0 5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</si>
  <si>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</si>
  <si>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</si>
  <si>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</si>
  <si>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</si>
  <si>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</si>
  <si>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</si>
  <si>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</si>
  <si>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일 도 1 동</t>
  </si>
  <si>
    <t>Ildo 1 dong</t>
  </si>
  <si>
    <t>일 도 2 동</t>
  </si>
  <si>
    <t>Ildo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</si>
  <si>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</si>
  <si>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</si>
  <si>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</si>
  <si>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</si>
  <si>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</si>
  <si>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</si>
  <si>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</si>
  <si>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</si>
  <si>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</si>
  <si>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</si>
  <si>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</si>
  <si>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</si>
  <si>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</si>
  <si>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</si>
  <si>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</si>
  <si>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</si>
  <si>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</si>
  <si>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</si>
  <si>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</si>
  <si>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Bonggea-dong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</si>
  <si>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</si>
  <si>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</si>
  <si>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</si>
  <si>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</si>
  <si>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</si>
  <si>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</si>
  <si>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</si>
  <si>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</si>
  <si>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</si>
  <si>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</si>
  <si>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</si>
  <si>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</si>
  <si>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</si>
  <si>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</si>
  <si>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2 0 0 4</t>
  </si>
  <si>
    <t>-</t>
  </si>
  <si>
    <t>Sub-total</t>
  </si>
  <si>
    <t xml:space="preserve">   2004(북제주군)</t>
  </si>
  <si>
    <t>양 계 용</t>
  </si>
  <si>
    <t>양 돈 용</t>
  </si>
  <si>
    <t>낙 농 용</t>
  </si>
  <si>
    <t>비 육 용</t>
  </si>
  <si>
    <t>축 우 용</t>
  </si>
  <si>
    <t>기   타</t>
  </si>
  <si>
    <t>For poultry</t>
  </si>
  <si>
    <t>For swine</t>
  </si>
  <si>
    <t>For dairy</t>
  </si>
  <si>
    <t>Source : Eco Tangerine &amp; Agricultural Affairs Department</t>
  </si>
  <si>
    <t>source : Eco Tangerine &amp; Agricultural Affairs Department</t>
  </si>
  <si>
    <t xml:space="preserve">         </t>
  </si>
  <si>
    <t xml:space="preserve">   주 : 기타 - 배, 포도, 망고 등임</t>
  </si>
  <si>
    <t>자료 : 국립농산물품질관리원 제주지원</t>
  </si>
  <si>
    <t xml:space="preserve">  주 : 제주도 전체 자료이며, ()는 제주시 자료임.</t>
  </si>
  <si>
    <t>Source : National Agricultural Cooperative Federation Jeju Regional Head Office</t>
  </si>
  <si>
    <r>
      <t>염화가리</t>
    </r>
    <r>
      <rPr>
        <vertAlign val="superscript"/>
        <sz val="11"/>
        <rFont val="돋움"/>
        <family val="3"/>
      </rPr>
      <t>1)</t>
    </r>
  </si>
  <si>
    <r>
      <t xml:space="preserve"> </t>
    </r>
    <r>
      <rPr>
        <sz val="11"/>
        <rFont val="돋움"/>
        <family val="3"/>
      </rPr>
      <t>Source :</t>
    </r>
    <r>
      <rPr>
        <sz val="11"/>
        <rFont val="돋움"/>
        <family val="3"/>
      </rPr>
      <t>Live stock Inderstry Department</t>
    </r>
  </si>
  <si>
    <t xml:space="preserve">  Source :Live stock Inderstry Department</t>
  </si>
  <si>
    <t>기  타</t>
  </si>
  <si>
    <t xml:space="preserve">           Source :Live stock Inderstry Department</t>
  </si>
  <si>
    <t>탄저·기종저</t>
  </si>
  <si>
    <t>소전염성</t>
  </si>
  <si>
    <t>돼    지</t>
  </si>
  <si>
    <t>돼지전염성</t>
  </si>
  <si>
    <t>소유행열</t>
  </si>
  <si>
    <t>소</t>
  </si>
  <si>
    <t>일본뇌염</t>
  </si>
  <si>
    <t>위  장  염</t>
  </si>
  <si>
    <t>58,442(29,929)</t>
  </si>
  <si>
    <t>171(97)</t>
  </si>
  <si>
    <t>58,271(29,832)</t>
  </si>
  <si>
    <t>161.4(154.6)</t>
  </si>
  <si>
    <t>0.5(0.5)</t>
  </si>
  <si>
    <t>160.9(154.1)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</si>
  <si>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</si>
  <si>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</si>
  <si>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</si>
  <si>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</si>
  <si>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</si>
  <si>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</si>
  <si>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</si>
  <si>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</si>
  <si>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</si>
  <si>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</si>
  <si>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</si>
  <si>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</si>
  <si>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t>Source : Livestock Policy Div.</t>
  </si>
  <si>
    <t>자료 : 제주특별자치도 축정과</t>
  </si>
  <si>
    <t>연  별</t>
  </si>
  <si>
    <t>소    Cattle</t>
  </si>
  <si>
    <t>돼    지     Pigs</t>
  </si>
  <si>
    <t>닭      Chickens</t>
  </si>
  <si>
    <t>말 horse</t>
  </si>
  <si>
    <t>Year</t>
  </si>
  <si>
    <t>두  수</t>
  </si>
  <si>
    <t>생체량</t>
  </si>
  <si>
    <t>지육량</t>
  </si>
  <si>
    <t>No. of
heads</t>
  </si>
  <si>
    <t>Alive</t>
  </si>
  <si>
    <t>Meat</t>
  </si>
  <si>
    <t>2 0 0 0</t>
  </si>
  <si>
    <t>2 0 0 5</t>
  </si>
  <si>
    <t>(단위 : 명)</t>
  </si>
  <si>
    <t>(Unit : person)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</si>
  <si>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</si>
  <si>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</si>
  <si>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</si>
  <si>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</si>
  <si>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</si>
  <si>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</si>
  <si>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</si>
  <si>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</si>
  <si>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</si>
  <si>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</si>
  <si>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-</t>
  </si>
  <si>
    <t>2 0 0 5</t>
  </si>
  <si>
    <t>자료 : 제주특별자치도 축정과</t>
  </si>
  <si>
    <t xml:space="preserve">  </t>
  </si>
  <si>
    <t>Source : Livestock Policy Div.</t>
  </si>
  <si>
    <t>직     업     별         By occupation</t>
  </si>
  <si>
    <t>행   정</t>
  </si>
  <si>
    <t xml:space="preserve"> 연   구</t>
  </si>
  <si>
    <t>공 수 의</t>
  </si>
  <si>
    <t>개업수의</t>
  </si>
  <si>
    <t>학   교</t>
  </si>
  <si>
    <t>단   체</t>
  </si>
  <si>
    <t>Public</t>
  </si>
  <si>
    <t>Administrative</t>
  </si>
  <si>
    <t>Research</t>
  </si>
  <si>
    <t>veterinarian</t>
  </si>
  <si>
    <t>Practitioner</t>
  </si>
  <si>
    <t>School</t>
  </si>
  <si>
    <t>Corporation</t>
  </si>
  <si>
    <t xml:space="preserve"> -</t>
  </si>
  <si>
    <t>자료 : 청정축산과</t>
  </si>
  <si>
    <t xml:space="preserve">Source : Livestock Industry Department </t>
  </si>
  <si>
    <t>24. 배 합 사 료 생 산            Production  of  Assorted  Feed</t>
  </si>
  <si>
    <t>Source :  Parks &amp; Forestry Department</t>
  </si>
  <si>
    <t>23. 축 산 물 위 생 관 계 업 소   Number of Licensed Livestock Products premised by Business Type</t>
  </si>
  <si>
    <t>21.  수  의  사  분  포                      Number of Veterinarians</t>
  </si>
  <si>
    <t>20.가축전염병 예방주사 실적       Livestock Vaccinated Against Infectious Diseases</t>
  </si>
  <si>
    <t xml:space="preserve">26. 임상별  산림면적             Area of Forest Land by Forest Type  </t>
  </si>
  <si>
    <t>(단위 : ha)</t>
  </si>
  <si>
    <t>(Unit : ha)</t>
  </si>
  <si>
    <t>연  별</t>
  </si>
  <si>
    <t>합    계</t>
  </si>
  <si>
    <t>입  목  지     Forest land with trees</t>
  </si>
  <si>
    <t>무   입   목   지   Forest land without trees</t>
  </si>
  <si>
    <t>Year</t>
  </si>
  <si>
    <t>계</t>
  </si>
  <si>
    <t>침엽수림</t>
  </si>
  <si>
    <t>활엽수림</t>
  </si>
  <si>
    <t>혼 효 림</t>
  </si>
  <si>
    <t>죽 림</t>
  </si>
  <si>
    <t>미입목지</t>
  </si>
  <si>
    <t>황 폐 지</t>
  </si>
  <si>
    <t>개 간 지</t>
  </si>
  <si>
    <t>제   지</t>
  </si>
  <si>
    <t>Total</t>
  </si>
  <si>
    <t>Sub-total</t>
  </si>
  <si>
    <t>Conifer</t>
  </si>
  <si>
    <t>Non-conifer</t>
  </si>
  <si>
    <t>Mixed</t>
  </si>
  <si>
    <t>Bamboo</t>
  </si>
  <si>
    <t>Un-stocked</t>
  </si>
  <si>
    <t>Denuded</t>
  </si>
  <si>
    <t>Reclaimed</t>
  </si>
  <si>
    <t>Miscellaneous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</si>
  <si>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</si>
  <si>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</si>
  <si>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</si>
  <si>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</si>
  <si>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</si>
  <si>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 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</si>
  <si>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</si>
  <si>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</si>
  <si>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</si>
  <si>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</si>
  <si>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-</t>
  </si>
  <si>
    <t>2 0 0 5</t>
  </si>
  <si>
    <r>
      <t xml:space="preserve">Source : </t>
    </r>
    <r>
      <rPr>
        <sz val="11"/>
        <rFont val="돋움"/>
        <family val="3"/>
      </rPr>
      <t>Marine &amp; Fishery Department</t>
    </r>
    <r>
      <rPr>
        <sz val="11"/>
        <rFont val="돋움"/>
        <family val="3"/>
      </rPr>
      <t>.</t>
    </r>
  </si>
  <si>
    <t>30. 수렵면허장 발급           Hunting License Issues</t>
  </si>
  <si>
    <t>(단위 : 건)</t>
  </si>
  <si>
    <t>(Unit : case)</t>
  </si>
  <si>
    <t>자료 : 해양수산과</t>
  </si>
  <si>
    <r>
      <t xml:space="preserve">Source : </t>
    </r>
    <r>
      <rPr>
        <sz val="11"/>
        <rFont val="돋움"/>
        <family val="3"/>
      </rPr>
      <t>Marine &amp; Fishery Department.</t>
    </r>
  </si>
  <si>
    <t>연  별</t>
  </si>
  <si>
    <t>계</t>
  </si>
  <si>
    <t>1종</t>
  </si>
  <si>
    <t>2종</t>
  </si>
  <si>
    <t>3종</t>
  </si>
  <si>
    <t>Year</t>
  </si>
  <si>
    <t>Total</t>
  </si>
  <si>
    <t>Class I</t>
  </si>
  <si>
    <t xml:space="preserve">Class II  </t>
  </si>
  <si>
    <t>Class III</t>
  </si>
  <si>
    <t>2000(제주시)</t>
  </si>
  <si>
    <t>-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</si>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</sst>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);\(0\)"/>
    <numFmt numFmtId="179" formatCode="_-* #,##0.0_-;\-* #,##0.0_-;_-* &quot;-&quot;_-;_-@_-"/>
    <numFmt numFmtId="180" formatCode="0.E+00"/>
    <numFmt numFmtId="181" formatCode="#,##0_ "/>
    <numFmt numFmtId="182" formatCode="#,##0.0_ "/>
    <numFmt numFmtId="183" formatCode="#,##0.00_ "/>
    <numFmt numFmtId="184" formatCode="_ * #,##0_ ;_ * \-#,##0_ ;_ * &quot;-&quot;_ ;_ @_ "/>
    <numFmt numFmtId="185" formatCode="_ * #,##0.00_ ;_ * \-#,##0.00_ ;_ * &quot;-&quot;??_ ;_ @_ "/>
    <numFmt numFmtId="186" formatCode="#,##0;;\-\ \ ;"/>
    <numFmt numFmtId="187" formatCode="#,##0;[Red]#,##0"/>
    <numFmt numFmtId="188" formatCode="#,##0.00;[Red]#,##0.00"/>
    <numFmt numFmtId="189" formatCode="\(0\)"/>
    <numFmt numFmtId="190" formatCode="\-"/>
    <numFmt numFmtId="191" formatCode="0.0"/>
    <numFmt numFmtId="192" formatCode="#,##0;;\-;"/>
    <numFmt numFmtId="193" formatCode="#,##0.0;;\-;"/>
    <numFmt numFmtId="194" formatCode="#,##0.00;;\-;"/>
    <numFmt numFmtId="195" formatCode="\(#,##0\);;\-;"/>
    <numFmt numFmtId="196" formatCode="#,##0,;;\-\ \ ;"/>
    <numFmt numFmtId="197" formatCode="#,##0.0_);\(#,##0.0\)"/>
    <numFmt numFmtId="198" formatCode="0_ "/>
    <numFmt numFmtId="199" formatCode="#,##0;;\-"/>
    <numFmt numFmtId="200" formatCode="0.00_);[Red]\(0.00\)"/>
    <numFmt numFmtId="201" formatCode="0.00_ "/>
    <numFmt numFmtId="202" formatCode="#,##0;;\-\ "/>
    <numFmt numFmtId="203" formatCode="#,##0.00;;\-\ \ ;"/>
    <numFmt numFmtId="204" formatCode="#,##0;;\ \ \ \ \ \ \-\ \ ;"/>
    <numFmt numFmtId="205" formatCode="#,##0.0_);[Red]\(#,##0.0\)"/>
    <numFmt numFmtId="206" formatCode="#,##0.0"/>
    <numFmt numFmtId="207" formatCode="0.0_ "/>
    <numFmt numFmtId="208" formatCode="#,##0.0_);\(#,##0\)"/>
    <numFmt numFmtId="209" formatCode="&quot;(&quot;#,##0&quot;)&quot;"/>
    <numFmt numFmtId="210" formatCode="0_);[Red]\(0\)"/>
    <numFmt numFmtId="211" formatCode="0.0_);[Red]\(0.0\)"/>
    <numFmt numFmtId="212" formatCode="\(#\)"/>
  </numFmts>
  <fonts count="6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sz val="9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b/>
      <sz val="11"/>
      <color indexed="10"/>
      <name val="돋움"/>
      <family val="3"/>
    </font>
    <font>
      <b/>
      <sz val="9"/>
      <color indexed="10"/>
      <name val="돋움"/>
      <family val="3"/>
    </font>
    <font>
      <sz val="10"/>
      <name val="굴림"/>
      <family val="3"/>
    </font>
    <font>
      <sz val="11"/>
      <color indexed="10"/>
      <name val="돋움"/>
      <family val="3"/>
    </font>
    <font>
      <b/>
      <sz val="10"/>
      <color indexed="10"/>
      <name val="돋움"/>
      <family val="3"/>
    </font>
    <font>
      <b/>
      <sz val="18"/>
      <name val="굴림"/>
      <family val="3"/>
    </font>
    <font>
      <sz val="11"/>
      <name val="굴림"/>
      <family val="3"/>
    </font>
    <font>
      <sz val="28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1"/>
      <color indexed="12"/>
      <name val="돋움"/>
      <family val="3"/>
    </font>
    <font>
      <b/>
      <sz val="10"/>
      <color indexed="10"/>
      <name val="Arial"/>
      <family val="2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8"/>
      <name val="Arial Narrow"/>
      <family val="2"/>
    </font>
    <font>
      <sz val="8"/>
      <name val="바탕체"/>
      <family val="1"/>
    </font>
    <font>
      <sz val="9"/>
      <color indexed="8"/>
      <name val="돋움"/>
      <family val="3"/>
    </font>
    <font>
      <vertAlign val="superscript"/>
      <sz val="9"/>
      <name val="돋움"/>
      <family val="3"/>
    </font>
    <font>
      <sz val="12"/>
      <name val="돋움"/>
      <family val="3"/>
    </font>
    <font>
      <sz val="12"/>
      <name val="굴림"/>
      <family val="3"/>
    </font>
    <font>
      <sz val="10"/>
      <color indexed="10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7"/>
      <name val="돋움"/>
      <family val="3"/>
    </font>
    <font>
      <b/>
      <sz val="10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b/>
      <vertAlign val="superscript"/>
      <sz val="18"/>
      <name val="돋움"/>
      <family val="3"/>
    </font>
    <font>
      <vertAlign val="superscript"/>
      <sz val="10"/>
      <name val="돋움"/>
      <family val="3"/>
    </font>
    <font>
      <b/>
      <sz val="18"/>
      <color indexed="8"/>
      <name val="돋움"/>
      <family val="3"/>
    </font>
    <font>
      <sz val="14"/>
      <name val="돋움"/>
      <family val="3"/>
    </font>
    <font>
      <b/>
      <sz val="14"/>
      <name val="돋움"/>
      <family val="3"/>
    </font>
    <font>
      <sz val="14"/>
      <color indexed="8"/>
      <name val="돋움"/>
      <family val="3"/>
    </font>
    <font>
      <b/>
      <sz val="14"/>
      <color indexed="10"/>
      <name val="돋움"/>
      <family val="3"/>
    </font>
    <font>
      <sz val="14"/>
      <name val="굴림"/>
      <family val="3"/>
    </font>
    <font>
      <b/>
      <sz val="22"/>
      <name val="돋움"/>
      <family val="3"/>
    </font>
    <font>
      <vertAlign val="superscript"/>
      <sz val="11"/>
      <name val="돋움"/>
      <family val="3"/>
    </font>
    <font>
      <b/>
      <sz val="14"/>
      <color indexed="10"/>
      <name val="굴림"/>
      <family val="3"/>
    </font>
    <font>
      <sz val="12"/>
      <name val="Arial"/>
      <family val="2"/>
    </font>
    <font>
      <sz val="22"/>
      <name val="돋움"/>
      <family val="3"/>
    </font>
    <font>
      <b/>
      <sz val="24"/>
      <name val="돋움"/>
      <family val="3"/>
    </font>
    <font>
      <b/>
      <sz val="24"/>
      <name val="굴림"/>
      <family val="3"/>
    </font>
    <font>
      <sz val="24"/>
      <name val="돋움"/>
      <family val="3"/>
    </font>
    <font>
      <b/>
      <sz val="12"/>
      <name val="돋움"/>
      <family val="3"/>
    </font>
    <font>
      <b/>
      <vertAlign val="superscript"/>
      <sz val="11"/>
      <name val="돋움"/>
      <family val="3"/>
    </font>
    <font>
      <b/>
      <vertAlign val="superscript"/>
      <sz val="10"/>
      <name val="돋움"/>
      <family val="3"/>
    </font>
    <font>
      <b/>
      <sz val="8"/>
      <name val="돋움"/>
      <family val="3"/>
    </font>
    <font>
      <b/>
      <sz val="12"/>
      <color indexed="1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38" fontId="11" fillId="2" borderId="0" applyNumberFormat="0" applyBorder="0" applyAlignment="0" applyProtection="0"/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1" fillId="2" borderId="3" applyNumberFormat="0" applyBorder="0" applyAlignment="0" applyProtection="0"/>
    <xf numFmtId="0" fontId="14" fillId="0" borderId="4">
      <alignment/>
      <protection/>
    </xf>
    <xf numFmtId="0" fontId="7" fillId="0" borderId="0">
      <alignment/>
      <protection/>
    </xf>
    <xf numFmtId="10" fontId="9" fillId="0" borderId="0" applyFont="0" applyFill="0" applyBorder="0" applyAlignment="0" applyProtection="0"/>
    <xf numFmtId="0" fontId="14" fillId="0" borderId="0">
      <alignment/>
      <protection/>
    </xf>
  </cellStyleXfs>
  <cellXfs count="16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1" fontId="3" fillId="0" borderId="0" xfId="17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8" xfId="17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181" fontId="0" fillId="0" borderId="0" xfId="17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77" fontId="0" fillId="0" borderId="9" xfId="17" applyNumberFormat="1" applyFont="1" applyBorder="1" applyAlignment="1">
      <alignment horizontal="center" vertical="center"/>
    </xf>
    <xf numFmtId="177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vertical="center"/>
    </xf>
    <xf numFmtId="41" fontId="0" fillId="0" borderId="4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2" fontId="0" fillId="0" borderId="0" xfId="17" applyNumberFormat="1" applyFont="1" applyBorder="1" applyAlignment="1">
      <alignment horizontal="center" vertical="center"/>
    </xf>
    <xf numFmtId="181" fontId="17" fillId="0" borderId="4" xfId="17" applyNumberFormat="1" applyFont="1" applyBorder="1" applyAlignment="1">
      <alignment horizontal="center" vertical="center"/>
    </xf>
    <xf numFmtId="177" fontId="17" fillId="0" borderId="4" xfId="17" applyNumberFormat="1" applyFont="1" applyBorder="1" applyAlignment="1">
      <alignment horizontal="center" vertical="center"/>
    </xf>
    <xf numFmtId="177" fontId="17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77" fontId="17" fillId="0" borderId="10" xfId="17" applyNumberFormat="1" applyFont="1" applyBorder="1" applyAlignment="1">
      <alignment horizontal="center" vertical="center"/>
    </xf>
    <xf numFmtId="181" fontId="17" fillId="0" borderId="10" xfId="17" applyNumberFormat="1" applyFont="1" applyBorder="1" applyAlignment="1">
      <alignment horizontal="center" vertical="center"/>
    </xf>
    <xf numFmtId="181" fontId="0" fillId="0" borderId="0" xfId="17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41" fontId="17" fillId="0" borderId="4" xfId="17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7" fontId="3" fillId="0" borderId="0" xfId="17" applyNumberFormat="1" applyFont="1" applyBorder="1" applyAlignment="1">
      <alignment horizontal="center" vertical="center"/>
    </xf>
    <xf numFmtId="177" fontId="17" fillId="0" borderId="0" xfId="17" applyNumberFormat="1" applyFont="1" applyBorder="1" applyAlignment="1">
      <alignment horizontal="center" vertical="center"/>
    </xf>
    <xf numFmtId="178" fontId="0" fillId="0" borderId="0" xfId="17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0" fillId="0" borderId="9" xfId="17" applyNumberFormat="1" applyFont="1" applyBorder="1" applyAlignment="1">
      <alignment horizontal="center" vertical="center"/>
    </xf>
    <xf numFmtId="181" fontId="21" fillId="0" borderId="4" xfId="17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41" fontId="0" fillId="0" borderId="0" xfId="17" applyFont="1" applyBorder="1" applyAlignment="1" quotePrefix="1">
      <alignment horizontal="center" vertical="center"/>
    </xf>
    <xf numFmtId="181" fontId="0" fillId="0" borderId="9" xfId="17" applyNumberFormat="1" applyFont="1" applyBorder="1" applyAlignment="1">
      <alignment horizontal="center" vertical="center"/>
    </xf>
    <xf numFmtId="178" fontId="17" fillId="0" borderId="4" xfId="17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3" fillId="0" borderId="0" xfId="17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17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9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 quotePrefix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99" fontId="17" fillId="0" borderId="4" xfId="17" applyNumberFormat="1" applyFont="1" applyBorder="1" applyAlignment="1">
      <alignment horizontal="center" vertical="center"/>
    </xf>
    <xf numFmtId="41" fontId="17" fillId="0" borderId="0" xfId="17" applyFont="1" applyBorder="1" applyAlignment="1">
      <alignment vertical="center"/>
    </xf>
    <xf numFmtId="199" fontId="0" fillId="0" borderId="0" xfId="17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11" xfId="17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99" fontId="20" fillId="0" borderId="4" xfId="17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99" fontId="0" fillId="0" borderId="9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8" xfId="0" applyNumberFormat="1" applyFont="1" applyBorder="1" applyAlignment="1">
      <alignment horizontal="center" vertical="center"/>
    </xf>
    <xf numFmtId="178" fontId="0" fillId="0" borderId="9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99" fontId="0" fillId="0" borderId="0" xfId="17" applyNumberFormat="1" applyFont="1" applyAlignment="1">
      <alignment horizontal="center" vertical="center"/>
    </xf>
    <xf numFmtId="199" fontId="0" fillId="0" borderId="8" xfId="17" applyNumberFormat="1" applyFont="1" applyBorder="1" applyAlignment="1">
      <alignment horizontal="center" vertical="center"/>
    </xf>
    <xf numFmtId="199" fontId="0" fillId="0" borderId="0" xfId="17" applyNumberFormat="1" applyAlignment="1">
      <alignment horizontal="center" vertical="center"/>
    </xf>
    <xf numFmtId="199" fontId="0" fillId="0" borderId="4" xfId="17" applyNumberFormat="1" applyFont="1" applyBorder="1" applyAlignment="1">
      <alignment horizontal="center" vertical="center"/>
    </xf>
    <xf numFmtId="199" fontId="0" fillId="0" borderId="11" xfId="17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176" fontId="0" fillId="0" borderId="8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17" applyNumberFormat="1" applyFont="1" applyBorder="1" applyAlignment="1" quotePrefix="1">
      <alignment horizontal="center" vertical="center" wrapText="1"/>
    </xf>
    <xf numFmtId="41" fontId="0" fillId="0" borderId="0" xfId="17" applyFon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9" fontId="0" fillId="0" borderId="10" xfId="17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9" fontId="27" fillId="0" borderId="0" xfId="17" applyNumberFormat="1" applyFont="1" applyFill="1" applyBorder="1" applyAlignment="1">
      <alignment horizontal="center" vertical="center"/>
    </xf>
    <xf numFmtId="186" fontId="0" fillId="0" borderId="0" xfId="17" applyNumberFormat="1" applyFont="1" applyBorder="1" applyAlignment="1">
      <alignment horizontal="center" vertical="center"/>
    </xf>
    <xf numFmtId="186" fontId="17" fillId="0" borderId="4" xfId="17" applyNumberFormat="1" applyFont="1" applyBorder="1" applyAlignment="1">
      <alignment horizontal="center" vertical="center"/>
    </xf>
    <xf numFmtId="186" fontId="17" fillId="0" borderId="4" xfId="17" applyNumberFormat="1" applyFont="1" applyBorder="1" applyAlignment="1">
      <alignment horizontal="center" vertical="center" shrinkToFit="1"/>
    </xf>
    <xf numFmtId="186" fontId="17" fillId="0" borderId="4" xfId="17" applyNumberFormat="1" applyFont="1" applyBorder="1" applyAlignment="1" quotePrefix="1">
      <alignment horizontal="center" vertical="center"/>
    </xf>
    <xf numFmtId="203" fontId="17" fillId="0" borderId="4" xfId="17" applyNumberFormat="1" applyFont="1" applyBorder="1" applyAlignment="1">
      <alignment horizontal="center" vertical="center"/>
    </xf>
    <xf numFmtId="186" fontId="20" fillId="0" borderId="4" xfId="17" applyNumberFormat="1" applyFont="1" applyBorder="1" applyAlignment="1">
      <alignment horizontal="center" vertical="center"/>
    </xf>
    <xf numFmtId="0" fontId="17" fillId="0" borderId="4" xfId="17" applyNumberFormat="1" applyFont="1" applyBorder="1" applyAlignment="1">
      <alignment horizontal="center" vertical="center"/>
    </xf>
    <xf numFmtId="176" fontId="0" fillId="0" borderId="0" xfId="17" applyNumberFormat="1" applyFont="1" applyBorder="1" applyAlignment="1">
      <alignment horizontal="center" vertical="center" wrapText="1"/>
    </xf>
    <xf numFmtId="178" fontId="17" fillId="0" borderId="10" xfId="17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7" fontId="17" fillId="0" borderId="9" xfId="0" applyNumberFormat="1" applyFont="1" applyBorder="1" applyAlignment="1">
      <alignment horizontal="center" vertical="center"/>
    </xf>
    <xf numFmtId="177" fontId="0" fillId="0" borderId="0" xfId="17" applyNumberFormat="1" applyFont="1" applyAlignment="1">
      <alignment horizontal="center" vertical="center"/>
    </xf>
    <xf numFmtId="177" fontId="17" fillId="0" borderId="4" xfId="17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187" fontId="21" fillId="0" borderId="4" xfId="0" applyNumberFormat="1" applyFont="1" applyBorder="1" applyAlignment="1">
      <alignment horizontal="center" vertical="center"/>
    </xf>
    <xf numFmtId="181" fontId="20" fillId="0" borderId="4" xfId="17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/>
    </xf>
    <xf numFmtId="178" fontId="17" fillId="0" borderId="11" xfId="17" applyNumberFormat="1" applyFont="1" applyBorder="1" applyAlignment="1">
      <alignment horizontal="center" vertical="center"/>
    </xf>
    <xf numFmtId="176" fontId="17" fillId="0" borderId="10" xfId="17" applyNumberFormat="1" applyFont="1" applyBorder="1" applyAlignment="1">
      <alignment horizontal="center" vertical="center"/>
    </xf>
    <xf numFmtId="178" fontId="29" fillId="0" borderId="0" xfId="17" applyNumberFormat="1" applyFont="1" applyBorder="1" applyAlignment="1">
      <alignment horizontal="center" vertical="center"/>
    </xf>
    <xf numFmtId="176" fontId="29" fillId="0" borderId="9" xfId="1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29" fillId="0" borderId="0" xfId="17" applyNumberFormat="1" applyFont="1" applyBorder="1" applyAlignment="1">
      <alignment horizontal="center" vertical="center"/>
    </xf>
    <xf numFmtId="186" fontId="29" fillId="0" borderId="9" xfId="0" applyNumberFormat="1" applyFont="1" applyBorder="1" applyAlignment="1">
      <alignment horizontal="center" vertical="center"/>
    </xf>
    <xf numFmtId="186" fontId="29" fillId="0" borderId="0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87" fontId="30" fillId="0" borderId="0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81" fontId="29" fillId="0" borderId="9" xfId="17" applyNumberFormat="1" applyFont="1" applyBorder="1" applyAlignment="1">
      <alignment horizontal="center" vertical="center"/>
    </xf>
    <xf numFmtId="199" fontId="29" fillId="0" borderId="0" xfId="17" applyNumberFormat="1" applyFont="1" applyBorder="1" applyAlignment="1">
      <alignment horizontal="center" vertical="center"/>
    </xf>
    <xf numFmtId="181" fontId="29" fillId="0" borderId="0" xfId="17" applyNumberFormat="1" applyFont="1" applyBorder="1" applyAlignment="1">
      <alignment horizontal="center" vertical="center"/>
    </xf>
    <xf numFmtId="201" fontId="29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200" fontId="29" fillId="0" borderId="0" xfId="0" applyNumberFormat="1" applyFont="1" applyBorder="1" applyAlignment="1">
      <alignment horizontal="center" vertical="center" shrinkToFit="1"/>
    </xf>
    <xf numFmtId="193" fontId="29" fillId="0" borderId="0" xfId="0" applyNumberFormat="1" applyFont="1" applyBorder="1" applyAlignment="1">
      <alignment horizontal="center" vertical="center" shrinkToFit="1"/>
    </xf>
    <xf numFmtId="0" fontId="0" fillId="0" borderId="0" xfId="40" applyFont="1" applyBorder="1" applyAlignment="1">
      <alignment vertical="center"/>
      <protection/>
    </xf>
    <xf numFmtId="3" fontId="0" fillId="0" borderId="0" xfId="40" applyNumberFormat="1" applyFont="1" applyBorder="1" applyAlignment="1">
      <alignment horizontal="center" vertical="center"/>
      <protection/>
    </xf>
    <xf numFmtId="206" fontId="0" fillId="0" borderId="0" xfId="26" applyNumberFormat="1" applyFont="1" applyBorder="1" applyAlignment="1" quotePrefix="1">
      <alignment horizontal="center" vertical="center"/>
    </xf>
    <xf numFmtId="206" fontId="0" fillId="0" borderId="0" xfId="40" applyNumberFormat="1" applyFont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7" fontId="29" fillId="0" borderId="0" xfId="0" applyNumberFormat="1" applyFont="1" applyAlignment="1">
      <alignment horizontal="center" vertical="center"/>
    </xf>
    <xf numFmtId="187" fontId="29" fillId="0" borderId="0" xfId="0" applyNumberFormat="1" applyFont="1" applyBorder="1" applyAlignment="1">
      <alignment horizontal="center" vertical="center"/>
    </xf>
    <xf numFmtId="187" fontId="17" fillId="0" borderId="4" xfId="0" applyNumberFormat="1" applyFont="1" applyBorder="1" applyAlignment="1">
      <alignment horizontal="center" vertical="center"/>
    </xf>
    <xf numFmtId="193" fontId="29" fillId="0" borderId="9" xfId="0" applyNumberFormat="1" applyFont="1" applyBorder="1" applyAlignment="1">
      <alignment horizontal="center" vertical="center"/>
    </xf>
    <xf numFmtId="193" fontId="2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33" applyNumberFormat="1" applyFont="1" applyBorder="1" applyAlignment="1">
      <alignment horizontal="center" vertical="center"/>
    </xf>
    <xf numFmtId="206" fontId="0" fillId="0" borderId="0" xfId="17" applyNumberFormat="1" applyFont="1" applyBorder="1" applyAlignment="1" quotePrefix="1">
      <alignment horizontal="center" vertical="center"/>
    </xf>
    <xf numFmtId="3" fontId="0" fillId="0" borderId="0" xfId="33" applyNumberFormat="1" applyFont="1" applyBorder="1" applyAlignment="1" quotePrefix="1">
      <alignment horizontal="center" vertical="center"/>
    </xf>
    <xf numFmtId="0" fontId="0" fillId="0" borderId="0" xfId="33" applyFont="1" applyBorder="1" applyAlignment="1" quotePrefix="1">
      <alignment horizontal="center" vertical="center"/>
    </xf>
    <xf numFmtId="0" fontId="0" fillId="0" borderId="0" xfId="43" applyFont="1" applyBorder="1" applyAlignment="1">
      <alignment horizontal="center" vertical="center"/>
      <protection/>
    </xf>
    <xf numFmtId="41" fontId="29" fillId="0" borderId="0" xfId="17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1" fontId="17" fillId="0" borderId="0" xfId="17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8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vertical="center"/>
    </xf>
    <xf numFmtId="0" fontId="0" fillId="0" borderId="0" xfId="46" applyFont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1" fontId="0" fillId="0" borderId="0" xfId="36" applyNumberFormat="1" applyFont="1" applyBorder="1" applyAlignment="1">
      <alignment horizontal="center" vertical="center"/>
    </xf>
    <xf numFmtId="3" fontId="0" fillId="0" borderId="0" xfId="20" applyNumberFormat="1" applyFont="1" applyBorder="1" applyAlignment="1" quotePrefix="1">
      <alignment horizontal="center" vertical="center"/>
    </xf>
    <xf numFmtId="3" fontId="0" fillId="0" borderId="0" xfId="20" applyNumberFormat="1" applyFont="1" applyBorder="1" applyAlignment="1">
      <alignment horizontal="center" vertical="center"/>
    </xf>
    <xf numFmtId="1" fontId="0" fillId="0" borderId="0" xfId="20" applyNumberFormat="1" applyFont="1" applyBorder="1" applyAlignment="1">
      <alignment horizontal="center" vertical="center"/>
    </xf>
    <xf numFmtId="1" fontId="0" fillId="0" borderId="0" xfId="49" applyNumberFormat="1" applyFont="1" applyBorder="1" applyAlignment="1">
      <alignment vertical="center"/>
      <protection/>
    </xf>
    <xf numFmtId="177" fontId="29" fillId="0" borderId="9" xfId="17" applyNumberFormat="1" applyFont="1" applyBorder="1" applyAlignment="1">
      <alignment horizontal="center" vertical="center"/>
    </xf>
    <xf numFmtId="3" fontId="29" fillId="0" borderId="0" xfId="20" applyNumberFormat="1" applyFont="1" applyBorder="1" applyAlignment="1" quotePrefix="1">
      <alignment horizontal="center" vertical="center"/>
    </xf>
    <xf numFmtId="3" fontId="29" fillId="0" borderId="0" xfId="20" applyNumberFormat="1" applyFont="1" applyBorder="1" applyAlignment="1">
      <alignment horizontal="center" vertical="center"/>
    </xf>
    <xf numFmtId="206" fontId="29" fillId="0" borderId="0" xfId="20" applyNumberFormat="1" applyFont="1" applyBorder="1" applyAlignment="1" quotePrefix="1">
      <alignment horizontal="center" vertical="center"/>
    </xf>
    <xf numFmtId="206" fontId="29" fillId="0" borderId="0" xfId="20" applyNumberFormat="1" applyFont="1" applyBorder="1" applyAlignment="1">
      <alignment horizontal="center" vertical="center"/>
    </xf>
    <xf numFmtId="1" fontId="29" fillId="0" borderId="0" xfId="49" applyNumberFormat="1" applyFont="1" applyBorder="1" applyAlignment="1">
      <alignment vertical="center"/>
      <protection/>
    </xf>
    <xf numFmtId="3" fontId="0" fillId="0" borderId="0" xfId="21" applyNumberFormat="1" applyFont="1" applyBorder="1" applyAlignment="1" quotePrefix="1">
      <alignment horizontal="center" vertical="center"/>
    </xf>
    <xf numFmtId="3" fontId="0" fillId="0" borderId="0" xfId="17" applyNumberFormat="1" applyFont="1" applyBorder="1" applyAlignment="1" quotePrefix="1">
      <alignment horizontal="center" vertical="center"/>
    </xf>
    <xf numFmtId="3" fontId="0" fillId="0" borderId="0" xfId="21" applyNumberFormat="1" applyFont="1" applyBorder="1" applyAlignment="1">
      <alignment horizontal="center" vertical="center"/>
    </xf>
    <xf numFmtId="1" fontId="0" fillId="0" borderId="0" xfId="44" applyNumberFormat="1" applyFont="1" applyBorder="1" applyAlignment="1">
      <alignment vertical="center"/>
      <protection/>
    </xf>
    <xf numFmtId="3" fontId="0" fillId="0" borderId="0" xfId="22" applyNumberFormat="1" applyFont="1" applyBorder="1" applyAlignment="1" quotePrefix="1">
      <alignment horizontal="center" vertical="center"/>
    </xf>
    <xf numFmtId="3" fontId="0" fillId="0" borderId="0" xfId="47" applyNumberFormat="1" applyFont="1" applyBorder="1" applyAlignment="1" quotePrefix="1">
      <alignment horizontal="center" vertical="center"/>
      <protection/>
    </xf>
    <xf numFmtId="3" fontId="0" fillId="0" borderId="0" xfId="47" applyNumberFormat="1" applyFont="1" applyBorder="1" applyAlignment="1">
      <alignment horizontal="center" vertical="center"/>
      <protection/>
    </xf>
    <xf numFmtId="3" fontId="0" fillId="0" borderId="0" xfId="22" applyNumberFormat="1" applyFont="1" applyBorder="1" applyAlignment="1">
      <alignment horizontal="center" vertical="center"/>
    </xf>
    <xf numFmtId="1" fontId="0" fillId="0" borderId="0" xfId="47" applyNumberFormat="1" applyFont="1" applyBorder="1" applyAlignment="1">
      <alignment vertical="center"/>
      <protection/>
    </xf>
    <xf numFmtId="41" fontId="29" fillId="0" borderId="0" xfId="17" applyFont="1" applyBorder="1" applyAlignment="1">
      <alignment vertical="center"/>
    </xf>
    <xf numFmtId="0" fontId="0" fillId="0" borderId="0" xfId="23" applyFont="1" applyBorder="1" applyAlignment="1">
      <alignment horizontal="center" vertical="center"/>
    </xf>
    <xf numFmtId="3" fontId="0" fillId="0" borderId="0" xfId="23" applyNumberFormat="1" applyFont="1" applyBorder="1" applyAlignment="1">
      <alignment horizontal="center" vertical="center"/>
    </xf>
    <xf numFmtId="3" fontId="0" fillId="0" borderId="0" xfId="23" applyNumberFormat="1" applyFont="1" applyBorder="1" applyAlignment="1" quotePrefix="1">
      <alignment horizontal="center" vertical="center"/>
    </xf>
    <xf numFmtId="0" fontId="0" fillId="0" borderId="0" xfId="23" applyFont="1" applyBorder="1" applyAlignment="1" quotePrefix="1">
      <alignment horizontal="center" vertical="center"/>
    </xf>
    <xf numFmtId="3" fontId="0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41" fontId="20" fillId="0" borderId="0" xfId="17" applyFont="1" applyBorder="1" applyAlignment="1">
      <alignment vertical="center"/>
    </xf>
    <xf numFmtId="177" fontId="0" fillId="0" borderId="0" xfId="17" applyNumberFormat="1" applyFont="1" applyBorder="1" applyAlignment="1">
      <alignment vertical="center"/>
    </xf>
    <xf numFmtId="177" fontId="29" fillId="0" borderId="9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41" fontId="29" fillId="0" borderId="4" xfId="17" applyFont="1" applyBorder="1" applyAlignment="1">
      <alignment vertical="center"/>
    </xf>
    <xf numFmtId="0" fontId="0" fillId="0" borderId="0" xfId="50" applyFont="1" applyBorder="1" applyAlignment="1">
      <alignment vertical="center"/>
      <protection/>
    </xf>
    <xf numFmtId="3" fontId="0" fillId="0" borderId="0" xfId="50" applyNumberFormat="1" applyFont="1" applyBorder="1" applyAlignment="1" quotePrefix="1">
      <alignment horizontal="center" vertical="center"/>
      <protection/>
    </xf>
    <xf numFmtId="206" fontId="29" fillId="0" borderId="9" xfId="23" applyNumberFormat="1" applyFont="1" applyBorder="1" applyAlignment="1" quotePrefix="1">
      <alignment horizontal="center" vertical="center"/>
    </xf>
    <xf numFmtId="206" fontId="29" fillId="0" borderId="0" xfId="23" applyNumberFormat="1" applyFont="1" applyBorder="1" applyAlignment="1" quotePrefix="1">
      <alignment horizontal="center" vertical="center" shrinkToFit="1"/>
    </xf>
    <xf numFmtId="3" fontId="29" fillId="0" borderId="0" xfId="23" applyNumberFormat="1" applyFont="1" applyBorder="1" applyAlignment="1" quotePrefix="1">
      <alignment horizontal="center" vertical="center"/>
    </xf>
    <xf numFmtId="207" fontId="29" fillId="0" borderId="0" xfId="23" applyNumberFormat="1" applyFont="1" applyBorder="1" applyAlignment="1" quotePrefix="1">
      <alignment horizontal="center" vertical="center"/>
    </xf>
    <xf numFmtId="181" fontId="29" fillId="0" borderId="0" xfId="17" applyNumberFormat="1" applyFont="1" applyBorder="1" applyAlignment="1" quotePrefix="1">
      <alignment horizontal="center" vertical="center"/>
    </xf>
    <xf numFmtId="206" fontId="29" fillId="0" borderId="0" xfId="23" applyNumberFormat="1" applyFont="1" applyBorder="1" applyAlignment="1" quotePrefix="1">
      <alignment horizontal="center" vertical="center"/>
    </xf>
    <xf numFmtId="0" fontId="29" fillId="0" borderId="0" xfId="0" applyFont="1" applyAlignment="1">
      <alignment/>
    </xf>
    <xf numFmtId="199" fontId="0" fillId="0" borderId="0" xfId="17" applyNumberFormat="1" applyFont="1" applyBorder="1" applyAlignment="1">
      <alignment horizontal="center" vertical="center"/>
    </xf>
    <xf numFmtId="3" fontId="0" fillId="0" borderId="0" xfId="24" applyNumberFormat="1" applyFont="1" applyBorder="1" applyAlignment="1" quotePrefix="1">
      <alignment horizontal="center" vertical="center"/>
    </xf>
    <xf numFmtId="3" fontId="0" fillId="0" borderId="0" xfId="24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24" applyNumberFormat="1" applyFont="1" applyBorder="1" applyAlignment="1">
      <alignment horizontal="centerContinuous" vertical="center"/>
    </xf>
    <xf numFmtId="3" fontId="0" fillId="0" borderId="0" xfId="42" applyNumberFormat="1" applyFont="1" applyBorder="1" applyAlignment="1">
      <alignment horizontal="center" vertical="center"/>
      <protection/>
    </xf>
    <xf numFmtId="3" fontId="0" fillId="0" borderId="0" xfId="42" applyNumberFormat="1" applyFont="1" applyAlignment="1">
      <alignment horizontal="center" vertical="center"/>
      <protection/>
    </xf>
    <xf numFmtId="3" fontId="0" fillId="0" borderId="8" xfId="42" applyNumberFormat="1" applyFont="1" applyBorder="1" applyAlignment="1">
      <alignment horizontal="center" vertical="center"/>
      <protection/>
    </xf>
    <xf numFmtId="3" fontId="0" fillId="0" borderId="9" xfId="4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 vertical="center"/>
    </xf>
    <xf numFmtId="208" fontId="0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9" fillId="0" borderId="0" xfId="17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29" fillId="0" borderId="0" xfId="17" applyNumberFormat="1" applyFont="1" applyBorder="1" applyAlignment="1">
      <alignment horizontal="center" vertical="center" wrapText="1"/>
    </xf>
    <xf numFmtId="177" fontId="0" fillId="0" borderId="0" xfId="17" applyNumberFormat="1" applyFont="1" applyBorder="1" applyAlignment="1">
      <alignment horizontal="center" vertical="center"/>
    </xf>
    <xf numFmtId="3" fontId="0" fillId="0" borderId="0" xfId="25" applyNumberFormat="1" applyFont="1" applyBorder="1" applyAlignment="1" quotePrefix="1">
      <alignment horizontal="center" vertical="center"/>
    </xf>
    <xf numFmtId="3" fontId="0" fillId="0" borderId="0" xfId="41" applyNumberFormat="1" applyFont="1" applyBorder="1" applyAlignment="1" quotePrefix="1">
      <alignment horizontal="center" vertical="center"/>
      <protection/>
    </xf>
    <xf numFmtId="3" fontId="0" fillId="0" borderId="0" xfId="41" applyNumberFormat="1" applyFont="1" applyBorder="1" applyAlignment="1">
      <alignment horizontal="center" vertical="center"/>
      <protection/>
    </xf>
    <xf numFmtId="3" fontId="0" fillId="0" borderId="0" xfId="25" applyNumberFormat="1" applyFont="1" applyBorder="1" applyAlignment="1">
      <alignment horizontal="center" vertical="center"/>
    </xf>
    <xf numFmtId="0" fontId="0" fillId="0" borderId="0" xfId="41" applyFont="1" applyBorder="1" applyAlignment="1">
      <alignment vertical="center"/>
      <protection/>
    </xf>
    <xf numFmtId="199" fontId="29" fillId="0" borderId="9" xfId="17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9" xfId="17" applyNumberFormat="1" applyFont="1" applyBorder="1" applyAlignment="1">
      <alignment horizontal="center" vertical="center"/>
    </xf>
    <xf numFmtId="176" fontId="0" fillId="0" borderId="0" xfId="17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3" fontId="0" fillId="0" borderId="0" xfId="42" applyNumberFormat="1" applyFont="1" applyBorder="1" applyAlignment="1">
      <alignment horizontal="right" vertical="center"/>
      <protection/>
    </xf>
    <xf numFmtId="176" fontId="0" fillId="0" borderId="0" xfId="42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0" fontId="29" fillId="0" borderId="9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/>
    </xf>
    <xf numFmtId="176" fontId="0" fillId="0" borderId="0" xfId="42" applyNumberFormat="1" applyFont="1" applyBorder="1" applyAlignment="1">
      <alignment horizontal="center" vertical="center"/>
      <protection/>
    </xf>
    <xf numFmtId="3" fontId="29" fillId="0" borderId="0" xfId="0" applyNumberFormat="1" applyFont="1" applyBorder="1" applyAlignment="1">
      <alignment horizontal="center" vertical="center"/>
    </xf>
    <xf numFmtId="3" fontId="0" fillId="0" borderId="0" xfId="42" applyNumberFormat="1" applyFont="1" applyBorder="1" applyAlignment="1" quotePrefix="1">
      <alignment horizontal="center" vertical="center"/>
      <protection/>
    </xf>
    <xf numFmtId="176" fontId="29" fillId="0" borderId="0" xfId="42" applyNumberFormat="1" applyFont="1" applyBorder="1" applyAlignment="1">
      <alignment horizontal="center" vertical="center"/>
      <protection/>
    </xf>
    <xf numFmtId="3" fontId="29" fillId="0" borderId="0" xfId="42" applyNumberFormat="1" applyFont="1" applyBorder="1" applyAlignment="1" quotePrefix="1">
      <alignment horizontal="center" vertical="center"/>
      <protection/>
    </xf>
    <xf numFmtId="3" fontId="29" fillId="0" borderId="0" xfId="0" applyNumberFormat="1" applyFont="1" applyAlignment="1">
      <alignment horizontal="center" vertical="center"/>
    </xf>
    <xf numFmtId="3" fontId="29" fillId="0" borderId="0" xfId="42" applyNumberFormat="1" applyFont="1" applyBorder="1" applyAlignment="1">
      <alignment horizontal="right" vertical="center"/>
      <protection/>
    </xf>
    <xf numFmtId="176" fontId="0" fillId="0" borderId="0" xfId="27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95" fontId="0" fillId="0" borderId="0" xfId="17" applyNumberFormat="1" applyFont="1" applyBorder="1" applyAlignment="1">
      <alignment horizontal="center" vertical="center"/>
    </xf>
    <xf numFmtId="3" fontId="0" fillId="0" borderId="0" xfId="28" applyNumberFormat="1" applyFont="1" applyBorder="1" applyAlignment="1">
      <alignment horizontal="center" vertical="center"/>
    </xf>
    <xf numFmtId="195" fontId="29" fillId="0" borderId="0" xfId="17" applyNumberFormat="1" applyFont="1" applyBorder="1" applyAlignment="1">
      <alignment horizontal="center" vertical="center"/>
    </xf>
    <xf numFmtId="186" fontId="29" fillId="0" borderId="0" xfId="17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29" applyNumberFormat="1" applyFont="1" applyBorder="1" applyAlignment="1">
      <alignment horizontal="centerContinuous" vertical="center"/>
    </xf>
    <xf numFmtId="3" fontId="0" fillId="0" borderId="0" xfId="42" applyNumberFormat="1" applyFont="1" applyBorder="1" applyAlignment="1">
      <alignment horizontal="right"/>
      <protection/>
    </xf>
    <xf numFmtId="3" fontId="0" fillId="0" borderId="15" xfId="42" applyNumberFormat="1" applyFont="1" applyBorder="1" applyAlignment="1">
      <alignment horizontal="right"/>
      <protection/>
    </xf>
    <xf numFmtId="3" fontId="0" fillId="0" borderId="0" xfId="30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3" fontId="29" fillId="0" borderId="0" xfId="42" applyNumberFormat="1" applyFont="1" applyBorder="1" applyAlignment="1">
      <alignment horizontal="center" vertical="center"/>
      <protection/>
    </xf>
    <xf numFmtId="186" fontId="29" fillId="0" borderId="9" xfId="17" applyNumberFormat="1" applyFont="1" applyBorder="1" applyAlignment="1">
      <alignment horizontal="center" vertical="center"/>
    </xf>
    <xf numFmtId="203" fontId="29" fillId="0" borderId="0" xfId="17" applyNumberFormat="1" applyFont="1" applyBorder="1" applyAlignment="1">
      <alignment horizontal="center" vertical="center"/>
    </xf>
    <xf numFmtId="1" fontId="29" fillId="0" borderId="0" xfId="32" applyNumberFormat="1" applyFont="1" applyBorder="1" applyAlignment="1" quotePrefix="1">
      <alignment horizontal="center" vertical="center"/>
    </xf>
    <xf numFmtId="2" fontId="29" fillId="0" borderId="0" xfId="32" applyNumberFormat="1" applyFont="1" applyBorder="1" applyAlignment="1" quotePrefix="1">
      <alignment horizontal="center" vertical="center"/>
    </xf>
    <xf numFmtId="3" fontId="29" fillId="0" borderId="0" xfId="32" applyNumberFormat="1" applyFont="1" applyBorder="1" applyAlignment="1" quotePrefix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3" fontId="29" fillId="0" borderId="0" xfId="32" applyNumberFormat="1" applyFont="1" applyBorder="1" applyAlignment="1">
      <alignment horizontal="center" vertical="center"/>
    </xf>
    <xf numFmtId="186" fontId="29" fillId="0" borderId="0" xfId="17" applyNumberFormat="1" applyFont="1" applyBorder="1" applyAlignment="1" quotePrefix="1">
      <alignment horizontal="center" vertical="center"/>
    </xf>
    <xf numFmtId="186" fontId="29" fillId="0" borderId="0" xfId="17" applyNumberFormat="1" applyFont="1" applyBorder="1" applyAlignment="1">
      <alignment horizontal="center" vertical="center" shrinkToFit="1"/>
    </xf>
    <xf numFmtId="3" fontId="29" fillId="0" borderId="0" xfId="42" applyNumberFormat="1" applyFont="1" applyBorder="1" applyAlignment="1">
      <alignment horizontal="right"/>
      <protection/>
    </xf>
    <xf numFmtId="186" fontId="0" fillId="0" borderId="0" xfId="0" applyNumberFormat="1" applyFont="1" applyBorder="1" applyAlignment="1">
      <alignment horizontal="center" vertical="center"/>
    </xf>
    <xf numFmtId="186" fontId="0" fillId="0" borderId="18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shrinkToFit="1"/>
    </xf>
    <xf numFmtId="186" fontId="17" fillId="0" borderId="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99" fontId="17" fillId="0" borderId="0" xfId="17" applyNumberFormat="1" applyFont="1" applyBorder="1" applyAlignment="1">
      <alignment horizontal="center" vertical="center"/>
    </xf>
    <xf numFmtId="190" fontId="17" fillId="0" borderId="11" xfId="0" applyNumberFormat="1" applyFont="1" applyBorder="1" applyAlignment="1">
      <alignment horizontal="center" vertical="center"/>
    </xf>
    <xf numFmtId="199" fontId="17" fillId="0" borderId="10" xfId="17" applyNumberFormat="1" applyFont="1" applyBorder="1" applyAlignment="1">
      <alignment horizontal="center" vertical="center"/>
    </xf>
    <xf numFmtId="177" fontId="17" fillId="0" borderId="4" xfId="17" applyNumberFormat="1" applyFont="1" applyBorder="1" applyAlignment="1">
      <alignment horizontal="center" vertical="center" shrinkToFit="1"/>
    </xf>
    <xf numFmtId="177" fontId="0" fillId="0" borderId="0" xfId="17" applyNumberFormat="1" applyFont="1" applyBorder="1" applyAlignment="1">
      <alignment horizontal="center" vertical="center" shrinkToFit="1"/>
    </xf>
    <xf numFmtId="177" fontId="0" fillId="0" borderId="9" xfId="17" applyNumberFormat="1" applyFont="1" applyBorder="1" applyAlignment="1">
      <alignment horizontal="center" vertical="center" shrinkToFit="1"/>
    </xf>
    <xf numFmtId="177" fontId="0" fillId="0" borderId="0" xfId="17" applyNumberFormat="1" applyFont="1" applyBorder="1" applyAlignment="1">
      <alignment vertical="center" shrinkToFit="1"/>
    </xf>
    <xf numFmtId="0" fontId="0" fillId="0" borderId="8" xfId="46" applyFont="1" applyBorder="1" applyAlignment="1">
      <alignment horizontal="center" vertical="center" shrinkToFit="1"/>
      <protection/>
    </xf>
    <xf numFmtId="3" fontId="0" fillId="0" borderId="0" xfId="23" applyNumberFormat="1" applyFont="1" applyBorder="1" applyAlignment="1">
      <alignment horizontal="center" vertical="center" shrinkToFit="1"/>
    </xf>
    <xf numFmtId="3" fontId="0" fillId="0" borderId="0" xfId="23" applyNumberFormat="1" applyFont="1" applyBorder="1" applyAlignment="1" quotePrefix="1">
      <alignment horizontal="center" vertical="center" shrinkToFit="1"/>
    </xf>
    <xf numFmtId="3" fontId="0" fillId="0" borderId="0" xfId="47" applyNumberFormat="1" applyFont="1" applyBorder="1" applyAlignment="1" quotePrefix="1">
      <alignment horizontal="center" vertical="center" shrinkToFit="1"/>
      <protection/>
    </xf>
    <xf numFmtId="0" fontId="0" fillId="0" borderId="0" xfId="47" applyFont="1" applyBorder="1" applyAlignment="1" quotePrefix="1">
      <alignment horizontal="center" vertical="center" shrinkToFit="1"/>
      <protection/>
    </xf>
    <xf numFmtId="3" fontId="0" fillId="0" borderId="0" xfId="47" applyNumberFormat="1" applyFont="1" applyBorder="1" applyAlignment="1">
      <alignment horizontal="center" vertical="center" shrinkToFit="1"/>
      <protection/>
    </xf>
    <xf numFmtId="199" fontId="0" fillId="0" borderId="0" xfId="17" applyNumberFormat="1" applyFont="1" applyBorder="1" applyAlignment="1">
      <alignment horizontal="center" vertical="center" shrinkToFit="1"/>
    </xf>
    <xf numFmtId="41" fontId="0" fillId="0" borderId="0" xfId="17" applyFont="1" applyBorder="1" applyAlignment="1">
      <alignment vertical="center" shrinkToFit="1"/>
    </xf>
    <xf numFmtId="177" fontId="29" fillId="0" borderId="9" xfId="17" applyNumberFormat="1" applyFont="1" applyBorder="1" applyAlignment="1">
      <alignment horizontal="center" vertical="center" shrinkToFit="1"/>
    </xf>
    <xf numFmtId="177" fontId="29" fillId="0" borderId="0" xfId="17" applyNumberFormat="1" applyFont="1" applyBorder="1" applyAlignment="1">
      <alignment horizontal="center" vertical="center" shrinkToFit="1"/>
    </xf>
    <xf numFmtId="41" fontId="29" fillId="0" borderId="0" xfId="17" applyFont="1" applyBorder="1" applyAlignment="1">
      <alignment vertical="center" shrinkToFit="1"/>
    </xf>
    <xf numFmtId="41" fontId="20" fillId="0" borderId="0" xfId="17" applyFont="1" applyBorder="1" applyAlignment="1">
      <alignment vertical="center" shrinkToFit="1"/>
    </xf>
    <xf numFmtId="177" fontId="17" fillId="0" borderId="10" xfId="17" applyNumberFormat="1" applyFont="1" applyBorder="1" applyAlignment="1">
      <alignment horizontal="center" vertical="center" shrinkToFit="1"/>
    </xf>
    <xf numFmtId="178" fontId="17" fillId="0" borderId="10" xfId="17" applyNumberFormat="1" applyFont="1" applyBorder="1" applyAlignment="1">
      <alignment horizontal="center" vertical="center" shrinkToFit="1"/>
    </xf>
    <xf numFmtId="41" fontId="17" fillId="0" borderId="0" xfId="17" applyFont="1" applyBorder="1" applyAlignment="1">
      <alignment vertical="center" shrinkToFit="1"/>
    </xf>
    <xf numFmtId="177" fontId="17" fillId="0" borderId="10" xfId="0" applyNumberFormat="1" applyFont="1" applyBorder="1" applyAlignment="1">
      <alignment horizontal="center" vertical="center" shrinkToFit="1"/>
    </xf>
    <xf numFmtId="177" fontId="17" fillId="0" borderId="4" xfId="0" applyNumberFormat="1" applyFont="1" applyBorder="1" applyAlignment="1">
      <alignment horizontal="center" vertical="center" shrinkToFit="1"/>
    </xf>
    <xf numFmtId="199" fontId="17" fillId="0" borderId="4" xfId="17" applyNumberFormat="1" applyFont="1" applyBorder="1" applyAlignment="1">
      <alignment horizontal="center" vertical="center" shrinkToFit="1"/>
    </xf>
    <xf numFmtId="177" fontId="20" fillId="0" borderId="4" xfId="17" applyNumberFormat="1" applyFont="1" applyBorder="1" applyAlignment="1">
      <alignment horizontal="center" vertical="center"/>
    </xf>
    <xf numFmtId="4" fontId="29" fillId="0" borderId="0" xfId="0" applyNumberFormat="1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28" fillId="0" borderId="19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192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99" fontId="6" fillId="0" borderId="0" xfId="17" applyNumberFormat="1" applyFont="1" applyBorder="1" applyAlignment="1">
      <alignment horizontal="righ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17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0" xfId="0" applyFont="1" applyAlignment="1" quotePrefix="1">
      <alignment horizontal="right" vertical="center"/>
    </xf>
    <xf numFmtId="0" fontId="23" fillId="0" borderId="1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90" fontId="17" fillId="0" borderId="4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93" fontId="17" fillId="0" borderId="10" xfId="0" applyNumberFormat="1" applyFont="1" applyBorder="1" applyAlignment="1">
      <alignment horizontal="center" vertical="center"/>
    </xf>
    <xf numFmtId="193" fontId="17" fillId="0" borderId="4" xfId="0" applyNumberFormat="1" applyFont="1" applyBorder="1" applyAlignment="1">
      <alignment horizontal="center" vertical="center"/>
    </xf>
    <xf numFmtId="3" fontId="0" fillId="0" borderId="0" xfId="21" applyNumberFormat="1" applyFont="1" applyBorder="1" applyAlignment="1" quotePrefix="1">
      <alignment horizontal="center" vertical="center"/>
    </xf>
    <xf numFmtId="206" fontId="0" fillId="0" borderId="0" xfId="21" applyNumberFormat="1" applyFont="1" applyBorder="1" applyAlignment="1" quotePrefix="1">
      <alignment horizontal="center" vertical="center"/>
    </xf>
    <xf numFmtId="3" fontId="0" fillId="0" borderId="0" xfId="17" applyNumberFormat="1" applyFont="1" applyBorder="1" applyAlignment="1" quotePrefix="1">
      <alignment horizontal="center" vertical="center"/>
    </xf>
    <xf numFmtId="206" fontId="0" fillId="0" borderId="0" xfId="21" applyNumberFormat="1" applyFont="1" applyBorder="1" applyAlignment="1">
      <alignment horizontal="center" vertical="center"/>
    </xf>
    <xf numFmtId="176" fontId="0" fillId="0" borderId="0" xfId="36" applyNumberFormat="1" applyFont="1" applyBorder="1" applyAlignment="1">
      <alignment horizontal="center" vertical="center"/>
    </xf>
    <xf numFmtId="1" fontId="0" fillId="0" borderId="0" xfId="44" applyNumberFormat="1" applyFont="1" applyBorder="1" applyAlignment="1">
      <alignment vertical="center"/>
      <protection/>
    </xf>
    <xf numFmtId="0" fontId="23" fillId="0" borderId="0" xfId="0" applyFont="1" applyAlignment="1">
      <alignment horizontal="center" vertical="center" shrinkToFit="1"/>
    </xf>
    <xf numFmtId="3" fontId="0" fillId="0" borderId="0" xfId="23" applyNumberFormat="1" applyFont="1" applyBorder="1" applyAlignment="1" quotePrefix="1">
      <alignment horizontal="center" vertical="center"/>
    </xf>
    <xf numFmtId="206" fontId="0" fillId="0" borderId="0" xfId="23" applyNumberFormat="1" applyFont="1" applyBorder="1" applyAlignment="1" quotePrefix="1">
      <alignment horizontal="center" vertical="center"/>
    </xf>
    <xf numFmtId="0" fontId="0" fillId="0" borderId="0" xfId="50" applyFont="1" applyBorder="1" applyAlignment="1">
      <alignment vertical="center"/>
      <protection/>
    </xf>
    <xf numFmtId="180" fontId="2" fillId="0" borderId="0" xfId="0" applyNumberFormat="1" applyFont="1" applyBorder="1" applyAlignment="1">
      <alignment vertical="center"/>
    </xf>
    <xf numFmtId="179" fontId="2" fillId="0" borderId="0" xfId="17" applyNumberFormat="1" applyFont="1" applyBorder="1" applyAlignment="1">
      <alignment vertical="center"/>
    </xf>
    <xf numFmtId="0" fontId="39" fillId="0" borderId="0" xfId="0" applyFont="1" applyAlignment="1">
      <alignment/>
    </xf>
    <xf numFmtId="197" fontId="2" fillId="0" borderId="0" xfId="17" applyNumberFormat="1" applyFont="1" applyBorder="1" applyAlignment="1">
      <alignment horizontal="center" vertical="center" shrinkToFit="1"/>
    </xf>
    <xf numFmtId="177" fontId="2" fillId="0" borderId="0" xfId="17" applyNumberFormat="1" applyFont="1" applyBorder="1" applyAlignment="1">
      <alignment horizontal="center" vertical="center" shrinkToFit="1"/>
    </xf>
    <xf numFmtId="199" fontId="2" fillId="0" borderId="0" xfId="17" applyNumberFormat="1" applyFont="1" applyBorder="1" applyAlignment="1">
      <alignment horizontal="center" vertical="center" shrinkToFit="1"/>
    </xf>
    <xf numFmtId="3" fontId="2" fillId="0" borderId="0" xfId="47" applyNumberFormat="1" applyFont="1" applyBorder="1" applyAlignment="1" quotePrefix="1">
      <alignment horizontal="center" vertical="center" shrinkToFit="1"/>
      <protection/>
    </xf>
    <xf numFmtId="3" fontId="2" fillId="0" borderId="0" xfId="23" applyNumberFormat="1" applyFont="1" applyBorder="1" applyAlignment="1" quotePrefix="1">
      <alignment horizontal="center" vertical="center" shrinkToFit="1"/>
    </xf>
    <xf numFmtId="1" fontId="2" fillId="0" borderId="0" xfId="36" applyNumberFormat="1" applyFont="1" applyBorder="1" applyAlignment="1">
      <alignment horizontal="center" vertical="center" shrinkToFit="1"/>
    </xf>
    <xf numFmtId="0" fontId="2" fillId="0" borderId="0" xfId="47" applyFont="1" applyBorder="1" applyAlignment="1" quotePrefix="1">
      <alignment horizontal="center" vertical="center" shrinkToFit="1"/>
      <protection/>
    </xf>
    <xf numFmtId="207" fontId="2" fillId="0" borderId="0" xfId="23" applyNumberFormat="1" applyFont="1" applyBorder="1" applyAlignment="1" quotePrefix="1">
      <alignment horizontal="center" vertical="center" shrinkToFit="1"/>
    </xf>
    <xf numFmtId="197" fontId="30" fillId="0" borderId="9" xfId="17" applyNumberFormat="1" applyFont="1" applyBorder="1" applyAlignment="1">
      <alignment horizontal="center" vertical="center" shrinkToFit="1"/>
    </xf>
    <xf numFmtId="197" fontId="30" fillId="0" borderId="0" xfId="17" applyNumberFormat="1" applyFont="1" applyBorder="1" applyAlignment="1">
      <alignment horizontal="center" vertical="center" shrinkToFit="1"/>
    </xf>
    <xf numFmtId="192" fontId="30" fillId="0" borderId="0" xfId="0" applyNumberFormat="1" applyFont="1" applyBorder="1" applyAlignment="1">
      <alignment horizontal="center" vertical="center" shrinkToFit="1"/>
    </xf>
    <xf numFmtId="177" fontId="30" fillId="0" borderId="0" xfId="17" applyNumberFormat="1" applyFont="1" applyBorder="1" applyAlignment="1">
      <alignment horizontal="center" vertical="center" shrinkToFit="1"/>
    </xf>
    <xf numFmtId="206" fontId="2" fillId="0" borderId="0" xfId="47" applyNumberFormat="1" applyFont="1" applyBorder="1" applyAlignment="1" quotePrefix="1">
      <alignment horizontal="center" vertical="center" shrinkToFit="1"/>
      <protection/>
    </xf>
    <xf numFmtId="206" fontId="2" fillId="0" borderId="0" xfId="23" applyNumberFormat="1" applyFont="1" applyBorder="1" applyAlignment="1" quotePrefix="1">
      <alignment horizontal="center" vertical="center" shrinkToFit="1"/>
    </xf>
    <xf numFmtId="177" fontId="21" fillId="0" borderId="0" xfId="17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4" xfId="17" applyNumberFormat="1" applyFont="1" applyBorder="1" applyAlignment="1">
      <alignment horizontal="center" vertical="center" shrinkToFit="1"/>
    </xf>
    <xf numFmtId="182" fontId="21" fillId="0" borderId="4" xfId="17" applyNumberFormat="1" applyFont="1" applyBorder="1" applyAlignment="1">
      <alignment horizontal="center" vertical="center" shrinkToFit="1"/>
    </xf>
    <xf numFmtId="3" fontId="21" fillId="0" borderId="4" xfId="17" applyNumberFormat="1" applyFont="1" applyBorder="1" applyAlignment="1">
      <alignment horizontal="center" vertical="center" shrinkToFit="1"/>
    </xf>
    <xf numFmtId="1" fontId="21" fillId="0" borderId="4" xfId="36" applyNumberFormat="1" applyFont="1" applyBorder="1" applyAlignment="1">
      <alignment horizontal="center" vertical="center" shrinkToFit="1"/>
    </xf>
    <xf numFmtId="181" fontId="17" fillId="0" borderId="4" xfId="17" applyNumberFormat="1" applyFont="1" applyBorder="1" applyAlignment="1">
      <alignment horizontal="center" vertical="center" shrinkToFit="1"/>
    </xf>
    <xf numFmtId="181" fontId="0" fillId="0" borderId="0" xfId="17" applyNumberFormat="1" applyFont="1" applyBorder="1" applyAlignment="1">
      <alignment horizontal="center" vertical="center" shrinkToFit="1"/>
    </xf>
    <xf numFmtId="181" fontId="29" fillId="0" borderId="0" xfId="17" applyNumberFormat="1" applyFont="1" applyBorder="1" applyAlignment="1">
      <alignment horizontal="center" vertical="center" shrinkToFit="1"/>
    </xf>
    <xf numFmtId="190" fontId="17" fillId="0" borderId="4" xfId="17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3" fillId="0" borderId="0" xfId="0" applyFont="1" applyAlignment="1" quotePrefix="1">
      <alignment horizontal="left" vertical="center"/>
    </xf>
    <xf numFmtId="0" fontId="37" fillId="0" borderId="8" xfId="0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81" fontId="40" fillId="0" borderId="0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14" xfId="0" applyFont="1" applyBorder="1" applyAlignment="1" quotePrefix="1">
      <alignment horizontal="center" vertical="center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 shrinkToFit="1"/>
    </xf>
    <xf numFmtId="0" fontId="23" fillId="0" borderId="13" xfId="0" applyFont="1" applyBorder="1" applyAlignment="1" quotePrefix="1">
      <alignment horizontal="center" vertical="center" shrinkToFit="1"/>
    </xf>
    <xf numFmtId="0" fontId="23" fillId="0" borderId="13" xfId="0" applyFont="1" applyBorder="1" applyAlignment="1" quotePrefix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 wrapText="1" shrinkToFi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7" fillId="0" borderId="0" xfId="0" applyNumberFormat="1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186" fontId="0" fillId="0" borderId="20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186" fontId="0" fillId="0" borderId="8" xfId="0" applyNumberFormat="1" applyFont="1" applyBorder="1" applyAlignment="1">
      <alignment horizontal="center" vertical="center"/>
    </xf>
    <xf numFmtId="186" fontId="17" fillId="0" borderId="11" xfId="0" applyNumberFormat="1" applyFont="1" applyBorder="1" applyAlignment="1">
      <alignment horizontal="center" vertical="center"/>
    </xf>
    <xf numFmtId="186" fontId="17" fillId="0" borderId="10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187" fontId="9" fillId="0" borderId="9" xfId="0" applyNumberFormat="1" applyFont="1" applyFill="1" applyBorder="1" applyAlignment="1">
      <alignment horizontal="center" vertical="center" shrinkToFit="1"/>
    </xf>
    <xf numFmtId="187" fontId="9" fillId="0" borderId="0" xfId="0" applyNumberFormat="1" applyFont="1" applyFill="1" applyBorder="1" applyAlignment="1">
      <alignment horizontal="center" vertical="center" shrinkToFit="1"/>
    </xf>
    <xf numFmtId="187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181" fontId="9" fillId="0" borderId="8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shrinkToFit="1"/>
    </xf>
    <xf numFmtId="187" fontId="28" fillId="0" borderId="19" xfId="0" applyNumberFormat="1" applyFont="1" applyFill="1" applyBorder="1" applyAlignment="1">
      <alignment horizontal="center" vertical="center" shrinkToFit="1"/>
    </xf>
    <xf numFmtId="187" fontId="28" fillId="0" borderId="15" xfId="0" applyNumberFormat="1" applyFont="1" applyFill="1" applyBorder="1" applyAlignment="1">
      <alignment horizontal="center" vertical="center" shrinkToFit="1"/>
    </xf>
    <xf numFmtId="187" fontId="28" fillId="0" borderId="5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99" fontId="6" fillId="0" borderId="9" xfId="17" applyNumberFormat="1" applyFont="1" applyBorder="1" applyAlignment="1">
      <alignment horizontal="center" vertical="center" shrinkToFit="1"/>
    </xf>
    <xf numFmtId="199" fontId="6" fillId="0" borderId="0" xfId="17" applyNumberFormat="1" applyFont="1" applyBorder="1" applyAlignment="1">
      <alignment vertical="center" shrinkToFit="1"/>
    </xf>
    <xf numFmtId="199" fontId="35" fillId="0" borderId="9" xfId="17" applyNumberFormat="1" applyFont="1" applyBorder="1" applyAlignment="1">
      <alignment horizontal="center" vertical="center" shrinkToFit="1"/>
    </xf>
    <xf numFmtId="199" fontId="35" fillId="0" borderId="0" xfId="17" applyNumberFormat="1" applyFont="1" applyBorder="1" applyAlignment="1">
      <alignment vertical="center" shrinkToFit="1"/>
    </xf>
    <xf numFmtId="199" fontId="18" fillId="0" borderId="9" xfId="17" applyNumberFormat="1" applyFont="1" applyBorder="1" applyAlignment="1">
      <alignment horizontal="center" vertical="center" shrinkToFit="1"/>
    </xf>
    <xf numFmtId="199" fontId="6" fillId="0" borderId="0" xfId="17" applyNumberFormat="1" applyFont="1" applyBorder="1" applyAlignment="1">
      <alignment horizontal="center" vertical="center" shrinkToFit="1"/>
    </xf>
    <xf numFmtId="199" fontId="6" fillId="0" borderId="10" xfId="17" applyNumberFormat="1" applyFont="1" applyBorder="1" applyAlignment="1">
      <alignment horizontal="center" vertical="center" shrinkToFit="1"/>
    </xf>
    <xf numFmtId="199" fontId="6" fillId="0" borderId="4" xfId="17" applyNumberFormat="1" applyFont="1" applyBorder="1" applyAlignment="1">
      <alignment vertical="center" shrinkToFit="1"/>
    </xf>
    <xf numFmtId="199" fontId="6" fillId="0" borderId="4" xfId="17" applyNumberFormat="1" applyFont="1" applyBorder="1" applyAlignment="1">
      <alignment horizontal="center" vertical="center" shrinkToFit="1"/>
    </xf>
    <xf numFmtId="199" fontId="6" fillId="0" borderId="4" xfId="17" applyNumberFormat="1" applyFont="1" applyBorder="1" applyAlignment="1">
      <alignment horizontal="right" vertical="center" shrinkToFit="1"/>
    </xf>
    <xf numFmtId="0" fontId="42" fillId="0" borderId="9" xfId="0" applyFont="1" applyBorder="1" applyAlignment="1">
      <alignment horizontal="center" vertical="center" wrapText="1" shrinkToFit="1"/>
    </xf>
    <xf numFmtId="177" fontId="17" fillId="0" borderId="0" xfId="17" applyNumberFormat="1" applyFont="1" applyFill="1" applyBorder="1" applyAlignment="1">
      <alignment horizontal="center" vertical="center"/>
    </xf>
    <xf numFmtId="199" fontId="0" fillId="0" borderId="0" xfId="17" applyNumberFormat="1" applyFont="1" applyFill="1" applyAlignment="1">
      <alignment horizontal="center" vertical="center"/>
    </xf>
    <xf numFmtId="199" fontId="0" fillId="0" borderId="0" xfId="17" applyNumberFormat="1" applyFill="1" applyAlignment="1">
      <alignment horizontal="center" vertical="center"/>
    </xf>
    <xf numFmtId="199" fontId="0" fillId="0" borderId="4" xfId="17" applyNumberFormat="1" applyFont="1" applyFill="1" applyBorder="1" applyAlignment="1">
      <alignment horizontal="center" vertical="center"/>
    </xf>
    <xf numFmtId="176" fontId="17" fillId="0" borderId="4" xfId="17" applyNumberFormat="1" applyFont="1" applyBorder="1" applyAlignment="1">
      <alignment horizontal="center" vertical="center"/>
    </xf>
    <xf numFmtId="3" fontId="0" fillId="0" borderId="9" xfId="40" applyNumberFormat="1" applyFont="1" applyBorder="1" applyAlignment="1">
      <alignment horizontal="center" vertical="center"/>
      <protection/>
    </xf>
    <xf numFmtId="0" fontId="0" fillId="0" borderId="8" xfId="40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left" vertical="center" shrinkToFit="1"/>
    </xf>
    <xf numFmtId="177" fontId="2" fillId="0" borderId="0" xfId="17" applyNumberFormat="1" applyFont="1" applyAlignment="1">
      <alignment horizontal="center" vertical="center"/>
    </xf>
    <xf numFmtId="181" fontId="2" fillId="0" borderId="0" xfId="17" applyNumberFormat="1" applyFont="1" applyBorder="1" applyAlignment="1">
      <alignment horizontal="center" vertical="center"/>
    </xf>
    <xf numFmtId="177" fontId="2" fillId="0" borderId="0" xfId="17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8" xfId="48" applyFont="1" applyBorder="1" applyAlignment="1">
      <alignment horizontal="left" vertical="center" shrinkToFit="1"/>
      <protection/>
    </xf>
    <xf numFmtId="3" fontId="2" fillId="0" borderId="0" xfId="34" applyNumberFormat="1" applyFont="1" applyBorder="1" applyAlignment="1" quotePrefix="1">
      <alignment horizontal="center" vertical="center"/>
    </xf>
    <xf numFmtId="0" fontId="2" fillId="0" borderId="0" xfId="34" applyNumberFormat="1" applyFont="1" applyBorder="1" applyAlignment="1" quotePrefix="1">
      <alignment horizontal="center" vertical="center"/>
    </xf>
    <xf numFmtId="0" fontId="2" fillId="0" borderId="9" xfId="48" applyFont="1" applyBorder="1" applyAlignment="1">
      <alignment horizontal="left" vertical="center" shrinkToFit="1"/>
      <protection/>
    </xf>
    <xf numFmtId="0" fontId="2" fillId="0" borderId="0" xfId="48" applyFont="1" applyBorder="1" applyAlignment="1">
      <alignment vertical="center"/>
      <protection/>
    </xf>
    <xf numFmtId="199" fontId="2" fillId="0" borderId="0" xfId="17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30" fillId="0" borderId="8" xfId="0" applyFont="1" applyBorder="1" applyAlignment="1">
      <alignment horizontal="left" vertical="center" shrinkToFit="1"/>
    </xf>
    <xf numFmtId="177" fontId="30" fillId="0" borderId="0" xfId="17" applyNumberFormat="1" applyFont="1" applyBorder="1" applyAlignment="1">
      <alignment horizontal="center" vertical="center"/>
    </xf>
    <xf numFmtId="199" fontId="30" fillId="0" borderId="0" xfId="17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shrinkToFit="1"/>
    </xf>
    <xf numFmtId="205" fontId="2" fillId="0" borderId="8" xfId="48" applyNumberFormat="1" applyFont="1" applyBorder="1" applyAlignment="1">
      <alignment horizontal="left" vertical="center" shrinkToFit="1"/>
      <protection/>
    </xf>
    <xf numFmtId="205" fontId="2" fillId="0" borderId="9" xfId="48" applyNumberFormat="1" applyFont="1" applyBorder="1" applyAlignment="1">
      <alignment horizontal="left" vertical="center" shrinkToFit="1"/>
      <protection/>
    </xf>
    <xf numFmtId="205" fontId="2" fillId="0" borderId="0" xfId="48" applyNumberFormat="1" applyFont="1" applyBorder="1" applyAlignment="1">
      <alignment vertical="center"/>
      <protection/>
    </xf>
    <xf numFmtId="177" fontId="21" fillId="0" borderId="4" xfId="17" applyNumberFormat="1" applyFont="1" applyBorder="1" applyAlignment="1">
      <alignment horizontal="center" vertical="center"/>
    </xf>
    <xf numFmtId="199" fontId="21" fillId="0" borderId="4" xfId="17" applyNumberFormat="1" applyFont="1" applyBorder="1" applyAlignment="1">
      <alignment horizontal="center" vertical="center"/>
    </xf>
    <xf numFmtId="177" fontId="21" fillId="0" borderId="4" xfId="17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0" fillId="0" borderId="8" xfId="46" applyFont="1" applyBorder="1" applyAlignment="1">
      <alignment horizontal="center" vertical="center"/>
      <protection/>
    </xf>
    <xf numFmtId="0" fontId="0" fillId="0" borderId="20" xfId="0" applyNumberFormat="1" applyFont="1" applyBorder="1" applyAlignment="1">
      <alignment horizontal="center" vertical="center"/>
    </xf>
    <xf numFmtId="0" fontId="0" fillId="0" borderId="9" xfId="46" applyFont="1" applyBorder="1" applyAlignment="1">
      <alignment horizontal="center" vertical="center"/>
      <protection/>
    </xf>
    <xf numFmtId="0" fontId="0" fillId="0" borderId="8" xfId="0" applyNumberFormat="1" applyFont="1" applyBorder="1" applyAlignment="1">
      <alignment horizontal="center" vertical="center" shrinkToFit="1"/>
    </xf>
    <xf numFmtId="0" fontId="29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8" xfId="46" applyFont="1" applyBorder="1" applyAlignment="1">
      <alignment horizontal="center" vertical="center" shrinkToFit="1"/>
      <protection/>
    </xf>
    <xf numFmtId="0" fontId="30" fillId="0" borderId="8" xfId="0" applyNumberFormat="1" applyFont="1" applyBorder="1" applyAlignment="1">
      <alignment horizontal="center" vertical="center" shrinkToFit="1"/>
    </xf>
    <xf numFmtId="0" fontId="0" fillId="0" borderId="8" xfId="46" applyFont="1" applyBorder="1" applyAlignment="1">
      <alignment horizontal="center" vertical="center" shrinkToFit="1"/>
      <protection/>
    </xf>
    <xf numFmtId="181" fontId="2" fillId="0" borderId="9" xfId="17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" fontId="2" fillId="0" borderId="0" xfId="36" applyNumberFormat="1" applyFont="1" applyBorder="1" applyAlignment="1" quotePrefix="1">
      <alignment horizontal="center" vertical="center"/>
    </xf>
    <xf numFmtId="1" fontId="2" fillId="0" borderId="0" xfId="36" applyNumberFormat="1" applyFont="1" applyBorder="1" applyAlignment="1">
      <alignment horizontal="center" vertical="center"/>
    </xf>
    <xf numFmtId="3" fontId="2" fillId="0" borderId="0" xfId="17" applyNumberFormat="1" applyFont="1" applyBorder="1" applyAlignment="1">
      <alignment horizontal="center" vertical="center"/>
    </xf>
    <xf numFmtId="1" fontId="2" fillId="0" borderId="0" xfId="45" applyNumberFormat="1" applyFont="1" applyBorder="1" applyAlignment="1">
      <alignment vertical="center"/>
      <protection/>
    </xf>
    <xf numFmtId="0" fontId="43" fillId="0" borderId="0" xfId="0" applyNumberFormat="1" applyFont="1" applyBorder="1" applyAlignment="1">
      <alignment vertical="center"/>
    </xf>
    <xf numFmtId="181" fontId="30" fillId="0" borderId="9" xfId="17" applyNumberFormat="1" applyFont="1" applyBorder="1" applyAlignment="1">
      <alignment horizontal="center" vertical="center"/>
    </xf>
    <xf numFmtId="181" fontId="30" fillId="0" borderId="0" xfId="17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vertical="center"/>
    </xf>
    <xf numFmtId="3" fontId="2" fillId="0" borderId="0" xfId="36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181" fontId="21" fillId="0" borderId="10" xfId="17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9" xfId="46" applyFont="1" applyBorder="1" applyAlignment="1">
      <alignment horizontal="center" vertical="center" shrinkToFit="1"/>
      <protection/>
    </xf>
    <xf numFmtId="0" fontId="2" fillId="0" borderId="9" xfId="0" applyNumberFormat="1" applyFont="1" applyBorder="1" applyAlignment="1">
      <alignment horizontal="center" vertical="center" shrinkToFit="1"/>
    </xf>
    <xf numFmtId="0" fontId="30" fillId="0" borderId="9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left" vertical="center" shrinkToFit="1"/>
    </xf>
    <xf numFmtId="0" fontId="2" fillId="0" borderId="8" xfId="46" applyFont="1" applyBorder="1" applyAlignment="1">
      <alignment horizontal="left" vertical="center" shrinkToFit="1"/>
      <protection/>
    </xf>
    <xf numFmtId="0" fontId="30" fillId="0" borderId="8" xfId="0" applyNumberFormat="1" applyFont="1" applyBorder="1" applyAlignment="1">
      <alignment horizontal="left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9" xfId="46" applyFont="1" applyBorder="1" applyAlignment="1">
      <alignment horizontal="center" vertical="center" shrinkToFit="1"/>
      <protection/>
    </xf>
    <xf numFmtId="0" fontId="0" fillId="0" borderId="9" xfId="0" applyNumberFormat="1" applyFont="1" applyBorder="1" applyAlignment="1">
      <alignment horizontal="center" vertical="center" shrinkToFit="1"/>
    </xf>
    <xf numFmtId="0" fontId="29" fillId="0" borderId="9" xfId="0" applyNumberFormat="1" applyFont="1" applyBorder="1" applyAlignment="1">
      <alignment horizontal="center" vertical="center" shrinkToFit="1"/>
    </xf>
    <xf numFmtId="0" fontId="0" fillId="0" borderId="9" xfId="46" applyFont="1" applyBorder="1" applyAlignment="1">
      <alignment horizontal="center" vertical="center" shrinkToFit="1"/>
      <protection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left" vertical="center" shrinkToFit="1"/>
    </xf>
    <xf numFmtId="0" fontId="0" fillId="0" borderId="8" xfId="46" applyFont="1" applyBorder="1" applyAlignment="1">
      <alignment horizontal="left" vertical="center" shrinkToFit="1"/>
      <protection/>
    </xf>
    <xf numFmtId="0" fontId="0" fillId="0" borderId="8" xfId="0" applyNumberFormat="1" applyFont="1" applyBorder="1" applyAlignment="1">
      <alignment horizontal="left" vertical="center" shrinkToFit="1"/>
    </xf>
    <xf numFmtId="0" fontId="29" fillId="0" borderId="8" xfId="0" applyNumberFormat="1" applyFont="1" applyBorder="1" applyAlignment="1">
      <alignment horizontal="left" vertical="center" shrinkToFit="1"/>
    </xf>
    <xf numFmtId="0" fontId="0" fillId="0" borderId="8" xfId="46" applyFont="1" applyBorder="1" applyAlignment="1">
      <alignment horizontal="left" vertical="center" shrinkToFit="1"/>
      <protection/>
    </xf>
    <xf numFmtId="0" fontId="0" fillId="0" borderId="20" xfId="0" applyNumberFormat="1" applyFont="1" applyBorder="1" applyAlignment="1">
      <alignment horizontal="left" vertical="center" shrinkToFit="1"/>
    </xf>
    <xf numFmtId="0" fontId="0" fillId="0" borderId="9" xfId="46" applyFont="1" applyBorder="1" applyAlignment="1">
      <alignment horizontal="left" vertical="center" shrinkToFit="1"/>
      <protection/>
    </xf>
    <xf numFmtId="0" fontId="0" fillId="0" borderId="9" xfId="0" applyNumberFormat="1" applyFont="1" applyBorder="1" applyAlignment="1">
      <alignment horizontal="left" vertical="center" shrinkToFit="1"/>
    </xf>
    <xf numFmtId="0" fontId="29" fillId="0" borderId="9" xfId="0" applyNumberFormat="1" applyFont="1" applyBorder="1" applyAlignment="1">
      <alignment horizontal="left" vertical="center" shrinkToFit="1"/>
    </xf>
    <xf numFmtId="0" fontId="0" fillId="0" borderId="9" xfId="46" applyFont="1" applyBorder="1" applyAlignment="1">
      <alignment horizontal="left" vertical="center" shrinkToFit="1"/>
      <protection/>
    </xf>
    <xf numFmtId="0" fontId="17" fillId="0" borderId="10" xfId="17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vertical="center" shrinkToFit="1"/>
    </xf>
    <xf numFmtId="0" fontId="0" fillId="0" borderId="9" xfId="46" applyFont="1" applyBorder="1" applyAlignment="1">
      <alignment vertical="center" shrinkToFit="1"/>
      <protection/>
    </xf>
    <xf numFmtId="0" fontId="0" fillId="0" borderId="9" xfId="0" applyNumberFormat="1" applyFont="1" applyBorder="1" applyAlignment="1">
      <alignment vertical="center" shrinkToFit="1"/>
    </xf>
    <xf numFmtId="0" fontId="29" fillId="0" borderId="9" xfId="0" applyNumberFormat="1" applyFont="1" applyBorder="1" applyAlignment="1">
      <alignment vertical="center" shrinkToFit="1"/>
    </xf>
    <xf numFmtId="0" fontId="0" fillId="0" borderId="9" xfId="46" applyFont="1" applyBorder="1" applyAlignment="1">
      <alignment vertical="center" shrinkToFit="1"/>
      <protection/>
    </xf>
    <xf numFmtId="0" fontId="2" fillId="0" borderId="20" xfId="0" applyNumberFormat="1" applyFont="1" applyBorder="1" applyAlignment="1">
      <alignment horizontal="left" vertical="center" shrinkToFit="1"/>
    </xf>
    <xf numFmtId="0" fontId="2" fillId="0" borderId="9" xfId="46" applyFont="1" applyBorder="1" applyAlignment="1">
      <alignment horizontal="left" vertical="center" shrinkToFit="1"/>
      <protection/>
    </xf>
    <xf numFmtId="0" fontId="2" fillId="0" borderId="9" xfId="0" applyNumberFormat="1" applyFont="1" applyBorder="1" applyAlignment="1">
      <alignment horizontal="left" vertical="center" shrinkToFit="1"/>
    </xf>
    <xf numFmtId="0" fontId="30" fillId="0" borderId="9" xfId="0" applyNumberFormat="1" applyFont="1" applyBorder="1" applyAlignment="1">
      <alignment horizontal="left" vertical="center" shrinkToFit="1"/>
    </xf>
    <xf numFmtId="3" fontId="17" fillId="0" borderId="4" xfId="29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" xfId="0" applyFont="1" applyBorder="1" applyAlignment="1" quotePrefix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7" fontId="30" fillId="0" borderId="9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8" xfId="46" applyFont="1" applyBorder="1" applyAlignment="1">
      <alignment horizontal="center" vertical="center"/>
      <protection/>
    </xf>
    <xf numFmtId="0" fontId="0" fillId="0" borderId="9" xfId="46" applyFont="1" applyBorder="1" applyAlignment="1">
      <alignment horizontal="center" vertical="center"/>
      <protection/>
    </xf>
    <xf numFmtId="0" fontId="0" fillId="0" borderId="8" xfId="46" applyFont="1" applyBorder="1" applyAlignment="1">
      <alignment horizontal="center" vertical="center"/>
      <protection/>
    </xf>
    <xf numFmtId="0" fontId="0" fillId="0" borderId="9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206" fontId="0" fillId="0" borderId="0" xfId="22" applyNumberFormat="1" applyFont="1" applyBorder="1" applyAlignment="1" quotePrefix="1">
      <alignment horizontal="center" vertical="center"/>
    </xf>
    <xf numFmtId="206" fontId="0" fillId="0" borderId="0" xfId="47" applyNumberFormat="1" applyFont="1" applyBorder="1" applyAlignment="1" quotePrefix="1">
      <alignment horizontal="center" vertical="center"/>
      <protection/>
    </xf>
    <xf numFmtId="206" fontId="0" fillId="0" borderId="0" xfId="47" applyNumberFormat="1" applyFont="1" applyBorder="1" applyAlignment="1">
      <alignment horizontal="center" vertical="center"/>
      <protection/>
    </xf>
    <xf numFmtId="206" fontId="0" fillId="0" borderId="0" xfId="47" applyNumberFormat="1" applyFont="1" applyBorder="1" applyAlignment="1" quotePrefix="1">
      <alignment horizontal="center" vertical="center" shrinkToFit="1"/>
      <protection/>
    </xf>
    <xf numFmtId="206" fontId="0" fillId="0" borderId="0" xfId="22" applyNumberFormat="1" applyFont="1" applyBorder="1" applyAlignment="1">
      <alignment horizontal="center" vertical="center"/>
    </xf>
    <xf numFmtId="1" fontId="0" fillId="0" borderId="0" xfId="47" applyNumberFormat="1" applyFont="1" applyBorder="1" applyAlignment="1">
      <alignment vertical="center"/>
      <protection/>
    </xf>
    <xf numFmtId="199" fontId="0" fillId="0" borderId="4" xfId="17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206" fontId="0" fillId="0" borderId="0" xfId="23" applyNumberFormat="1" applyFont="1" applyBorder="1" applyAlignment="1" quotePrefix="1">
      <alignment horizontal="center" vertical="center" shrinkToFit="1"/>
    </xf>
    <xf numFmtId="3" fontId="0" fillId="0" borderId="0" xfId="23" applyNumberFormat="1" applyFont="1" applyBorder="1" applyAlignment="1" quotePrefix="1">
      <alignment horizontal="center" vertical="center" shrinkToFit="1"/>
    </xf>
    <xf numFmtId="198" fontId="0" fillId="0" borderId="0" xfId="23" applyNumberFormat="1" applyFont="1" applyBorder="1" applyAlignment="1" quotePrefix="1">
      <alignment horizontal="center" vertical="center" shrinkToFit="1"/>
    </xf>
    <xf numFmtId="0" fontId="0" fillId="0" borderId="2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 quotePrefix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187" fontId="2" fillId="0" borderId="9" xfId="0" applyNumberFormat="1" applyFont="1" applyBorder="1" applyAlignment="1">
      <alignment horizontal="center" vertical="center" shrinkToFit="1"/>
    </xf>
    <xf numFmtId="187" fontId="2" fillId="0" borderId="0" xfId="0" applyNumberFormat="1" applyFont="1" applyBorder="1" applyAlignment="1">
      <alignment horizontal="center" vertical="center" shrinkToFit="1"/>
    </xf>
    <xf numFmtId="187" fontId="2" fillId="0" borderId="0" xfId="0" applyNumberFormat="1" applyFont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3" fontId="0" fillId="0" borderId="0" xfId="47" applyNumberFormat="1" applyFont="1" applyBorder="1" applyAlignment="1" quotePrefix="1">
      <alignment horizontal="center" vertical="center"/>
      <protection/>
    </xf>
    <xf numFmtId="1" fontId="0" fillId="0" borderId="0" xfId="23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" fontId="0" fillId="0" borderId="0" xfId="4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 shrinkToFit="1"/>
    </xf>
    <xf numFmtId="205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186" fontId="30" fillId="0" borderId="25" xfId="0" applyNumberFormat="1" applyFont="1" applyFill="1" applyBorder="1" applyAlignment="1">
      <alignment horizontal="center" vertical="center" wrapText="1"/>
    </xf>
    <xf numFmtId="186" fontId="30" fillId="0" borderId="31" xfId="0" applyNumberFormat="1" applyFont="1" applyFill="1" applyBorder="1" applyAlignment="1">
      <alignment horizontal="center" vertical="center" shrinkToFit="1"/>
    </xf>
    <xf numFmtId="186" fontId="30" fillId="0" borderId="31" xfId="0" applyNumberFormat="1" applyFont="1" applyFill="1" applyBorder="1" applyAlignment="1">
      <alignment horizontal="center" vertical="center" wrapText="1"/>
    </xf>
    <xf numFmtId="190" fontId="30" fillId="0" borderId="31" xfId="0" applyNumberFormat="1" applyFont="1" applyFill="1" applyBorder="1" applyAlignment="1">
      <alignment horizontal="center" vertical="center" wrapText="1"/>
    </xf>
    <xf numFmtId="186" fontId="30" fillId="0" borderId="3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181" fontId="2" fillId="0" borderId="32" xfId="0" applyNumberFormat="1" applyFont="1" applyFill="1" applyBorder="1" applyAlignment="1">
      <alignment horizontal="center" vertical="center"/>
    </xf>
    <xf numFmtId="186" fontId="30" fillId="0" borderId="27" xfId="0" applyNumberFormat="1" applyFont="1" applyFill="1" applyBorder="1" applyAlignment="1">
      <alignment horizontal="center" vertical="center" wrapText="1"/>
    </xf>
    <xf numFmtId="186" fontId="30" fillId="0" borderId="0" xfId="0" applyNumberFormat="1" applyFont="1" applyFill="1" applyBorder="1" applyAlignment="1">
      <alignment horizontal="center" vertical="center" shrinkToFit="1"/>
    </xf>
    <xf numFmtId="186" fontId="30" fillId="0" borderId="0" xfId="0" applyNumberFormat="1" applyFont="1" applyFill="1" applyBorder="1" applyAlignment="1">
      <alignment horizontal="center" vertical="center" wrapText="1"/>
    </xf>
    <xf numFmtId="190" fontId="30" fillId="0" borderId="0" xfId="0" applyNumberFormat="1" applyFont="1" applyFill="1" applyBorder="1" applyAlignment="1">
      <alignment horizontal="center" vertical="center" wrapText="1"/>
    </xf>
    <xf numFmtId="186" fontId="30" fillId="0" borderId="32" xfId="0" applyNumberFormat="1" applyFont="1" applyFill="1" applyBorder="1" applyAlignment="1">
      <alignment horizontal="center" vertical="center" wrapText="1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192" fontId="21" fillId="0" borderId="20" xfId="0" applyNumberFormat="1" applyFont="1" applyBorder="1" applyAlignment="1">
      <alignment horizontal="center" vertical="center" shrinkToFit="1"/>
    </xf>
    <xf numFmtId="192" fontId="21" fillId="0" borderId="18" xfId="0" applyNumberFormat="1" applyFont="1" applyBorder="1" applyAlignment="1">
      <alignment horizontal="center" vertical="center" shrinkToFit="1"/>
    </xf>
    <xf numFmtId="192" fontId="21" fillId="0" borderId="21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192" fontId="30" fillId="0" borderId="9" xfId="0" applyNumberFormat="1" applyFont="1" applyBorder="1" applyAlignment="1">
      <alignment horizontal="center" vertical="center" shrinkToFit="1"/>
    </xf>
    <xf numFmtId="192" fontId="30" fillId="0" borderId="8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192" fontId="2" fillId="0" borderId="9" xfId="0" applyNumberFormat="1" applyFont="1" applyBorder="1" applyAlignment="1">
      <alignment horizontal="center" vertical="center" shrinkToFit="1"/>
    </xf>
    <xf numFmtId="192" fontId="2" fillId="0" borderId="0" xfId="0" applyNumberFormat="1" applyFont="1" applyBorder="1" applyAlignment="1">
      <alignment horizontal="center" vertical="center" shrinkToFit="1"/>
    </xf>
    <xf numFmtId="192" fontId="2" fillId="0" borderId="8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horizontal="center" vertical="center" shrinkToFit="1"/>
    </xf>
    <xf numFmtId="192" fontId="2" fillId="0" borderId="0" xfId="0" applyNumberFormat="1" applyFont="1" applyAlignment="1">
      <alignment horizontal="center" vertical="center"/>
    </xf>
    <xf numFmtId="192" fontId="2" fillId="0" borderId="8" xfId="0" applyNumberFormat="1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192" fontId="21" fillId="0" borderId="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99" fontId="0" fillId="0" borderId="0" xfId="17" applyNumberFormat="1" applyFont="1" applyAlignment="1">
      <alignment horizontal="center" vertical="center"/>
    </xf>
    <xf numFmtId="199" fontId="0" fillId="0" borderId="8" xfId="17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176" fontId="0" fillId="0" borderId="0" xfId="35" applyNumberFormat="1" applyFont="1" applyBorder="1" applyAlignment="1" quotePrefix="1">
      <alignment horizontal="center" vertical="center"/>
    </xf>
    <xf numFmtId="176" fontId="0" fillId="0" borderId="0" xfId="46" applyNumberFormat="1" applyFont="1" applyBorder="1" applyAlignment="1" quotePrefix="1">
      <alignment horizontal="center" vertical="center"/>
      <protection/>
    </xf>
    <xf numFmtId="176" fontId="0" fillId="0" borderId="0" xfId="35" applyNumberFormat="1" applyFont="1" applyBorder="1" applyAlignment="1" quotePrefix="1">
      <alignment horizontal="center" vertical="center"/>
    </xf>
    <xf numFmtId="176" fontId="0" fillId="0" borderId="0" xfId="46" applyNumberFormat="1" applyFont="1" applyBorder="1" applyAlignment="1" quotePrefix="1">
      <alignment horizontal="center" vertical="center"/>
      <protection/>
    </xf>
    <xf numFmtId="195" fontId="17" fillId="0" borderId="4" xfId="17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0" fillId="0" borderId="15" xfId="42" applyNumberFormat="1" applyFont="1" applyBorder="1" applyAlignment="1">
      <alignment horizontal="center" vertical="center"/>
      <protection/>
    </xf>
    <xf numFmtId="0" fontId="50" fillId="0" borderId="8" xfId="0" applyNumberFormat="1" applyFont="1" applyBorder="1" applyAlignment="1">
      <alignment horizontal="center" vertical="center"/>
    </xf>
    <xf numFmtId="199" fontId="50" fillId="0" borderId="0" xfId="0" applyNumberFormat="1" applyFont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8" xfId="46" applyFont="1" applyBorder="1" applyAlignment="1">
      <alignment horizontal="center" vertical="center"/>
      <protection/>
    </xf>
    <xf numFmtId="3" fontId="50" fillId="0" borderId="0" xfId="0" applyNumberFormat="1" applyFont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0" fontId="50" fillId="0" borderId="9" xfId="46" applyFont="1" applyBorder="1" applyAlignment="1">
      <alignment horizontal="center" vertical="center"/>
      <protection/>
    </xf>
    <xf numFmtId="3" fontId="50" fillId="0" borderId="0" xfId="42" applyNumberFormat="1" applyFont="1" applyBorder="1" applyAlignment="1">
      <alignment horizontal="right" vertical="center"/>
      <protection/>
    </xf>
    <xf numFmtId="0" fontId="50" fillId="0" borderId="9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192" fontId="50" fillId="0" borderId="9" xfId="0" applyNumberFormat="1" applyFont="1" applyBorder="1" applyAlignment="1">
      <alignment horizontal="center" vertical="center"/>
    </xf>
    <xf numFmtId="192" fontId="50" fillId="0" borderId="0" xfId="0" applyNumberFormat="1" applyFont="1" applyBorder="1" applyAlignment="1">
      <alignment horizontal="center" vertical="center"/>
    </xf>
    <xf numFmtId="0" fontId="52" fillId="0" borderId="8" xfId="0" applyNumberFormat="1" applyFont="1" applyBorder="1" applyAlignment="1">
      <alignment horizontal="center" vertical="center"/>
    </xf>
    <xf numFmtId="192" fontId="52" fillId="0" borderId="9" xfId="0" applyNumberFormat="1" applyFont="1" applyBorder="1" applyAlignment="1">
      <alignment horizontal="center" vertical="center"/>
    </xf>
    <xf numFmtId="192" fontId="52" fillId="0" borderId="0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199" fontId="53" fillId="0" borderId="10" xfId="0" applyNumberFormat="1" applyFont="1" applyBorder="1" applyAlignment="1">
      <alignment horizontal="center" vertical="center"/>
    </xf>
    <xf numFmtId="192" fontId="53" fillId="0" borderId="4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38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3" fontId="0" fillId="0" borderId="0" xfId="30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 horizontal="right"/>
      <protection/>
    </xf>
    <xf numFmtId="0" fontId="0" fillId="0" borderId="0" xfId="0" applyFont="1" applyAlignment="1" quotePrefix="1">
      <alignment horizontal="righ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181" fontId="0" fillId="0" borderId="0" xfId="17" applyNumberFormat="1" applyFont="1" applyBorder="1" applyAlignment="1">
      <alignment horizontal="center" vertical="center"/>
    </xf>
    <xf numFmtId="3" fontId="29" fillId="0" borderId="0" xfId="30" applyNumberFormat="1" applyFont="1" applyBorder="1" applyAlignment="1">
      <alignment horizontal="center" vertical="center"/>
    </xf>
    <xf numFmtId="211" fontId="0" fillId="0" borderId="0" xfId="17" applyNumberFormat="1" applyFont="1" applyBorder="1" applyAlignment="1">
      <alignment horizontal="center" vertical="center"/>
    </xf>
    <xf numFmtId="211" fontId="0" fillId="0" borderId="0" xfId="31" applyNumberFormat="1" applyFont="1" applyBorder="1" applyAlignment="1" quotePrefix="1">
      <alignment horizontal="center" vertical="center"/>
    </xf>
    <xf numFmtId="211" fontId="0" fillId="0" borderId="0" xfId="42" applyNumberFormat="1" applyFont="1" applyBorder="1" applyAlignment="1" quotePrefix="1">
      <alignment horizontal="center" vertical="center"/>
      <protection/>
    </xf>
    <xf numFmtId="211" fontId="0" fillId="0" borderId="0" xfId="0" applyNumberFormat="1" applyFont="1" applyAlignment="1">
      <alignment horizontal="center" vertical="center"/>
    </xf>
    <xf numFmtId="211" fontId="0" fillId="0" borderId="9" xfId="17" applyNumberFormat="1" applyFont="1" applyBorder="1" applyAlignment="1">
      <alignment horizontal="center" vertical="center"/>
    </xf>
    <xf numFmtId="211" fontId="29" fillId="0" borderId="9" xfId="17" applyNumberFormat="1" applyFont="1" applyBorder="1" applyAlignment="1">
      <alignment horizontal="center" vertical="center"/>
    </xf>
    <xf numFmtId="211" fontId="29" fillId="0" borderId="0" xfId="17" applyNumberFormat="1" applyFont="1" applyBorder="1" applyAlignment="1">
      <alignment horizontal="center" vertical="center"/>
    </xf>
    <xf numFmtId="211" fontId="29" fillId="0" borderId="0" xfId="31" applyNumberFormat="1" applyFont="1" applyBorder="1" applyAlignment="1" quotePrefix="1">
      <alignment horizontal="center" vertical="center"/>
    </xf>
    <xf numFmtId="211" fontId="29" fillId="0" borderId="0" xfId="31" applyNumberFormat="1" applyFont="1" applyBorder="1" applyAlignment="1">
      <alignment horizontal="center" vertical="center"/>
    </xf>
    <xf numFmtId="211" fontId="29" fillId="0" borderId="0" xfId="0" applyNumberFormat="1" applyFont="1" applyAlignment="1">
      <alignment horizontal="center" vertical="center"/>
    </xf>
    <xf numFmtId="211" fontId="17" fillId="0" borderId="4" xfId="17" applyNumberFormat="1" applyFont="1" applyBorder="1" applyAlignment="1">
      <alignment horizontal="center" vertical="center"/>
    </xf>
    <xf numFmtId="211" fontId="17" fillId="0" borderId="4" xfId="31" applyNumberFormat="1" applyFont="1" applyBorder="1" applyAlignment="1">
      <alignment horizontal="center" vertical="center"/>
    </xf>
    <xf numFmtId="211" fontId="0" fillId="0" borderId="0" xfId="0" applyNumberFormat="1" applyFont="1" applyAlignment="1">
      <alignment horizontal="center" vertical="center"/>
    </xf>
    <xf numFmtId="0" fontId="0" fillId="0" borderId="20" xfId="0" applyNumberFormat="1" applyFont="1" applyBorder="1" applyAlignment="1">
      <alignment horizontal="left" vertical="center" shrinkToFit="1"/>
    </xf>
    <xf numFmtId="0" fontId="0" fillId="0" borderId="8" xfId="0" applyNumberFormat="1" applyFont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left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 shrinkToFit="1"/>
    </xf>
    <xf numFmtId="0" fontId="37" fillId="0" borderId="17" xfId="0" applyFont="1" applyBorder="1" applyAlignment="1">
      <alignment vertical="center"/>
    </xf>
    <xf numFmtId="0" fontId="37" fillId="0" borderId="9" xfId="0" applyFont="1" applyBorder="1" applyAlignment="1" quotePrefix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181" fontId="37" fillId="0" borderId="9" xfId="0" applyNumberFormat="1" applyFont="1" applyBorder="1" applyAlignment="1">
      <alignment horizontal="center" vertical="center"/>
    </xf>
    <xf numFmtId="181" fontId="37" fillId="0" borderId="0" xfId="0" applyNumberFormat="1" applyFont="1" applyBorder="1" applyAlignment="1">
      <alignment horizontal="center" vertical="center"/>
    </xf>
    <xf numFmtId="188" fontId="37" fillId="0" borderId="0" xfId="0" applyNumberFormat="1" applyFont="1" applyBorder="1" applyAlignment="1">
      <alignment horizontal="center" vertical="center" shrinkToFit="1"/>
    </xf>
    <xf numFmtId="187" fontId="40" fillId="0" borderId="9" xfId="0" applyNumberFormat="1" applyFont="1" applyBorder="1" applyAlignment="1">
      <alignment horizontal="center" vertical="center" shrinkToFit="1"/>
    </xf>
    <xf numFmtId="187" fontId="40" fillId="0" borderId="0" xfId="0" applyNumberFormat="1" applyFont="1" applyBorder="1" applyAlignment="1">
      <alignment horizontal="center" vertical="center" shrinkToFit="1"/>
    </xf>
    <xf numFmtId="188" fontId="40" fillId="0" borderId="0" xfId="0" applyNumberFormat="1" applyFont="1" applyBorder="1" applyAlignment="1">
      <alignment horizontal="center" vertical="center" shrinkToFit="1"/>
    </xf>
    <xf numFmtId="187" fontId="40" fillId="0" borderId="8" xfId="0" applyNumberFormat="1" applyFont="1" applyBorder="1" applyAlignment="1">
      <alignment horizontal="center" vertical="center" shrinkToFit="1"/>
    </xf>
    <xf numFmtId="187" fontId="41" fillId="0" borderId="4" xfId="0" applyNumberFormat="1" applyFont="1" applyBorder="1" applyAlignment="1">
      <alignment horizontal="center" vertical="center" shrinkToFit="1"/>
    </xf>
    <xf numFmtId="188" fontId="41" fillId="0" borderId="4" xfId="0" applyNumberFormat="1" applyFont="1" applyBorder="1" applyAlignment="1">
      <alignment horizontal="center" vertical="center" shrinkToFit="1"/>
    </xf>
    <xf numFmtId="181" fontId="41" fillId="0" borderId="4" xfId="0" applyNumberFormat="1" applyFont="1" applyBorder="1" applyAlignment="1">
      <alignment horizontal="center" vertical="center" shrinkToFit="1"/>
    </xf>
    <xf numFmtId="187" fontId="41" fillId="0" borderId="10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5" xfId="0" applyFont="1" applyBorder="1" applyAlignment="1" quotePrefix="1">
      <alignment horizontal="center" vertical="center" shrinkToFit="1"/>
    </xf>
    <xf numFmtId="188" fontId="2" fillId="0" borderId="0" xfId="0" applyNumberFormat="1" applyFont="1" applyBorder="1" applyAlignment="1">
      <alignment horizontal="center" vertical="center" shrinkToFit="1"/>
    </xf>
    <xf numFmtId="187" fontId="2" fillId="0" borderId="8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190" fontId="2" fillId="0" borderId="8" xfId="0" applyNumberFormat="1" applyFont="1" applyBorder="1" applyAlignment="1">
      <alignment horizontal="center" vertical="center" shrinkToFit="1"/>
    </xf>
    <xf numFmtId="181" fontId="2" fillId="0" borderId="9" xfId="0" applyNumberFormat="1" applyFont="1" applyBorder="1" applyAlignment="1">
      <alignment horizontal="center" vertical="center" shrinkToFit="1"/>
    </xf>
    <xf numFmtId="183" fontId="2" fillId="0" borderId="0" xfId="0" applyNumberFormat="1" applyFont="1" applyBorder="1" applyAlignment="1">
      <alignment horizontal="center" vertical="center" shrinkToFit="1"/>
    </xf>
    <xf numFmtId="181" fontId="2" fillId="0" borderId="0" xfId="0" applyNumberFormat="1" applyFont="1" applyBorder="1" applyAlignment="1">
      <alignment horizontal="center" vertical="center" shrinkToFit="1"/>
    </xf>
    <xf numFmtId="181" fontId="2" fillId="0" borderId="8" xfId="0" applyNumberFormat="1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192" fontId="21" fillId="0" borderId="10" xfId="0" applyNumberFormat="1" applyFont="1" applyFill="1" applyBorder="1" applyAlignment="1">
      <alignment horizontal="center" vertical="center" shrinkToFit="1"/>
    </xf>
    <xf numFmtId="194" fontId="21" fillId="0" borderId="4" xfId="0" applyNumberFormat="1" applyFont="1" applyFill="1" applyBorder="1" applyAlignment="1">
      <alignment horizontal="center" vertical="center" shrinkToFit="1"/>
    </xf>
    <xf numFmtId="210" fontId="21" fillId="0" borderId="4" xfId="0" applyNumberFormat="1" applyFont="1" applyFill="1" applyBorder="1" applyAlignment="1">
      <alignment horizontal="center" vertical="center" shrinkToFit="1"/>
    </xf>
    <xf numFmtId="192" fontId="21" fillId="0" borderId="11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92" fontId="0" fillId="0" borderId="0" xfId="0" applyNumberFormat="1" applyFont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192" fontId="17" fillId="0" borderId="4" xfId="0" applyNumberFormat="1" applyFont="1" applyFill="1" applyBorder="1" applyAlignment="1">
      <alignment horizontal="center" vertical="center" shrinkToFit="1"/>
    </xf>
    <xf numFmtId="195" fontId="17" fillId="0" borderId="4" xfId="0" applyNumberFormat="1" applyFont="1" applyFill="1" applyBorder="1" applyAlignment="1">
      <alignment horizontal="center" vertical="center" shrinkToFit="1"/>
    </xf>
    <xf numFmtId="176" fontId="17" fillId="0" borderId="4" xfId="0" applyNumberFormat="1" applyFont="1" applyFill="1" applyBorder="1" applyAlignment="1">
      <alignment horizontal="center" vertical="center" shrinkToFit="1"/>
    </xf>
    <xf numFmtId="209" fontId="17" fillId="0" borderId="4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centerContinuous" vertical="center"/>
    </xf>
    <xf numFmtId="0" fontId="37" fillId="0" borderId="21" xfId="0" applyFont="1" applyBorder="1" applyAlignment="1">
      <alignment horizontal="centerContinuous" vertical="center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 shrinkToFit="1"/>
    </xf>
    <xf numFmtId="0" fontId="37" fillId="0" borderId="8" xfId="0" applyFont="1" applyBorder="1" applyAlignment="1" quotePrefix="1">
      <alignment horizontal="center" vertical="center" shrinkToFit="1"/>
    </xf>
    <xf numFmtId="0" fontId="37" fillId="0" borderId="15" xfId="0" applyFont="1" applyBorder="1" applyAlignment="1">
      <alignment horizontal="centerContinuous" vertical="center" shrinkToFit="1"/>
    </xf>
    <xf numFmtId="0" fontId="37" fillId="0" borderId="12" xfId="0" applyFont="1" applyBorder="1" applyAlignment="1" quotePrefix="1">
      <alignment horizontal="center" vertical="center" shrinkToFit="1"/>
    </xf>
    <xf numFmtId="0" fontId="37" fillId="0" borderId="12" xfId="0" applyFont="1" applyBorder="1" applyAlignment="1" quotePrefix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187" fontId="0" fillId="0" borderId="0" xfId="0" applyNumberFormat="1" applyFont="1" applyAlignment="1">
      <alignment horizontal="center" vertical="center" shrinkToFit="1"/>
    </xf>
    <xf numFmtId="195" fontId="0" fillId="0" borderId="0" xfId="0" applyNumberFormat="1" applyFont="1" applyAlignment="1">
      <alignment horizontal="center" vertical="center" shrinkToFit="1"/>
    </xf>
    <xf numFmtId="181" fontId="0" fillId="0" borderId="0" xfId="0" applyNumberFormat="1" applyFont="1" applyAlignment="1">
      <alignment horizontal="center" vertical="center" shrinkToFit="1"/>
    </xf>
    <xf numFmtId="182" fontId="0" fillId="0" borderId="0" xfId="0" applyNumberFormat="1" applyFont="1" applyAlignment="1">
      <alignment horizontal="center" vertical="center" shrinkToFit="1"/>
    </xf>
    <xf numFmtId="18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212" fontId="0" fillId="0" borderId="0" xfId="0" applyNumberFormat="1" applyFont="1" applyAlignment="1">
      <alignment horizontal="center" vertical="center" shrinkToFit="1"/>
    </xf>
    <xf numFmtId="18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2" fillId="0" borderId="2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187" fontId="2" fillId="2" borderId="0" xfId="0" applyNumberFormat="1" applyFont="1" applyFill="1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87" fontId="21" fillId="0" borderId="0" xfId="0" applyNumberFormat="1" applyFont="1" applyBorder="1" applyAlignment="1">
      <alignment horizontal="center" vertical="center"/>
    </xf>
    <xf numFmtId="0" fontId="30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3" fillId="0" borderId="0" xfId="0" applyFont="1" applyAlignment="1">
      <alignment vertical="center"/>
    </xf>
    <xf numFmtId="0" fontId="30" fillId="2" borderId="0" xfId="0" applyFont="1" applyFill="1" applyAlignment="1">
      <alignment/>
    </xf>
    <xf numFmtId="192" fontId="29" fillId="0" borderId="0" xfId="0" applyNumberFormat="1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 shrinkToFit="1"/>
    </xf>
    <xf numFmtId="0" fontId="2" fillId="0" borderId="0" xfId="17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" xfId="17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 quotePrefix="1">
      <alignment horizontal="center" vertical="center" shrinkToFi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shrinkToFit="1"/>
    </xf>
    <xf numFmtId="0" fontId="37" fillId="2" borderId="18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18" xfId="0" applyFont="1" applyFill="1" applyBorder="1" applyAlignment="1" quotePrefix="1">
      <alignment horizontal="right" vertical="center"/>
    </xf>
    <xf numFmtId="0" fontId="37" fillId="2" borderId="18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right" vertical="center"/>
    </xf>
    <xf numFmtId="0" fontId="37" fillId="2" borderId="0" xfId="0" applyFont="1" applyFill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/>
    </xf>
    <xf numFmtId="0" fontId="50" fillId="0" borderId="12" xfId="0" applyFont="1" applyBorder="1" applyAlignment="1" quotePrefix="1">
      <alignment horizontal="center" vertical="center" wrapText="1" shrinkToFit="1"/>
    </xf>
    <xf numFmtId="0" fontId="50" fillId="0" borderId="12" xfId="0" applyFont="1" applyBorder="1" applyAlignment="1">
      <alignment horizontal="center" vertical="center" wrapText="1" shrinkToFit="1"/>
    </xf>
    <xf numFmtId="0" fontId="50" fillId="0" borderId="5" xfId="0" applyFont="1" applyBorder="1" applyAlignment="1" quotePrefix="1">
      <alignment horizontal="center" vertical="center" wrapText="1" shrinkToFit="1"/>
    </xf>
    <xf numFmtId="0" fontId="50" fillId="0" borderId="8" xfId="0" applyFont="1" applyBorder="1" applyAlignment="1">
      <alignment horizontal="center" vertical="center" shrinkToFit="1"/>
    </xf>
    <xf numFmtId="0" fontId="52" fillId="0" borderId="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" fontId="0" fillId="0" borderId="0" xfId="42" applyNumberFormat="1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3" fontId="0" fillId="0" borderId="0" xfId="42" applyNumberFormat="1" applyFont="1" applyBorder="1" applyAlignment="1">
      <alignment horizontal="right" vertical="center"/>
      <protection/>
    </xf>
    <xf numFmtId="0" fontId="2" fillId="2" borderId="0" xfId="0" applyFont="1" applyFill="1" applyBorder="1" applyAlignment="1">
      <alignment vertical="center"/>
    </xf>
    <xf numFmtId="0" fontId="37" fillId="0" borderId="8" xfId="0" applyNumberFormat="1" applyFont="1" applyBorder="1" applyAlignment="1">
      <alignment horizontal="left" vertical="center" shrinkToFit="1"/>
    </xf>
    <xf numFmtId="0" fontId="58" fillId="0" borderId="0" xfId="0" applyFont="1" applyBorder="1" applyAlignment="1">
      <alignment horizontal="center" vertical="center" wrapText="1" shrinkToFit="1"/>
    </xf>
    <xf numFmtId="0" fontId="37" fillId="0" borderId="20" xfId="0" applyNumberFormat="1" applyFont="1" applyBorder="1" applyAlignment="1">
      <alignment horizontal="left" vertical="center" shrinkToFit="1"/>
    </xf>
    <xf numFmtId="0" fontId="37" fillId="0" borderId="8" xfId="46" applyFont="1" applyBorder="1" applyAlignment="1">
      <alignment horizontal="left" vertical="center" shrinkToFit="1"/>
      <protection/>
    </xf>
    <xf numFmtId="0" fontId="37" fillId="0" borderId="9" xfId="46" applyFont="1" applyBorder="1" applyAlignment="1">
      <alignment horizontal="left" vertical="center" shrinkToFit="1"/>
      <protection/>
    </xf>
    <xf numFmtId="0" fontId="37" fillId="0" borderId="9" xfId="0" applyNumberFormat="1" applyFont="1" applyBorder="1" applyAlignment="1">
      <alignment horizontal="left" vertical="center" shrinkToFit="1"/>
    </xf>
    <xf numFmtId="0" fontId="40" fillId="0" borderId="8" xfId="0" applyNumberFormat="1" applyFont="1" applyBorder="1" applyAlignment="1">
      <alignment horizontal="left" vertical="center" shrinkToFit="1"/>
    </xf>
    <xf numFmtId="0" fontId="40" fillId="0" borderId="9" xfId="0" applyNumberFormat="1" applyFont="1" applyBorder="1" applyAlignment="1">
      <alignment horizontal="left" vertical="center" shrinkToFit="1"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Alignment="1">
      <alignment vertical="center"/>
    </xf>
    <xf numFmtId="0" fontId="50" fillId="2" borderId="0" xfId="0" applyFont="1" applyFill="1" applyBorder="1" applyAlignment="1">
      <alignment horizontal="right" vertical="center"/>
    </xf>
    <xf numFmtId="0" fontId="50" fillId="2" borderId="0" xfId="0" applyFont="1" applyFill="1" applyAlignment="1">
      <alignment horizontal="right" vertical="center"/>
    </xf>
    <xf numFmtId="0" fontId="6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9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 quotePrefix="1">
      <alignment horizontal="right" vertical="center"/>
    </xf>
    <xf numFmtId="0" fontId="59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82" fontId="17" fillId="0" borderId="4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2" borderId="0" xfId="0" applyFont="1" applyFill="1" applyAlignment="1">
      <alignment/>
    </xf>
    <xf numFmtId="187" fontId="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 shrinkToFit="1"/>
    </xf>
    <xf numFmtId="176" fontId="17" fillId="0" borderId="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87" fontId="0" fillId="0" borderId="9" xfId="0" applyNumberFormat="1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81" fontId="0" fillId="0" borderId="9" xfId="0" applyNumberFormat="1" applyFont="1" applyBorder="1" applyAlignment="1">
      <alignment horizontal="center" vertical="center"/>
    </xf>
    <xf numFmtId="181" fontId="0" fillId="0" borderId="8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Border="1" applyAlignment="1" quotePrefix="1">
      <alignment horizontal="right" vertical="center"/>
    </xf>
    <xf numFmtId="181" fontId="30" fillId="0" borderId="18" xfId="0" applyNumberFormat="1" applyFont="1" applyBorder="1" applyAlignment="1">
      <alignment horizontal="center" vertical="center" shrinkToFit="1"/>
    </xf>
    <xf numFmtId="192" fontId="30" fillId="0" borderId="18" xfId="0" applyNumberFormat="1" applyFont="1" applyBorder="1" applyAlignment="1">
      <alignment horizontal="center" vertical="center" shrinkToFit="1"/>
    </xf>
    <xf numFmtId="192" fontId="30" fillId="0" borderId="0" xfId="0" applyNumberFormat="1" applyFont="1" applyAlignment="1">
      <alignment horizontal="center" vertical="center" shrinkToFit="1"/>
    </xf>
    <xf numFmtId="192" fontId="2" fillId="0" borderId="0" xfId="0" applyNumberFormat="1" applyFont="1" applyAlignment="1">
      <alignment horizontal="center" vertical="center" shrinkToFit="1"/>
    </xf>
    <xf numFmtId="181" fontId="2" fillId="0" borderId="15" xfId="0" applyNumberFormat="1" applyFont="1" applyBorder="1" applyAlignment="1">
      <alignment horizontal="center" vertical="center" shrinkToFit="1"/>
    </xf>
    <xf numFmtId="192" fontId="2" fillId="0" borderId="15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 shrinkToFit="1"/>
    </xf>
    <xf numFmtId="181" fontId="0" fillId="0" borderId="20" xfId="17" applyNumberFormat="1" applyFont="1" applyBorder="1" applyAlignment="1">
      <alignment horizontal="center" vertical="center"/>
    </xf>
    <xf numFmtId="202" fontId="0" fillId="0" borderId="18" xfId="17" applyNumberFormat="1" applyFont="1" applyBorder="1" applyAlignment="1">
      <alignment horizontal="center" vertical="center"/>
    </xf>
    <xf numFmtId="181" fontId="0" fillId="0" borderId="18" xfId="17" applyNumberFormat="1" applyFont="1" applyBorder="1" applyAlignment="1">
      <alignment horizontal="center" vertical="center"/>
    </xf>
    <xf numFmtId="200" fontId="0" fillId="0" borderId="18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horizontal="center" vertical="center"/>
    </xf>
    <xf numFmtId="201" fontId="0" fillId="0" borderId="21" xfId="0" applyNumberFormat="1" applyFont="1" applyBorder="1" applyAlignment="1">
      <alignment horizontal="center" vertical="center"/>
    </xf>
    <xf numFmtId="0" fontId="0" fillId="0" borderId="8" xfId="26" applyFont="1" applyBorder="1" applyAlignment="1">
      <alignment horizontal="center" vertical="center"/>
    </xf>
    <xf numFmtId="3" fontId="0" fillId="0" borderId="9" xfId="40" applyNumberFormat="1" applyFont="1" applyBorder="1" applyAlignment="1">
      <alignment horizontal="center" vertical="center"/>
      <protection/>
    </xf>
    <xf numFmtId="3" fontId="0" fillId="0" borderId="0" xfId="40" applyNumberFormat="1" applyFont="1" applyBorder="1" applyAlignment="1">
      <alignment horizontal="center" vertical="center"/>
      <protection/>
    </xf>
    <xf numFmtId="0" fontId="0" fillId="0" borderId="0" xfId="26" applyFont="1" applyBorder="1" applyAlignment="1" quotePrefix="1">
      <alignment horizontal="center" vertical="center"/>
    </xf>
    <xf numFmtId="0" fontId="0" fillId="0" borderId="0" xfId="40" applyFont="1" applyBorder="1" applyAlignment="1">
      <alignment horizontal="center" vertical="center"/>
      <protection/>
    </xf>
    <xf numFmtId="0" fontId="0" fillId="0" borderId="8" xfId="40" applyFont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shrinkToFit="1"/>
    </xf>
    <xf numFmtId="0" fontId="0" fillId="0" borderId="0" xfId="40" applyFont="1" applyBorder="1" applyAlignment="1">
      <alignment vertical="center"/>
      <protection/>
    </xf>
    <xf numFmtId="202" fontId="0" fillId="0" borderId="0" xfId="17" applyNumberFormat="1" applyFont="1" applyBorder="1" applyAlignment="1">
      <alignment horizontal="center" vertical="center"/>
    </xf>
    <xf numFmtId="200" fontId="0" fillId="0" borderId="0" xfId="0" applyNumberFormat="1" applyFont="1" applyBorder="1" applyAlignment="1">
      <alignment horizontal="center" vertical="center"/>
    </xf>
    <xf numFmtId="199" fontId="0" fillId="0" borderId="0" xfId="0" applyNumberFormat="1" applyFont="1" applyBorder="1" applyAlignment="1">
      <alignment horizontal="center" vertical="center"/>
    </xf>
    <xf numFmtId="201" fontId="0" fillId="0" borderId="8" xfId="0" applyNumberFormat="1" applyFont="1" applyBorder="1" applyAlignment="1">
      <alignment horizontal="center" vertical="center"/>
    </xf>
    <xf numFmtId="0" fontId="0" fillId="0" borderId="8" xfId="26" applyFont="1" applyBorder="1" applyAlignment="1">
      <alignment horizontal="center" vertical="center"/>
    </xf>
    <xf numFmtId="0" fontId="0" fillId="0" borderId="9" xfId="26" applyFont="1" applyBorder="1" applyAlignment="1">
      <alignment horizontal="center" vertical="center" shrinkToFit="1"/>
    </xf>
    <xf numFmtId="177" fontId="0" fillId="0" borderId="0" xfId="17" applyNumberFormat="1" applyFont="1" applyBorder="1" applyAlignment="1" quotePrefix="1">
      <alignment horizontal="center" vertical="center"/>
    </xf>
    <xf numFmtId="181" fontId="0" fillId="0" borderId="0" xfId="17" applyNumberFormat="1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0" fontId="0" fillId="0" borderId="8" xfId="43" applyFont="1" applyBorder="1" applyAlignment="1">
      <alignment horizontal="center" vertical="center"/>
      <protection/>
    </xf>
    <xf numFmtId="3" fontId="0" fillId="0" borderId="0" xfId="33" applyNumberFormat="1" applyFont="1" applyBorder="1" applyAlignment="1">
      <alignment horizontal="center" vertical="center"/>
    </xf>
    <xf numFmtId="206" fontId="0" fillId="0" borderId="0" xfId="17" applyNumberFormat="1" applyFont="1" applyBorder="1" applyAlignment="1" quotePrefix="1">
      <alignment horizontal="center" vertical="center"/>
    </xf>
    <xf numFmtId="3" fontId="0" fillId="0" borderId="0" xfId="33" applyNumberFormat="1" applyFont="1" applyBorder="1" applyAlignment="1" quotePrefix="1">
      <alignment horizontal="center" vertical="center"/>
    </xf>
    <xf numFmtId="0" fontId="0" fillId="0" borderId="0" xfId="33" applyFont="1" applyBorder="1" applyAlignment="1" quotePrefix="1">
      <alignment horizontal="center" vertical="center"/>
    </xf>
    <xf numFmtId="0" fontId="0" fillId="0" borderId="9" xfId="43" applyFont="1" applyBorder="1" applyAlignment="1">
      <alignment horizontal="center" vertical="center"/>
      <protection/>
    </xf>
    <xf numFmtId="0" fontId="0" fillId="0" borderId="0" xfId="4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8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8" xfId="43" applyFont="1" applyBorder="1" applyAlignment="1">
      <alignment horizontal="center" vertical="center"/>
      <protection/>
    </xf>
    <xf numFmtId="181" fontId="0" fillId="0" borderId="0" xfId="33" applyNumberFormat="1" applyFont="1" applyBorder="1" applyAlignment="1">
      <alignment horizontal="center" vertical="center"/>
    </xf>
    <xf numFmtId="206" fontId="0" fillId="0" borderId="0" xfId="17" applyNumberFormat="1" applyFont="1" applyBorder="1" applyAlignment="1" quotePrefix="1">
      <alignment horizontal="center" vertical="center"/>
    </xf>
    <xf numFmtId="3" fontId="0" fillId="0" borderId="0" xfId="33" applyNumberFormat="1" applyFont="1" applyBorder="1" applyAlignment="1">
      <alignment horizontal="center" vertical="center"/>
    </xf>
    <xf numFmtId="206" fontId="0" fillId="0" borderId="0" xfId="33" applyNumberFormat="1" applyFont="1" applyBorder="1" applyAlignment="1" quotePrefix="1">
      <alignment horizontal="center" vertical="center"/>
    </xf>
    <xf numFmtId="0" fontId="0" fillId="0" borderId="0" xfId="33" applyFont="1" applyBorder="1" applyAlignment="1" quotePrefix="1">
      <alignment horizontal="center" vertical="center"/>
    </xf>
    <xf numFmtId="0" fontId="0" fillId="0" borderId="9" xfId="43" applyFont="1" applyBorder="1" applyAlignment="1">
      <alignment horizontal="center" vertical="center"/>
      <protection/>
    </xf>
    <xf numFmtId="0" fontId="0" fillId="0" borderId="0" xfId="43" applyFont="1" applyBorder="1" applyAlignment="1">
      <alignment horizontal="center" vertical="center"/>
      <protection/>
    </xf>
    <xf numFmtId="187" fontId="0" fillId="0" borderId="9" xfId="0" applyNumberFormat="1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 shrinkToFit="1"/>
    </xf>
    <xf numFmtId="187" fontId="0" fillId="0" borderId="0" xfId="0" applyNumberFormat="1" applyFont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186" fontId="17" fillId="0" borderId="19" xfId="0" applyNumberFormat="1" applyFont="1" applyFill="1" applyBorder="1" applyAlignment="1">
      <alignment horizontal="center" vertical="center" shrinkToFit="1"/>
    </xf>
    <xf numFmtId="186" fontId="17" fillId="0" borderId="15" xfId="0" applyNumberFormat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left" vertical="center"/>
    </xf>
    <xf numFmtId="187" fontId="0" fillId="0" borderId="8" xfId="0" applyNumberFormat="1" applyFont="1" applyBorder="1" applyAlignment="1">
      <alignment horizontal="center" vertical="center" shrinkToFit="1"/>
    </xf>
    <xf numFmtId="192" fontId="0" fillId="0" borderId="9" xfId="0" applyNumberFormat="1" applyFont="1" applyBorder="1" applyAlignment="1">
      <alignment horizontal="center" vertical="center"/>
    </xf>
    <xf numFmtId="192" fontId="0" fillId="0" borderId="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8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shrinkToFit="1"/>
    </xf>
    <xf numFmtId="49" fontId="20" fillId="0" borderId="8" xfId="0" applyNumberFormat="1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shrinkToFit="1"/>
    </xf>
    <xf numFmtId="181" fontId="0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shrinkToFit="1"/>
    </xf>
    <xf numFmtId="187" fontId="29" fillId="0" borderId="9" xfId="0" applyNumberFormat="1" applyFont="1" applyBorder="1" applyAlignment="1">
      <alignment horizontal="center" vertical="center" shrinkToFit="1"/>
    </xf>
    <xf numFmtId="187" fontId="29" fillId="0" borderId="0" xfId="0" applyNumberFormat="1" applyFont="1" applyBorder="1" applyAlignment="1">
      <alignment horizontal="center" vertical="center" shrinkToFit="1"/>
    </xf>
    <xf numFmtId="187" fontId="29" fillId="0" borderId="8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187" fontId="17" fillId="0" borderId="4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/>
    </xf>
    <xf numFmtId="186" fontId="37" fillId="0" borderId="0" xfId="0" applyNumberFormat="1" applyFont="1" applyBorder="1" applyAlignment="1">
      <alignment horizontal="center" vertical="center" shrinkToFit="1"/>
    </xf>
    <xf numFmtId="186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 shrinkToFit="1"/>
    </xf>
    <xf numFmtId="186" fontId="37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196" fontId="37" fillId="0" borderId="0" xfId="0" applyNumberFormat="1" applyFont="1" applyBorder="1" applyAlignment="1">
      <alignment horizontal="center" vertical="center" shrinkToFit="1"/>
    </xf>
    <xf numFmtId="0" fontId="41" fillId="0" borderId="0" xfId="0" applyFont="1" applyAlignment="1">
      <alignment/>
    </xf>
    <xf numFmtId="192" fontId="37" fillId="0" borderId="0" xfId="0" applyNumberFormat="1" applyFont="1" applyBorder="1" applyAlignment="1">
      <alignment horizontal="center" vertical="center" shrinkToFit="1"/>
    </xf>
    <xf numFmtId="192" fontId="37" fillId="0" borderId="0" xfId="17" applyNumberFormat="1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186" fontId="41" fillId="0" borderId="0" xfId="0" applyNumberFormat="1" applyFont="1" applyBorder="1" applyAlignment="1">
      <alignment horizontal="center" vertical="center" shrinkToFit="1"/>
    </xf>
    <xf numFmtId="192" fontId="41" fillId="0" borderId="0" xfId="0" applyNumberFormat="1" applyFont="1" applyBorder="1" applyAlignment="1">
      <alignment horizontal="center" vertical="center" shrinkToFit="1"/>
    </xf>
    <xf numFmtId="0" fontId="41" fillId="0" borderId="9" xfId="0" applyFont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194" fontId="37" fillId="0" borderId="0" xfId="0" applyNumberFormat="1" applyFont="1" applyFill="1" applyBorder="1" applyAlignment="1">
      <alignment horizontal="center" vertical="center" shrinkToFit="1"/>
    </xf>
    <xf numFmtId="186" fontId="37" fillId="0" borderId="0" xfId="0" applyNumberFormat="1" applyFont="1" applyFill="1" applyBorder="1" applyAlignment="1">
      <alignment horizontal="center" vertical="center" shrinkToFit="1"/>
    </xf>
    <xf numFmtId="192" fontId="37" fillId="0" borderId="0" xfId="0" applyNumberFormat="1" applyFont="1" applyFill="1" applyBorder="1" applyAlignment="1">
      <alignment horizontal="center" vertical="center" shrinkToFit="1"/>
    </xf>
    <xf numFmtId="0" fontId="37" fillId="0" borderId="9" xfId="0" applyFont="1" applyFill="1" applyBorder="1" applyAlignment="1">
      <alignment horizontal="center" vertical="center" shrinkToFit="1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center" vertical="center" shrinkToFit="1"/>
    </xf>
    <xf numFmtId="186" fontId="37" fillId="0" borderId="4" xfId="0" applyNumberFormat="1" applyFont="1" applyFill="1" applyBorder="1" applyAlignment="1">
      <alignment horizontal="center" vertical="center" shrinkToFit="1"/>
    </xf>
    <xf numFmtId="192" fontId="37" fillId="0" borderId="4" xfId="0" applyNumberFormat="1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98" fontId="17" fillId="0" borderId="4" xfId="0" applyNumberFormat="1" applyFont="1" applyBorder="1" applyAlignment="1">
      <alignment horizontal="center" vertical="center" wrapText="1" shrinkToFit="1"/>
    </xf>
    <xf numFmtId="0" fontId="17" fillId="0" borderId="4" xfId="0" applyNumberFormat="1" applyFont="1" applyBorder="1" applyAlignment="1">
      <alignment horizontal="center" vertical="center" wrapText="1" shrinkToFit="1"/>
    </xf>
    <xf numFmtId="190" fontId="21" fillId="0" borderId="4" xfId="0" applyNumberFormat="1" applyFont="1" applyBorder="1" applyAlignment="1">
      <alignment horizontal="center" vertical="center"/>
    </xf>
    <xf numFmtId="181" fontId="21" fillId="0" borderId="10" xfId="17" applyNumberFormat="1" applyFont="1" applyBorder="1" applyAlignment="1">
      <alignment horizontal="center" vertical="center" shrinkToFit="1"/>
    </xf>
    <xf numFmtId="199" fontId="21" fillId="0" borderId="4" xfId="17" applyNumberFormat="1" applyFont="1" applyBorder="1" applyAlignment="1">
      <alignment horizontal="center" vertical="center" shrinkToFit="1"/>
    </xf>
    <xf numFmtId="181" fontId="21" fillId="0" borderId="4" xfId="17" applyNumberFormat="1" applyFont="1" applyBorder="1" applyAlignment="1">
      <alignment horizontal="center" vertical="center" shrinkToFit="1"/>
    </xf>
    <xf numFmtId="200" fontId="21" fillId="0" borderId="4" xfId="0" applyNumberFormat="1" applyFont="1" applyBorder="1" applyAlignment="1">
      <alignment horizontal="center" vertical="center" shrinkToFit="1"/>
    </xf>
    <xf numFmtId="0" fontId="21" fillId="0" borderId="4" xfId="0" applyNumberFormat="1" applyFont="1" applyBorder="1" applyAlignment="1">
      <alignment horizontal="center" vertical="center" shrinkToFit="1"/>
    </xf>
    <xf numFmtId="201" fontId="21" fillId="0" borderId="11" xfId="0" applyNumberFormat="1" applyFont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81" fontId="18" fillId="0" borderId="34" xfId="0" applyNumberFormat="1" applyFont="1" applyFill="1" applyBorder="1" applyAlignment="1">
      <alignment horizontal="center" vertical="center" wrapText="1" shrinkToFit="1"/>
    </xf>
    <xf numFmtId="181" fontId="18" fillId="0" borderId="35" xfId="0" applyNumberFormat="1" applyFont="1" applyFill="1" applyBorder="1" applyAlignment="1">
      <alignment horizontal="center" vertical="center" wrapText="1" shrinkToFit="1"/>
    </xf>
    <xf numFmtId="190" fontId="18" fillId="0" borderId="35" xfId="0" applyNumberFormat="1" applyFont="1" applyFill="1" applyBorder="1" applyAlignment="1">
      <alignment horizontal="center" vertical="center" wrapText="1"/>
    </xf>
    <xf numFmtId="181" fontId="18" fillId="0" borderId="33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shrinkToFit="1"/>
    </xf>
    <xf numFmtId="0" fontId="2" fillId="2" borderId="18" xfId="0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center" vertical="center" shrinkToFit="1"/>
    </xf>
    <xf numFmtId="192" fontId="21" fillId="0" borderId="18" xfId="0" applyNumberFormat="1" applyFont="1" applyFill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192" fontId="21" fillId="0" borderId="0" xfId="0" applyNumberFormat="1" applyFont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 shrinkToFit="1"/>
    </xf>
    <xf numFmtId="176" fontId="21" fillId="0" borderId="0" xfId="0" applyNumberFormat="1" applyFont="1" applyFill="1" applyAlignment="1">
      <alignment horizontal="center" vertical="center" shrinkToFit="1"/>
    </xf>
    <xf numFmtId="192" fontId="21" fillId="0" borderId="15" xfId="0" applyNumberFormat="1" applyFont="1" applyBorder="1" applyAlignment="1">
      <alignment horizontal="center" vertical="center" shrinkToFit="1"/>
    </xf>
    <xf numFmtId="192" fontId="21" fillId="0" borderId="5" xfId="0" applyNumberFormat="1" applyFont="1" applyBorder="1" applyAlignment="1">
      <alignment horizontal="center" vertical="center" shrinkToFit="1"/>
    </xf>
    <xf numFmtId="205" fontId="41" fillId="0" borderId="0" xfId="0" applyNumberFormat="1" applyFont="1" applyBorder="1" applyAlignment="1">
      <alignment horizontal="center" vertical="center" shrinkToFit="1"/>
    </xf>
    <xf numFmtId="176" fontId="41" fillId="0" borderId="0" xfId="0" applyNumberFormat="1" applyFont="1" applyBorder="1" applyAlignment="1">
      <alignment horizontal="center" vertical="center" shrinkToFit="1"/>
    </xf>
    <xf numFmtId="176" fontId="37" fillId="0" borderId="0" xfId="0" applyNumberFormat="1" applyFont="1" applyFill="1" applyBorder="1" applyAlignment="1">
      <alignment horizontal="center" vertical="center" shrinkToFit="1"/>
    </xf>
    <xf numFmtId="176" fontId="37" fillId="0" borderId="4" xfId="0" applyNumberFormat="1" applyFont="1" applyFill="1" applyBorder="1" applyAlignment="1">
      <alignment horizontal="center" vertical="center" shrinkToFit="1"/>
    </xf>
    <xf numFmtId="205" fontId="37" fillId="0" borderId="0" xfId="0" applyNumberFormat="1" applyFont="1" applyFill="1" applyBorder="1" applyAlignment="1">
      <alignment horizontal="center" vertical="center" shrinkToFit="1"/>
    </xf>
    <xf numFmtId="205" fontId="37" fillId="0" borderId="10" xfId="0" applyNumberFormat="1" applyFont="1" applyFill="1" applyBorder="1" applyAlignment="1">
      <alignment horizontal="center" vertical="center" shrinkToFit="1"/>
    </xf>
    <xf numFmtId="210" fontId="37" fillId="0" borderId="0" xfId="0" applyNumberFormat="1" applyFont="1" applyFill="1" applyBorder="1" applyAlignment="1">
      <alignment horizontal="center" vertical="center" shrinkToFit="1"/>
    </xf>
    <xf numFmtId="210" fontId="37" fillId="0" borderId="4" xfId="0" applyNumberFormat="1" applyFont="1" applyFill="1" applyBorder="1" applyAlignment="1">
      <alignment horizontal="center" vertical="center" shrinkToFit="1"/>
    </xf>
    <xf numFmtId="205" fontId="37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 quotePrefix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63" fillId="0" borderId="3" xfId="0" applyFont="1" applyBorder="1" applyAlignment="1" quotePrefix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 quotePrefix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4" xfId="0" applyFont="1" applyBorder="1" applyAlignment="1" quotePrefix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 shrinkToFit="1"/>
    </xf>
    <xf numFmtId="0" fontId="43" fillId="0" borderId="17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8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 quotePrefix="1">
      <alignment horizontal="center" vertical="center"/>
    </xf>
    <xf numFmtId="0" fontId="43" fillId="0" borderId="5" xfId="0" applyFont="1" applyBorder="1" applyAlignment="1" quotePrefix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7" xfId="0" applyFont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0" fontId="43" fillId="0" borderId="3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/>
    </xf>
    <xf numFmtId="199" fontId="17" fillId="0" borderId="11" xfId="17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 quotePrefix="1">
      <alignment horizontal="center" vertical="center" shrinkToFit="1"/>
    </xf>
    <xf numFmtId="0" fontId="3" fillId="0" borderId="37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4" xfId="0" applyFont="1" applyBorder="1" applyAlignment="1">
      <alignment horizontal="centerContinuous" vertical="center" shrinkToFit="1"/>
    </xf>
    <xf numFmtId="0" fontId="0" fillId="0" borderId="37" xfId="0" applyFont="1" applyBorder="1" applyAlignment="1">
      <alignment horizontal="centerContinuous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3" fillId="0" borderId="9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43" fillId="0" borderId="3" xfId="0" applyFont="1" applyBorder="1" applyAlignment="1" quotePrefix="1">
      <alignment horizontal="center" vertical="center" shrinkToFit="1"/>
    </xf>
    <xf numFmtId="0" fontId="43" fillId="0" borderId="6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3" fillId="0" borderId="6" xfId="0" applyFont="1" applyBorder="1" applyAlignment="1">
      <alignment horizontal="center" vertical="center" shrinkToFit="1"/>
    </xf>
    <xf numFmtId="0" fontId="66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9" xfId="0" applyFont="1" applyBorder="1" applyAlignment="1" quotePrefix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 quotePrefix="1">
      <alignment horizontal="center" vertical="center" wrapText="1" shrinkToFit="1"/>
    </xf>
    <xf numFmtId="186" fontId="2" fillId="0" borderId="9" xfId="0" applyNumberFormat="1" applyFont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186" fontId="21" fillId="0" borderId="19" xfId="0" applyNumberFormat="1" applyFont="1" applyFill="1" applyBorder="1" applyAlignment="1">
      <alignment horizontal="center" vertical="center" shrinkToFit="1"/>
    </xf>
    <xf numFmtId="204" fontId="21" fillId="0" borderId="15" xfId="0" applyNumberFormat="1" applyFont="1" applyFill="1" applyBorder="1" applyAlignment="1">
      <alignment horizontal="center" vertical="center" shrinkToFit="1"/>
    </xf>
    <xf numFmtId="192" fontId="21" fillId="0" borderId="15" xfId="0" applyNumberFormat="1" applyFont="1" applyFill="1" applyBorder="1" applyAlignment="1">
      <alignment horizontal="center" vertical="center" shrinkToFit="1"/>
    </xf>
    <xf numFmtId="192" fontId="21" fillId="0" borderId="19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5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 quotePrefix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 vertical="center"/>
    </xf>
    <xf numFmtId="0" fontId="3" fillId="0" borderId="23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63" fillId="0" borderId="38" xfId="0" applyFont="1" applyBorder="1" applyAlignment="1" quotePrefix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63" fillId="0" borderId="38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38" xfId="0" applyFont="1" applyBorder="1" applyAlignment="1" quotePrefix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199" fontId="18" fillId="0" borderId="0" xfId="17" applyNumberFormat="1" applyFont="1" applyBorder="1" applyAlignment="1">
      <alignment horizontal="center" vertical="center" shrinkToFit="1"/>
    </xf>
    <xf numFmtId="181" fontId="37" fillId="0" borderId="0" xfId="0" applyNumberFormat="1" applyFont="1" applyBorder="1" applyAlignment="1">
      <alignment horizontal="center" vertical="center" shrinkToFit="1"/>
    </xf>
    <xf numFmtId="181" fontId="37" fillId="0" borderId="0" xfId="0" applyNumberFormat="1" applyFont="1" applyAlignment="1">
      <alignment horizontal="center" vertical="center" shrinkToFit="1"/>
    </xf>
    <xf numFmtId="181" fontId="37" fillId="0" borderId="8" xfId="0" applyNumberFormat="1" applyFont="1" applyBorder="1" applyAlignment="1">
      <alignment horizontal="center" vertical="center" shrinkToFit="1"/>
    </xf>
    <xf numFmtId="181" fontId="40" fillId="0" borderId="8" xfId="0" applyNumberFormat="1" applyFont="1" applyBorder="1" applyAlignment="1">
      <alignment horizontal="center" vertical="center" shrinkToFit="1"/>
    </xf>
    <xf numFmtId="181" fontId="67" fillId="0" borderId="4" xfId="0" applyNumberFormat="1" applyFont="1" applyBorder="1" applyAlignment="1">
      <alignment horizontal="center" vertical="center" shrinkToFit="1"/>
    </xf>
    <xf numFmtId="181" fontId="67" fillId="0" borderId="11" xfId="0" applyNumberFormat="1" applyFont="1" applyBorder="1" applyAlignment="1">
      <alignment horizontal="center" vertical="center" shrinkToFit="1"/>
    </xf>
    <xf numFmtId="3" fontId="17" fillId="0" borderId="4" xfId="3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right"/>
    </xf>
    <xf numFmtId="0" fontId="30" fillId="2" borderId="0" xfId="0" applyFont="1" applyFill="1" applyAlignment="1">
      <alignment horizontal="right"/>
    </xf>
    <xf numFmtId="0" fontId="43" fillId="0" borderId="2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179" fontId="2" fillId="0" borderId="14" xfId="17" applyNumberFormat="1" applyFont="1" applyBorder="1" applyAlignment="1">
      <alignment horizontal="left" vertical="center"/>
    </xf>
    <xf numFmtId="0" fontId="43" fillId="0" borderId="23" xfId="0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 shrinkToFit="1"/>
    </xf>
    <xf numFmtId="0" fontId="43" fillId="0" borderId="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 quotePrefix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2" fillId="0" borderId="14" xfId="17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4" fillId="0" borderId="0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49" fillId="0" borderId="0" xfId="0" applyFont="1" applyAlignment="1">
      <alignment horizont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3" xfId="0" applyFont="1" applyBorder="1" applyAlignment="1" quotePrefix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4" fillId="0" borderId="0" xfId="0" applyFont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Border="1" applyAlignment="1" quotePrefix="1">
      <alignment horizontal="center" vertical="center" shrinkToFit="1"/>
    </xf>
    <xf numFmtId="0" fontId="2" fillId="0" borderId="2" xfId="0" applyFont="1" applyBorder="1" applyAlignment="1" quotePrefix="1">
      <alignment horizontal="center" vertical="center" shrinkToFit="1"/>
    </xf>
    <xf numFmtId="0" fontId="2" fillId="0" borderId="7" xfId="0" applyFont="1" applyBorder="1" applyAlignment="1" quotePrefix="1">
      <alignment horizontal="center" vertical="center" shrinkToFit="1"/>
    </xf>
    <xf numFmtId="0" fontId="2" fillId="0" borderId="22" xfId="0" applyFont="1" applyBorder="1" applyAlignment="1" quotePrefix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0" fillId="0" borderId="37" xfId="0" applyFont="1" applyBorder="1" applyAlignment="1" quotePrefix="1">
      <alignment horizontal="center" vertical="center" shrinkToFit="1"/>
    </xf>
    <xf numFmtId="0" fontId="55" fillId="0" borderId="0" xfId="0" applyFont="1" applyAlignment="1" quotePrefix="1">
      <alignment horizontal="center" vertical="center"/>
    </xf>
    <xf numFmtId="0" fontId="50" fillId="0" borderId="38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 quotePrefix="1">
      <alignment horizontal="center" vertical="center" shrinkToFit="1"/>
    </xf>
    <xf numFmtId="0" fontId="50" fillId="0" borderId="22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right" vertical="center"/>
    </xf>
    <xf numFmtId="0" fontId="23" fillId="0" borderId="38" xfId="0" applyFont="1" applyBorder="1" applyAlignment="1" quotePrefix="1">
      <alignment horizontal="center" vertical="center" wrapText="1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0" fillId="0" borderId="23" xfId="0" applyFont="1" applyBorder="1" applyAlignment="1" quotePrefix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  <xf numFmtId="0" fontId="37" fillId="0" borderId="38" xfId="0" applyFont="1" applyBorder="1" applyAlignment="1" quotePrefix="1">
      <alignment horizontal="center" vertical="center" shrinkToFit="1"/>
    </xf>
    <xf numFmtId="0" fontId="37" fillId="0" borderId="36" xfId="0" applyFont="1" applyBorder="1" applyAlignment="1" quotePrefix="1">
      <alignment horizontal="center" vertical="center" shrinkToFit="1"/>
    </xf>
    <xf numFmtId="0" fontId="37" fillId="0" borderId="37" xfId="0" applyFont="1" applyBorder="1" applyAlignment="1" quotePrefix="1">
      <alignment horizontal="center" vertical="center" shrinkToFit="1"/>
    </xf>
    <xf numFmtId="0" fontId="9" fillId="0" borderId="20" xfId="0" applyFont="1" applyBorder="1" applyAlignment="1" quotePrefix="1">
      <alignment horizontal="center" vertical="center" wrapText="1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center" vertical="center" wrapText="1" shrinkToFit="1"/>
    </xf>
    <xf numFmtId="0" fontId="9" fillId="0" borderId="13" xfId="0" applyFont="1" applyBorder="1" applyAlignment="1" quotePrefix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 quotePrefix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 quotePrefix="1">
      <alignment horizontal="center" vertical="center" wrapText="1" shrinkToFit="1"/>
    </xf>
    <xf numFmtId="0" fontId="37" fillId="0" borderId="0" xfId="0" applyFont="1" applyAlignment="1">
      <alignment horizontal="center" vertical="center" shrinkToFit="1"/>
    </xf>
    <xf numFmtId="0" fontId="37" fillId="0" borderId="9" xfId="0" applyFont="1" applyBorder="1" applyAlignment="1" quotePrefix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 quotePrefix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37" fillId="0" borderId="23" xfId="0" applyFont="1" applyBorder="1" applyAlignment="1" quotePrefix="1">
      <alignment horizontal="center" vertical="center" shrinkToFit="1"/>
    </xf>
    <xf numFmtId="0" fontId="37" fillId="0" borderId="23" xfId="0" applyFont="1" applyBorder="1" applyAlignment="1">
      <alignment horizontal="center" vertical="center" wrapText="1" shrinkToFit="1"/>
    </xf>
    <xf numFmtId="0" fontId="37" fillId="0" borderId="9" xfId="0" applyFont="1" applyBorder="1" applyAlignment="1">
      <alignment horizontal="center" vertical="center" wrapText="1" shrinkToFit="1"/>
    </xf>
    <xf numFmtId="0" fontId="37" fillId="0" borderId="19" xfId="0" applyFont="1" applyBorder="1" applyAlignment="1">
      <alignment horizontal="center" vertical="center" wrapText="1" shrinkToFit="1"/>
    </xf>
    <xf numFmtId="0" fontId="37" fillId="0" borderId="22" xfId="0" applyFont="1" applyBorder="1" applyAlignment="1">
      <alignment horizontal="center" vertical="center" wrapText="1" shrinkToFit="1"/>
    </xf>
    <xf numFmtId="0" fontId="37" fillId="0" borderId="8" xfId="0" applyFont="1" applyBorder="1" applyAlignment="1">
      <alignment horizontal="center" vertical="center" wrapText="1" shrinkToFit="1"/>
    </xf>
    <xf numFmtId="0" fontId="37" fillId="0" borderId="5" xfId="0" applyFont="1" applyBorder="1" applyAlignment="1">
      <alignment horizontal="center" vertical="center" wrapText="1" shrinkToFit="1"/>
    </xf>
    <xf numFmtId="0" fontId="37" fillId="0" borderId="19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</cellXfs>
  <cellStyles count="48">
    <cellStyle name="Normal" xfId="0"/>
    <cellStyle name="Percent" xfId="15"/>
    <cellStyle name="Comma" xfId="16"/>
    <cellStyle name="Comma [0]" xfId="17"/>
    <cellStyle name="Followed Hyperlink" xfId="18"/>
    <cellStyle name="콤마 [0]_1" xfId="19"/>
    <cellStyle name="콤마 [0]_10.잡곡" xfId="20"/>
    <cellStyle name="콤마 [0]_11.두류" xfId="21"/>
    <cellStyle name="콤마 [0]_12.서류" xfId="22"/>
    <cellStyle name="콤마 [0]_13.채소류생산량(1-3)" xfId="23"/>
    <cellStyle name="콤마 [0]_14.특용작물생산량" xfId="24"/>
    <cellStyle name="콤마 [0]_23.비료공급" xfId="25"/>
    <cellStyle name="콤마 [0]_3.경지면적" xfId="26"/>
    <cellStyle name="콤마 [0]_30.소유별임야면적" xfId="27"/>
    <cellStyle name="콤마 [0]_31.임상별산림면적" xfId="28"/>
    <cellStyle name="콤마 [0]_32.임상별임목축적" xfId="29"/>
    <cellStyle name="콤마 [0]_33.임산물생산량" xfId="30"/>
    <cellStyle name="콤마 [0]_36.조림" xfId="31"/>
    <cellStyle name="콤마 [0]_37.산림피해" xfId="32"/>
    <cellStyle name="콤마 [0]_5.농업진흥지역지정" xfId="33"/>
    <cellStyle name="콤마 [0]_7.식량작물생산량" xfId="34"/>
    <cellStyle name="콤마 [0]_8.미곡" xfId="35"/>
    <cellStyle name="콤마 [0]_9.맥류" xfId="36"/>
    <cellStyle name="콤마_1" xfId="37"/>
    <cellStyle name="Currency" xfId="38"/>
    <cellStyle name="Currency [0]" xfId="39"/>
    <cellStyle name="표준_경지면적" xfId="40"/>
    <cellStyle name="표준_농가및농가인구" xfId="41"/>
    <cellStyle name="표준_농업용기구및기계보유 " xfId="42"/>
    <cellStyle name="표준_농업진흥지역지정" xfId="43"/>
    <cellStyle name="표준_두류" xfId="44"/>
    <cellStyle name="표준_맥류" xfId="45"/>
    <cellStyle name="표준_미곡" xfId="46"/>
    <cellStyle name="표준_서류" xfId="47"/>
    <cellStyle name="표준_식량작물생산량" xfId="48"/>
    <cellStyle name="표준_잡곡" xfId="49"/>
    <cellStyle name="표준_채소류생산량" xfId="50"/>
    <cellStyle name="Hyperlink" xfId="51"/>
    <cellStyle name="category" xfId="52"/>
    <cellStyle name="Grey" xfId="53"/>
    <cellStyle name="HEADER" xfId="54"/>
    <cellStyle name="Header1" xfId="55"/>
    <cellStyle name="Header2" xfId="56"/>
    <cellStyle name="Input [yellow]" xfId="57"/>
    <cellStyle name="Model" xfId="58"/>
    <cellStyle name="Normal - Style1" xfId="59"/>
    <cellStyle name="Percent [2]" xfId="60"/>
    <cellStyle name="subhea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5"/>
  <sheetViews>
    <sheetView workbookViewId="0" topLeftCell="F13">
      <selection activeCell="S17" sqref="S17"/>
    </sheetView>
  </sheetViews>
  <sheetFormatPr defaultColWidth="8.88671875" defaultRowHeight="13.5"/>
  <cols>
    <col min="1" max="1" width="13.3359375" style="62" customWidth="1"/>
    <col min="2" max="18" width="6.77734375" style="62" customWidth="1"/>
    <col min="19" max="19" width="12.99609375" style="62" customWidth="1"/>
    <col min="20" max="70" width="7.77734375" style="62" customWidth="1"/>
    <col min="71" max="16384" width="7.77734375" style="69" customWidth="1"/>
  </cols>
  <sheetData>
    <row r="1" spans="1:19" s="597" customFormat="1" ht="36" customHeight="1">
      <c r="A1" s="1385" t="s">
        <v>1301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</row>
    <row r="2" spans="1:19" s="321" customFormat="1" ht="18" customHeight="1" thickBot="1">
      <c r="A2" s="618" t="s">
        <v>1302</v>
      </c>
      <c r="B2" s="506"/>
      <c r="C2" s="506"/>
      <c r="R2" s="506"/>
      <c r="S2" s="599" t="s">
        <v>1303</v>
      </c>
    </row>
    <row r="3" spans="1:19" s="913" customFormat="1" ht="27.75" customHeight="1">
      <c r="A3" s="1402" t="s">
        <v>1304</v>
      </c>
      <c r="B3" s="1338" t="s">
        <v>1305</v>
      </c>
      <c r="C3" s="1402"/>
      <c r="D3" s="1339" t="s">
        <v>1306</v>
      </c>
      <c r="E3" s="1368"/>
      <c r="F3" s="1402"/>
      <c r="G3" s="1338" t="s">
        <v>1307</v>
      </c>
      <c r="H3" s="1368"/>
      <c r="I3" s="1402"/>
      <c r="J3" s="1338" t="s">
        <v>1308</v>
      </c>
      <c r="K3" s="1368"/>
      <c r="L3" s="1402"/>
      <c r="M3" s="1338" t="s">
        <v>1309</v>
      </c>
      <c r="N3" s="1368"/>
      <c r="O3" s="1402"/>
      <c r="P3" s="1338" t="s">
        <v>1310</v>
      </c>
      <c r="Q3" s="1368"/>
      <c r="R3" s="1402"/>
      <c r="S3" s="1399" t="s">
        <v>1311</v>
      </c>
    </row>
    <row r="4" spans="1:19" s="913" customFormat="1" ht="25.5" customHeight="1">
      <c r="A4" s="1403"/>
      <c r="B4" s="1340" t="s">
        <v>1312</v>
      </c>
      <c r="C4" s="1341"/>
      <c r="D4" s="1340" t="s">
        <v>1313</v>
      </c>
      <c r="E4" s="1329"/>
      <c r="F4" s="1330"/>
      <c r="G4" s="1340" t="s">
        <v>1314</v>
      </c>
      <c r="H4" s="1328"/>
      <c r="I4" s="1341"/>
      <c r="J4" s="1340" t="s">
        <v>1315</v>
      </c>
      <c r="K4" s="1328"/>
      <c r="L4" s="1341"/>
      <c r="M4" s="1340" t="s">
        <v>1316</v>
      </c>
      <c r="N4" s="1328"/>
      <c r="O4" s="1341"/>
      <c r="P4" s="1340" t="s">
        <v>1317</v>
      </c>
      <c r="Q4" s="1328"/>
      <c r="R4" s="1341"/>
      <c r="S4" s="1400"/>
    </row>
    <row r="5" spans="1:19" s="913" customFormat="1" ht="30" customHeight="1">
      <c r="A5" s="1403"/>
      <c r="B5" s="1241" t="s">
        <v>1318</v>
      </c>
      <c r="C5" s="1241" t="s">
        <v>1319</v>
      </c>
      <c r="D5" s="1241" t="s">
        <v>1320</v>
      </c>
      <c r="E5" s="1244" t="s">
        <v>1319</v>
      </c>
      <c r="F5" s="1245" t="s">
        <v>1321</v>
      </c>
      <c r="G5" s="1241" t="s">
        <v>1320</v>
      </c>
      <c r="H5" s="1244" t="s">
        <v>1319</v>
      </c>
      <c r="I5" s="1245" t="s">
        <v>1321</v>
      </c>
      <c r="J5" s="1241" t="s">
        <v>1320</v>
      </c>
      <c r="K5" s="1244" t="s">
        <v>1319</v>
      </c>
      <c r="L5" s="1245" t="s">
        <v>1321</v>
      </c>
      <c r="M5" s="1241" t="s">
        <v>1320</v>
      </c>
      <c r="N5" s="1244" t="s">
        <v>1319</v>
      </c>
      <c r="O5" s="1245" t="s">
        <v>1321</v>
      </c>
      <c r="P5" s="1241" t="s">
        <v>1320</v>
      </c>
      <c r="Q5" s="1244" t="s">
        <v>1319</v>
      </c>
      <c r="R5" s="1246" t="s">
        <v>1321</v>
      </c>
      <c r="S5" s="1400"/>
    </row>
    <row r="6" spans="1:19" s="913" customFormat="1" ht="26.25" customHeight="1">
      <c r="A6" s="1367"/>
      <c r="B6" s="1231" t="s">
        <v>1322</v>
      </c>
      <c r="C6" s="1231" t="s">
        <v>1321</v>
      </c>
      <c r="D6" s="1231" t="s">
        <v>1322</v>
      </c>
      <c r="E6" s="1231"/>
      <c r="F6" s="1247" t="s">
        <v>1323</v>
      </c>
      <c r="G6" s="1231" t="s">
        <v>1322</v>
      </c>
      <c r="H6" s="1231"/>
      <c r="I6" s="1247" t="s">
        <v>1323</v>
      </c>
      <c r="J6" s="1231" t="s">
        <v>1322</v>
      </c>
      <c r="K6" s="1231"/>
      <c r="L6" s="1247" t="s">
        <v>1323</v>
      </c>
      <c r="M6" s="1231" t="s">
        <v>1322</v>
      </c>
      <c r="N6" s="1231"/>
      <c r="O6" s="1247" t="s">
        <v>1323</v>
      </c>
      <c r="P6" s="1231" t="s">
        <v>1322</v>
      </c>
      <c r="Q6" s="1231"/>
      <c r="R6" s="1247" t="s">
        <v>1323</v>
      </c>
      <c r="S6" s="1401"/>
    </row>
    <row r="7" spans="1:19" s="535" customFormat="1" ht="30" customHeight="1">
      <c r="A7" s="530" t="s">
        <v>1324</v>
      </c>
      <c r="B7" s="534">
        <f aca="true" t="shared" si="0" ref="B7:C11">SUM(D7,G7,J7,M7,P7)</f>
        <v>441</v>
      </c>
      <c r="C7" s="503">
        <f t="shared" si="0"/>
        <v>1780</v>
      </c>
      <c r="D7" s="503" t="s">
        <v>1557</v>
      </c>
      <c r="E7" s="503" t="s">
        <v>1557</v>
      </c>
      <c r="F7" s="503" t="s">
        <v>1557</v>
      </c>
      <c r="G7" s="503" t="s">
        <v>1557</v>
      </c>
      <c r="H7" s="503" t="s">
        <v>1557</v>
      </c>
      <c r="I7" s="503" t="s">
        <v>1557</v>
      </c>
      <c r="J7" s="503" t="s">
        <v>1557</v>
      </c>
      <c r="K7" s="503" t="s">
        <v>1557</v>
      </c>
      <c r="L7" s="503" t="s">
        <v>1557</v>
      </c>
      <c r="M7" s="503" t="s">
        <v>1557</v>
      </c>
      <c r="N7" s="503" t="s">
        <v>1557</v>
      </c>
      <c r="O7" s="503" t="s">
        <v>1557</v>
      </c>
      <c r="P7" s="503">
        <v>441</v>
      </c>
      <c r="Q7" s="503">
        <v>1780</v>
      </c>
      <c r="R7" s="503">
        <f>Q7/P7*100</f>
        <v>403.62811791383217</v>
      </c>
      <c r="S7" s="551" t="s">
        <v>1324</v>
      </c>
    </row>
    <row r="8" spans="1:19" s="539" customFormat="1" ht="30" customHeight="1">
      <c r="A8" s="531" t="s">
        <v>1325</v>
      </c>
      <c r="B8" s="536">
        <v>1791</v>
      </c>
      <c r="C8" s="536">
        <v>7797</v>
      </c>
      <c r="D8" s="537" t="s">
        <v>424</v>
      </c>
      <c r="E8" s="537" t="s">
        <v>424</v>
      </c>
      <c r="F8" s="537" t="s">
        <v>424</v>
      </c>
      <c r="G8" s="537">
        <v>40</v>
      </c>
      <c r="H8" s="537">
        <v>145</v>
      </c>
      <c r="I8" s="537">
        <f>H8/G8*100</f>
        <v>362.5</v>
      </c>
      <c r="J8" s="537" t="s">
        <v>424</v>
      </c>
      <c r="K8" s="537" t="s">
        <v>424</v>
      </c>
      <c r="L8" s="537" t="s">
        <v>424</v>
      </c>
      <c r="M8" s="537" t="s">
        <v>424</v>
      </c>
      <c r="N8" s="537" t="s">
        <v>424</v>
      </c>
      <c r="O8" s="537" t="s">
        <v>424</v>
      </c>
      <c r="P8" s="538">
        <v>1751</v>
      </c>
      <c r="Q8" s="538">
        <v>7652</v>
      </c>
      <c r="R8" s="537">
        <f>Q8/P8*100</f>
        <v>437.0074243289549</v>
      </c>
      <c r="S8" s="552" t="s">
        <v>1325</v>
      </c>
    </row>
    <row r="9" spans="1:20" s="540" customFormat="1" ht="30" customHeight="1">
      <c r="A9" s="530" t="s">
        <v>1326</v>
      </c>
      <c r="B9" s="534">
        <f t="shared" si="0"/>
        <v>408</v>
      </c>
      <c r="C9" s="503">
        <f t="shared" si="0"/>
        <v>1791</v>
      </c>
      <c r="D9" s="503" t="s">
        <v>1557</v>
      </c>
      <c r="E9" s="503" t="s">
        <v>1557</v>
      </c>
      <c r="F9" s="503" t="s">
        <v>1557</v>
      </c>
      <c r="G9" s="503" t="s">
        <v>1557</v>
      </c>
      <c r="H9" s="503" t="s">
        <v>1557</v>
      </c>
      <c r="I9" s="503" t="s">
        <v>1557</v>
      </c>
      <c r="J9" s="503" t="s">
        <v>1557</v>
      </c>
      <c r="K9" s="503" t="s">
        <v>1557</v>
      </c>
      <c r="L9" s="503" t="s">
        <v>1557</v>
      </c>
      <c r="M9" s="503" t="s">
        <v>1557</v>
      </c>
      <c r="N9" s="503" t="s">
        <v>1557</v>
      </c>
      <c r="O9" s="503" t="s">
        <v>1557</v>
      </c>
      <c r="P9" s="503">
        <v>408</v>
      </c>
      <c r="Q9" s="503">
        <v>1791</v>
      </c>
      <c r="R9" s="503">
        <f>Q9/P9*100</f>
        <v>438.9705882352941</v>
      </c>
      <c r="S9" s="553" t="s">
        <v>1326</v>
      </c>
      <c r="T9" s="535"/>
    </row>
    <row r="10" spans="1:19" s="539" customFormat="1" ht="30" customHeight="1">
      <c r="A10" s="531" t="s">
        <v>1327</v>
      </c>
      <c r="B10" s="536">
        <v>2000</v>
      </c>
      <c r="C10" s="536">
        <v>10109.4</v>
      </c>
      <c r="D10" s="537" t="s">
        <v>424</v>
      </c>
      <c r="E10" s="537" t="s">
        <v>424</v>
      </c>
      <c r="F10" s="537" t="s">
        <v>424</v>
      </c>
      <c r="G10" s="537">
        <v>48</v>
      </c>
      <c r="H10" s="537">
        <v>173.7</v>
      </c>
      <c r="I10" s="537">
        <v>361.875</v>
      </c>
      <c r="J10" s="537" t="s">
        <v>424</v>
      </c>
      <c r="K10" s="537" t="s">
        <v>424</v>
      </c>
      <c r="L10" s="537" t="s">
        <v>424</v>
      </c>
      <c r="M10" s="537" t="s">
        <v>424</v>
      </c>
      <c r="N10" s="537" t="s">
        <v>424</v>
      </c>
      <c r="O10" s="537" t="s">
        <v>424</v>
      </c>
      <c r="P10" s="538">
        <v>1952</v>
      </c>
      <c r="Q10" s="538">
        <v>9935.7</v>
      </c>
      <c r="R10" s="537">
        <v>509.0010245901639</v>
      </c>
      <c r="S10" s="552" t="s">
        <v>1327</v>
      </c>
    </row>
    <row r="11" spans="1:19" s="535" customFormat="1" ht="30" customHeight="1">
      <c r="A11" s="530" t="s">
        <v>1328</v>
      </c>
      <c r="B11" s="534">
        <f t="shared" si="0"/>
        <v>539</v>
      </c>
      <c r="C11" s="503">
        <f t="shared" si="0"/>
        <v>2016</v>
      </c>
      <c r="D11" s="503" t="s">
        <v>1557</v>
      </c>
      <c r="E11" s="503" t="s">
        <v>1557</v>
      </c>
      <c r="F11" s="503" t="s">
        <v>1557</v>
      </c>
      <c r="G11" s="503" t="s">
        <v>1557</v>
      </c>
      <c r="H11" s="503" t="s">
        <v>1557</v>
      </c>
      <c r="I11" s="503" t="s">
        <v>1557</v>
      </c>
      <c r="J11" s="503" t="s">
        <v>1557</v>
      </c>
      <c r="K11" s="503" t="s">
        <v>1557</v>
      </c>
      <c r="L11" s="503" t="s">
        <v>1557</v>
      </c>
      <c r="M11" s="503" t="s">
        <v>1557</v>
      </c>
      <c r="N11" s="503" t="s">
        <v>1557</v>
      </c>
      <c r="O11" s="503" t="s">
        <v>1557</v>
      </c>
      <c r="P11" s="503">
        <v>539</v>
      </c>
      <c r="Q11" s="503">
        <v>2016</v>
      </c>
      <c r="R11" s="503">
        <f>Q11/P11*100</f>
        <v>374.025974025974</v>
      </c>
      <c r="S11" s="553" t="s">
        <v>1328</v>
      </c>
    </row>
    <row r="12" spans="1:19" s="539" customFormat="1" ht="30" customHeight="1">
      <c r="A12" s="531" t="s">
        <v>1329</v>
      </c>
      <c r="B12" s="536">
        <v>2664</v>
      </c>
      <c r="C12" s="536">
        <v>10782</v>
      </c>
      <c r="D12" s="537" t="s">
        <v>424</v>
      </c>
      <c r="E12" s="537" t="s">
        <v>424</v>
      </c>
      <c r="F12" s="537" t="s">
        <v>424</v>
      </c>
      <c r="G12" s="537">
        <v>31</v>
      </c>
      <c r="H12" s="537">
        <v>128</v>
      </c>
      <c r="I12" s="537">
        <v>412.9032258064516</v>
      </c>
      <c r="J12" s="537" t="s">
        <v>424</v>
      </c>
      <c r="K12" s="537" t="s">
        <v>424</v>
      </c>
      <c r="L12" s="537" t="s">
        <v>424</v>
      </c>
      <c r="M12" s="537" t="s">
        <v>424</v>
      </c>
      <c r="N12" s="537" t="s">
        <v>424</v>
      </c>
      <c r="O12" s="537" t="s">
        <v>424</v>
      </c>
      <c r="P12" s="538">
        <v>2633</v>
      </c>
      <c r="Q12" s="538">
        <v>10654</v>
      </c>
      <c r="R12" s="537">
        <v>404.633497911128</v>
      </c>
      <c r="S12" s="552" t="s">
        <v>1329</v>
      </c>
    </row>
    <row r="13" spans="1:19" s="535" customFormat="1" ht="30" customHeight="1">
      <c r="A13" s="530" t="s">
        <v>1330</v>
      </c>
      <c r="B13" s="534">
        <v>546</v>
      </c>
      <c r="C13" s="503">
        <v>1610</v>
      </c>
      <c r="D13" s="503" t="s">
        <v>424</v>
      </c>
      <c r="E13" s="503" t="s">
        <v>424</v>
      </c>
      <c r="F13" s="503" t="s">
        <v>424</v>
      </c>
      <c r="G13" s="503" t="s">
        <v>424</v>
      </c>
      <c r="H13" s="503" t="s">
        <v>424</v>
      </c>
      <c r="I13" s="503" t="s">
        <v>424</v>
      </c>
      <c r="J13" s="503" t="s">
        <v>424</v>
      </c>
      <c r="K13" s="503" t="s">
        <v>424</v>
      </c>
      <c r="L13" s="503" t="s">
        <v>424</v>
      </c>
      <c r="M13" s="503" t="s">
        <v>424</v>
      </c>
      <c r="N13" s="503" t="s">
        <v>424</v>
      </c>
      <c r="O13" s="503" t="s">
        <v>424</v>
      </c>
      <c r="P13" s="503">
        <v>546</v>
      </c>
      <c r="Q13" s="503">
        <v>1610</v>
      </c>
      <c r="R13" s="503">
        <v>295</v>
      </c>
      <c r="S13" s="553" t="s">
        <v>1330</v>
      </c>
    </row>
    <row r="14" spans="1:19" s="539" customFormat="1" ht="30" customHeight="1">
      <c r="A14" s="531" t="s">
        <v>1331</v>
      </c>
      <c r="B14" s="536">
        <v>2309</v>
      </c>
      <c r="C14" s="536">
        <v>8163</v>
      </c>
      <c r="D14" s="537" t="s">
        <v>424</v>
      </c>
      <c r="E14" s="537" t="s">
        <v>424</v>
      </c>
      <c r="F14" s="537" t="s">
        <v>424</v>
      </c>
      <c r="G14" s="537">
        <v>70</v>
      </c>
      <c r="H14" s="537">
        <v>315</v>
      </c>
      <c r="I14" s="537">
        <v>450</v>
      </c>
      <c r="J14" s="537" t="s">
        <v>424</v>
      </c>
      <c r="K14" s="537" t="s">
        <v>424</v>
      </c>
      <c r="L14" s="537" t="s">
        <v>424</v>
      </c>
      <c r="M14" s="537" t="s">
        <v>424</v>
      </c>
      <c r="N14" s="537" t="s">
        <v>424</v>
      </c>
      <c r="O14" s="537" t="s">
        <v>424</v>
      </c>
      <c r="P14" s="538">
        <v>2239</v>
      </c>
      <c r="Q14" s="538">
        <v>7848</v>
      </c>
      <c r="R14" s="537">
        <v>350.5136221527468</v>
      </c>
      <c r="S14" s="552" t="s">
        <v>1331</v>
      </c>
    </row>
    <row r="15" spans="1:19" s="543" customFormat="1" ht="30" customHeight="1">
      <c r="A15" s="532" t="s">
        <v>1332</v>
      </c>
      <c r="B15" s="541">
        <v>450</v>
      </c>
      <c r="C15" s="542">
        <v>1515</v>
      </c>
      <c r="D15" s="542" t="s">
        <v>1557</v>
      </c>
      <c r="E15" s="542" t="s">
        <v>1557</v>
      </c>
      <c r="F15" s="542" t="s">
        <v>1557</v>
      </c>
      <c r="G15" s="542" t="s">
        <v>1557</v>
      </c>
      <c r="H15" s="542" t="s">
        <v>1557</v>
      </c>
      <c r="I15" s="542" t="s">
        <v>1557</v>
      </c>
      <c r="J15" s="542" t="s">
        <v>1557</v>
      </c>
      <c r="K15" s="542" t="s">
        <v>1557</v>
      </c>
      <c r="L15" s="542" t="s">
        <v>1557</v>
      </c>
      <c r="M15" s="542" t="s">
        <v>1557</v>
      </c>
      <c r="N15" s="542" t="s">
        <v>1557</v>
      </c>
      <c r="O15" s="542" t="s">
        <v>1557</v>
      </c>
      <c r="P15" s="542">
        <v>450</v>
      </c>
      <c r="Q15" s="542">
        <v>1515</v>
      </c>
      <c r="R15" s="542">
        <v>337</v>
      </c>
      <c r="S15" s="554" t="s">
        <v>1332</v>
      </c>
    </row>
    <row r="16" spans="1:19" s="539" customFormat="1" ht="30" customHeight="1">
      <c r="A16" s="531" t="s">
        <v>1333</v>
      </c>
      <c r="B16" s="536">
        <v>1643</v>
      </c>
      <c r="C16" s="536">
        <v>5669</v>
      </c>
      <c r="D16" s="544" t="s">
        <v>424</v>
      </c>
      <c r="E16" s="544" t="s">
        <v>424</v>
      </c>
      <c r="F16" s="544" t="s">
        <v>424</v>
      </c>
      <c r="G16" s="544">
        <v>25</v>
      </c>
      <c r="H16" s="544">
        <v>71</v>
      </c>
      <c r="I16" s="544">
        <v>284</v>
      </c>
      <c r="J16" s="544" t="s">
        <v>424</v>
      </c>
      <c r="K16" s="544" t="s">
        <v>424</v>
      </c>
      <c r="L16" s="544" t="s">
        <v>424</v>
      </c>
      <c r="M16" s="544" t="s">
        <v>424</v>
      </c>
      <c r="N16" s="544" t="s">
        <v>424</v>
      </c>
      <c r="O16" s="544" t="s">
        <v>424</v>
      </c>
      <c r="P16" s="538">
        <v>1618</v>
      </c>
      <c r="Q16" s="538">
        <v>5598</v>
      </c>
      <c r="R16" s="544">
        <v>346</v>
      </c>
      <c r="S16" s="552" t="s">
        <v>1333</v>
      </c>
    </row>
    <row r="17" spans="1:19" s="540" customFormat="1" ht="30" customHeight="1" thickBot="1">
      <c r="A17" s="545" t="s">
        <v>1334</v>
      </c>
      <c r="B17" s="546">
        <v>2057</v>
      </c>
      <c r="C17" s="53">
        <v>7793</v>
      </c>
      <c r="D17" s="53" t="s">
        <v>1557</v>
      </c>
      <c r="E17" s="53" t="s">
        <v>1557</v>
      </c>
      <c r="F17" s="53" t="s">
        <v>1557</v>
      </c>
      <c r="G17" s="53">
        <v>25</v>
      </c>
      <c r="H17" s="53">
        <v>78</v>
      </c>
      <c r="I17" s="53">
        <v>312</v>
      </c>
      <c r="J17" s="53" t="s">
        <v>1557</v>
      </c>
      <c r="K17" s="53" t="s">
        <v>1557</v>
      </c>
      <c r="L17" s="53" t="s">
        <v>1557</v>
      </c>
      <c r="M17" s="53" t="s">
        <v>1557</v>
      </c>
      <c r="N17" s="53" t="s">
        <v>1557</v>
      </c>
      <c r="O17" s="53" t="s">
        <v>1557</v>
      </c>
      <c r="P17" s="53">
        <v>2032</v>
      </c>
      <c r="Q17" s="53">
        <v>7715</v>
      </c>
      <c r="R17" s="53">
        <v>380</v>
      </c>
      <c r="S17" s="547" t="s">
        <v>1334</v>
      </c>
    </row>
    <row r="18" spans="1:19" s="321" customFormat="1" ht="15.75" customHeight="1">
      <c r="A18" s="506" t="s">
        <v>1335</v>
      </c>
      <c r="B18" s="506"/>
      <c r="C18" s="506"/>
      <c r="D18" s="506"/>
      <c r="E18" s="1327" t="s">
        <v>1569</v>
      </c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</row>
    <row r="19" s="141" customFormat="1" ht="15.75" customHeight="1">
      <c r="A19" s="628"/>
    </row>
    <row r="20" s="629" customFormat="1" ht="13.5"/>
    <row r="21" spans="1:70" s="9" customFormat="1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s="9" customFormat="1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s="9" customFormat="1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s="9" customFormat="1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s="9" customFormat="1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s="9" customFormat="1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s="9" customFormat="1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s="9" customFormat="1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s="9" customFormat="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s="9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s="9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s="9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s="9" customFormat="1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s="9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s="9" customFormat="1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</sheetData>
  <mergeCells count="16">
    <mergeCell ref="A1:S1"/>
    <mergeCell ref="B3:C3"/>
    <mergeCell ref="D3:F3"/>
    <mergeCell ref="G3:I3"/>
    <mergeCell ref="J3:L3"/>
    <mergeCell ref="M3:O3"/>
    <mergeCell ref="P3:R3"/>
    <mergeCell ref="S3:S6"/>
    <mergeCell ref="A3:A6"/>
    <mergeCell ref="M4:O4"/>
    <mergeCell ref="E18:S18"/>
    <mergeCell ref="P4:R4"/>
    <mergeCell ref="B4:C4"/>
    <mergeCell ref="D4:F4"/>
    <mergeCell ref="G4:I4"/>
    <mergeCell ref="J4:L4"/>
  </mergeCells>
  <printOptions/>
  <pageMargins left="0.39" right="0.4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47"/>
  <sheetViews>
    <sheetView workbookViewId="0" topLeftCell="A1">
      <selection activeCell="O14" sqref="O14"/>
    </sheetView>
  </sheetViews>
  <sheetFormatPr defaultColWidth="8.88671875" defaultRowHeight="13.5"/>
  <cols>
    <col min="1" max="1" width="16.21484375" style="62" customWidth="1"/>
    <col min="2" max="18" width="7.99609375" style="62" customWidth="1"/>
    <col min="19" max="19" width="16.5546875" style="62" customWidth="1"/>
    <col min="20" max="70" width="7.77734375" style="62" customWidth="1"/>
    <col min="71" max="16384" width="7.77734375" style="69" customWidth="1"/>
  </cols>
  <sheetData>
    <row r="1" spans="1:19" s="321" customFormat="1" ht="50.25" customHeight="1">
      <c r="A1" s="1385" t="s">
        <v>1336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</row>
    <row r="2" spans="1:19" s="321" customFormat="1" ht="27.75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</row>
    <row r="3" spans="1:19" s="321" customFormat="1" ht="18" customHeight="1" thickBot="1">
      <c r="A3" s="1344" t="s">
        <v>1337</v>
      </c>
      <c r="B3" s="1331"/>
      <c r="C3" s="1331"/>
      <c r="R3" s="1332" t="s">
        <v>1338</v>
      </c>
      <c r="S3" s="1333"/>
    </row>
    <row r="4" spans="1:19" s="913" customFormat="1" ht="30" customHeight="1">
      <c r="A4" s="1402" t="s">
        <v>1304</v>
      </c>
      <c r="B4" s="1338" t="s">
        <v>1305</v>
      </c>
      <c r="C4" s="1402"/>
      <c r="D4" s="1338" t="s">
        <v>184</v>
      </c>
      <c r="E4" s="1368"/>
      <c r="F4" s="1402"/>
      <c r="G4" s="1338" t="s">
        <v>185</v>
      </c>
      <c r="H4" s="1368"/>
      <c r="I4" s="1402"/>
      <c r="J4" s="1338" t="s">
        <v>186</v>
      </c>
      <c r="K4" s="1368"/>
      <c r="L4" s="1402"/>
      <c r="M4" s="1338" t="s">
        <v>187</v>
      </c>
      <c r="N4" s="1368"/>
      <c r="O4" s="1402"/>
      <c r="P4" s="1338" t="s">
        <v>188</v>
      </c>
      <c r="Q4" s="1368"/>
      <c r="R4" s="1368"/>
      <c r="S4" s="1399" t="s">
        <v>1311</v>
      </c>
    </row>
    <row r="5" spans="1:19" s="913" customFormat="1" ht="30" customHeight="1">
      <c r="A5" s="1403"/>
      <c r="B5" s="1340" t="s">
        <v>1312</v>
      </c>
      <c r="C5" s="1341"/>
      <c r="D5" s="1340" t="s">
        <v>189</v>
      </c>
      <c r="E5" s="1328"/>
      <c r="F5" s="1341"/>
      <c r="G5" s="1340" t="s">
        <v>190</v>
      </c>
      <c r="H5" s="1328"/>
      <c r="I5" s="1341"/>
      <c r="J5" s="1340" t="s">
        <v>191</v>
      </c>
      <c r="K5" s="1328"/>
      <c r="L5" s="1341"/>
      <c r="M5" s="1340" t="s">
        <v>192</v>
      </c>
      <c r="N5" s="1328"/>
      <c r="O5" s="1341"/>
      <c r="P5" s="1340" t="s">
        <v>193</v>
      </c>
      <c r="Q5" s="1328"/>
      <c r="R5" s="1341"/>
      <c r="S5" s="1400"/>
    </row>
    <row r="6" spans="1:19" s="1249" customFormat="1" ht="30" customHeight="1">
      <c r="A6" s="1403"/>
      <c r="B6" s="1241" t="s">
        <v>1318</v>
      </c>
      <c r="C6" s="1241" t="s">
        <v>1319</v>
      </c>
      <c r="D6" s="1241" t="s">
        <v>1320</v>
      </c>
      <c r="E6" s="1244" t="s">
        <v>1319</v>
      </c>
      <c r="F6" s="1245" t="s">
        <v>1321</v>
      </c>
      <c r="G6" s="1241" t="s">
        <v>1320</v>
      </c>
      <c r="H6" s="1244" t="s">
        <v>1319</v>
      </c>
      <c r="I6" s="1245" t="s">
        <v>1321</v>
      </c>
      <c r="J6" s="1241" t="s">
        <v>1320</v>
      </c>
      <c r="K6" s="1244" t="s">
        <v>1319</v>
      </c>
      <c r="L6" s="1245" t="s">
        <v>1321</v>
      </c>
      <c r="M6" s="1241" t="s">
        <v>1320</v>
      </c>
      <c r="N6" s="1244" t="s">
        <v>1319</v>
      </c>
      <c r="O6" s="1245" t="s">
        <v>1321</v>
      </c>
      <c r="P6" s="1241" t="s">
        <v>1320</v>
      </c>
      <c r="Q6" s="1244" t="s">
        <v>1319</v>
      </c>
      <c r="R6" s="1248" t="s">
        <v>1321</v>
      </c>
      <c r="S6" s="1400"/>
    </row>
    <row r="7" spans="1:19" s="913" customFormat="1" ht="30" customHeight="1">
      <c r="A7" s="1367"/>
      <c r="B7" s="1226" t="s">
        <v>1322</v>
      </c>
      <c r="C7" s="1231" t="s">
        <v>1321</v>
      </c>
      <c r="D7" s="1226" t="s">
        <v>1322</v>
      </c>
      <c r="E7" s="1226"/>
      <c r="F7" s="1250" t="s">
        <v>1323</v>
      </c>
      <c r="G7" s="1226" t="s">
        <v>1322</v>
      </c>
      <c r="H7" s="1226"/>
      <c r="I7" s="1250" t="s">
        <v>1323</v>
      </c>
      <c r="J7" s="1226" t="s">
        <v>1322</v>
      </c>
      <c r="K7" s="1226"/>
      <c r="L7" s="1250" t="s">
        <v>1323</v>
      </c>
      <c r="M7" s="1226" t="s">
        <v>1322</v>
      </c>
      <c r="N7" s="1226"/>
      <c r="O7" s="1250" t="s">
        <v>1323</v>
      </c>
      <c r="P7" s="1226" t="s">
        <v>1322</v>
      </c>
      <c r="Q7" s="1226"/>
      <c r="R7" s="1251" t="s">
        <v>1323</v>
      </c>
      <c r="S7" s="1401"/>
    </row>
    <row r="8" spans="1:19" s="30" customFormat="1" ht="39.75" customHeight="1">
      <c r="A8" s="28" t="s">
        <v>1339</v>
      </c>
      <c r="B8" s="31">
        <f aca="true" t="shared" si="0" ref="B8:C12">SUM(D8,G8,J8,M8,P8)</f>
        <v>10</v>
      </c>
      <c r="C8" s="32">
        <f t="shared" si="0"/>
        <v>8</v>
      </c>
      <c r="D8" s="32">
        <v>3</v>
      </c>
      <c r="E8" s="32">
        <v>2</v>
      </c>
      <c r="F8" s="147">
        <f>E8/D8*100</f>
        <v>66.66666666666666</v>
      </c>
      <c r="G8" s="45" t="s">
        <v>1340</v>
      </c>
      <c r="H8" s="45" t="s">
        <v>1340</v>
      </c>
      <c r="I8" s="45" t="s">
        <v>1340</v>
      </c>
      <c r="J8" s="32">
        <v>7</v>
      </c>
      <c r="K8" s="32">
        <v>6</v>
      </c>
      <c r="L8" s="147">
        <f>K8/J8*100</f>
        <v>85.71428571428571</v>
      </c>
      <c r="M8" s="45" t="s">
        <v>1340</v>
      </c>
      <c r="N8" s="45" t="s">
        <v>1340</v>
      </c>
      <c r="O8" s="45" t="s">
        <v>1340</v>
      </c>
      <c r="P8" s="45" t="s">
        <v>1340</v>
      </c>
      <c r="Q8" s="45" t="s">
        <v>1340</v>
      </c>
      <c r="R8" s="45" t="s">
        <v>1340</v>
      </c>
      <c r="S8" s="526" t="s">
        <v>1339</v>
      </c>
    </row>
    <row r="9" spans="1:19" s="211" customFormat="1" ht="39.75" customHeight="1">
      <c r="A9" s="620" t="s">
        <v>1341</v>
      </c>
      <c r="B9" s="208">
        <v>413</v>
      </c>
      <c r="C9" s="208">
        <v>642</v>
      </c>
      <c r="D9" s="208">
        <v>325</v>
      </c>
      <c r="E9" s="208">
        <v>584</v>
      </c>
      <c r="F9" s="209">
        <v>179.69230769230768</v>
      </c>
      <c r="G9" s="208">
        <v>22</v>
      </c>
      <c r="H9" s="208">
        <v>11</v>
      </c>
      <c r="I9" s="209">
        <v>50</v>
      </c>
      <c r="J9" s="208">
        <v>41</v>
      </c>
      <c r="K9" s="208">
        <v>33</v>
      </c>
      <c r="L9" s="209">
        <v>80.48780487804879</v>
      </c>
      <c r="M9" s="208">
        <v>25</v>
      </c>
      <c r="N9" s="208">
        <v>14</v>
      </c>
      <c r="O9" s="209">
        <v>56</v>
      </c>
      <c r="P9" s="209" t="s">
        <v>424</v>
      </c>
      <c r="Q9" s="209" t="s">
        <v>424</v>
      </c>
      <c r="R9" s="210" t="s">
        <v>424</v>
      </c>
      <c r="S9" s="621" t="s">
        <v>1341</v>
      </c>
    </row>
    <row r="10" spans="1:19" s="27" customFormat="1" ht="39.75" customHeight="1">
      <c r="A10" s="28" t="s">
        <v>1342</v>
      </c>
      <c r="B10" s="31">
        <f t="shared" si="0"/>
        <v>11</v>
      </c>
      <c r="C10" s="32">
        <f t="shared" si="0"/>
        <v>9</v>
      </c>
      <c r="D10" s="32">
        <v>3</v>
      </c>
      <c r="E10" s="32">
        <v>2</v>
      </c>
      <c r="F10" s="147">
        <f>E10/D10*100</f>
        <v>66.66666666666666</v>
      </c>
      <c r="G10" s="45" t="s">
        <v>1340</v>
      </c>
      <c r="H10" s="45" t="s">
        <v>1340</v>
      </c>
      <c r="I10" s="45" t="s">
        <v>1340</v>
      </c>
      <c r="J10" s="32">
        <v>8</v>
      </c>
      <c r="K10" s="32">
        <v>7</v>
      </c>
      <c r="L10" s="147">
        <f>K10/J10*100</f>
        <v>87.5</v>
      </c>
      <c r="M10" s="45" t="s">
        <v>1340</v>
      </c>
      <c r="N10" s="45" t="s">
        <v>1340</v>
      </c>
      <c r="O10" s="45" t="s">
        <v>1340</v>
      </c>
      <c r="P10" s="45" t="s">
        <v>1340</v>
      </c>
      <c r="Q10" s="45" t="s">
        <v>1340</v>
      </c>
      <c r="R10" s="45" t="s">
        <v>1340</v>
      </c>
      <c r="S10" s="81" t="s">
        <v>1342</v>
      </c>
    </row>
    <row r="11" spans="1:19" s="211" customFormat="1" ht="39.75" customHeight="1">
      <c r="A11" s="620" t="s">
        <v>1343</v>
      </c>
      <c r="B11" s="208">
        <v>401.7</v>
      </c>
      <c r="C11" s="208">
        <v>499.3</v>
      </c>
      <c r="D11" s="208">
        <v>284.4</v>
      </c>
      <c r="E11" s="208">
        <v>404.4</v>
      </c>
      <c r="F11" s="209">
        <v>142.19409282700423</v>
      </c>
      <c r="G11" s="208">
        <v>3.4</v>
      </c>
      <c r="H11" s="208">
        <v>3.3</v>
      </c>
      <c r="I11" s="209">
        <v>97.05882352941177</v>
      </c>
      <c r="J11" s="208">
        <v>14.8</v>
      </c>
      <c r="K11" s="208">
        <v>14.5</v>
      </c>
      <c r="L11" s="209">
        <v>97.97297297297297</v>
      </c>
      <c r="M11" s="208">
        <v>52.6</v>
      </c>
      <c r="N11" s="208">
        <v>35.2</v>
      </c>
      <c r="O11" s="209">
        <v>66.92015209125476</v>
      </c>
      <c r="P11" s="209">
        <v>46.5</v>
      </c>
      <c r="Q11" s="209">
        <v>41.9</v>
      </c>
      <c r="R11" s="210">
        <v>90.10752688172042</v>
      </c>
      <c r="S11" s="621" t="s">
        <v>1343</v>
      </c>
    </row>
    <row r="12" spans="1:19" s="30" customFormat="1" ht="39.75" customHeight="1">
      <c r="A12" s="28" t="s">
        <v>1344</v>
      </c>
      <c r="B12" s="31">
        <f t="shared" si="0"/>
        <v>7</v>
      </c>
      <c r="C12" s="32">
        <f t="shared" si="0"/>
        <v>6</v>
      </c>
      <c r="D12" s="32" t="s">
        <v>1340</v>
      </c>
      <c r="E12" s="32" t="s">
        <v>1340</v>
      </c>
      <c r="F12" s="32" t="s">
        <v>1340</v>
      </c>
      <c r="G12" s="45" t="s">
        <v>1340</v>
      </c>
      <c r="H12" s="45" t="s">
        <v>1340</v>
      </c>
      <c r="I12" s="45" t="s">
        <v>1340</v>
      </c>
      <c r="J12" s="32">
        <v>7</v>
      </c>
      <c r="K12" s="32">
        <v>6</v>
      </c>
      <c r="L12" s="32">
        <f>K12/J12*100</f>
        <v>85.71428571428571</v>
      </c>
      <c r="M12" s="45" t="s">
        <v>1340</v>
      </c>
      <c r="N12" s="45" t="s">
        <v>1340</v>
      </c>
      <c r="O12" s="45" t="s">
        <v>1340</v>
      </c>
      <c r="P12" s="45" t="s">
        <v>1340</v>
      </c>
      <c r="Q12" s="45" t="s">
        <v>1340</v>
      </c>
      <c r="R12" s="45" t="s">
        <v>1340</v>
      </c>
      <c r="S12" s="81" t="s">
        <v>1344</v>
      </c>
    </row>
    <row r="13" spans="1:19" s="211" customFormat="1" ht="39.75" customHeight="1">
      <c r="A13" s="620" t="s">
        <v>1345</v>
      </c>
      <c r="B13" s="208">
        <v>717.6</v>
      </c>
      <c r="C13" s="208">
        <v>528</v>
      </c>
      <c r="D13" s="208">
        <v>472.4</v>
      </c>
      <c r="E13" s="208">
        <v>340.9</v>
      </c>
      <c r="F13" s="209">
        <v>72.16342082980525</v>
      </c>
      <c r="G13" s="208">
        <v>12</v>
      </c>
      <c r="H13" s="208">
        <v>5.5</v>
      </c>
      <c r="I13" s="209">
        <v>45.83333333333333</v>
      </c>
      <c r="J13" s="208">
        <v>14.7</v>
      </c>
      <c r="K13" s="208">
        <v>12.6</v>
      </c>
      <c r="L13" s="209">
        <v>85.7142857142857</v>
      </c>
      <c r="M13" s="208">
        <v>68</v>
      </c>
      <c r="N13" s="208">
        <v>65</v>
      </c>
      <c r="O13" s="209">
        <v>95.58823529411765</v>
      </c>
      <c r="P13" s="209">
        <v>150.5</v>
      </c>
      <c r="Q13" s="209">
        <v>104</v>
      </c>
      <c r="R13" s="210">
        <v>69.10299003322258</v>
      </c>
      <c r="S13" s="621" t="s">
        <v>1345</v>
      </c>
    </row>
    <row r="14" spans="1:19" s="30" customFormat="1" ht="39.75" customHeight="1">
      <c r="A14" s="28" t="s">
        <v>1346</v>
      </c>
      <c r="B14" s="31">
        <v>39</v>
      </c>
      <c r="C14" s="32">
        <v>36</v>
      </c>
      <c r="D14" s="32" t="s">
        <v>1016</v>
      </c>
      <c r="E14" s="32" t="s">
        <v>1016</v>
      </c>
      <c r="F14" s="32" t="s">
        <v>1016</v>
      </c>
      <c r="G14" s="45" t="s">
        <v>1016</v>
      </c>
      <c r="H14" s="45" t="s">
        <v>1016</v>
      </c>
      <c r="I14" s="45" t="s">
        <v>1016</v>
      </c>
      <c r="J14" s="32">
        <v>6</v>
      </c>
      <c r="K14" s="32">
        <v>6</v>
      </c>
      <c r="L14" s="32">
        <v>100</v>
      </c>
      <c r="M14" s="29">
        <v>33</v>
      </c>
      <c r="N14" s="29">
        <v>30</v>
      </c>
      <c r="O14" s="29">
        <v>90.9090909090909</v>
      </c>
      <c r="P14" s="45" t="s">
        <v>1016</v>
      </c>
      <c r="Q14" s="45" t="s">
        <v>1016</v>
      </c>
      <c r="R14" s="45" t="s">
        <v>1016</v>
      </c>
      <c r="S14" s="81" t="s">
        <v>1346</v>
      </c>
    </row>
    <row r="15" spans="1:19" s="211" customFormat="1" ht="39.75" customHeight="1">
      <c r="A15" s="620" t="s">
        <v>1347</v>
      </c>
      <c r="B15" s="208">
        <v>308</v>
      </c>
      <c r="C15" s="208">
        <v>207</v>
      </c>
      <c r="D15" s="208">
        <v>200</v>
      </c>
      <c r="E15" s="208">
        <v>140</v>
      </c>
      <c r="F15" s="209">
        <v>70</v>
      </c>
      <c r="G15" s="208">
        <v>12</v>
      </c>
      <c r="H15" s="208">
        <v>6</v>
      </c>
      <c r="I15" s="209">
        <v>50</v>
      </c>
      <c r="J15" s="208">
        <v>30</v>
      </c>
      <c r="K15" s="208">
        <v>21</v>
      </c>
      <c r="L15" s="209">
        <v>70</v>
      </c>
      <c r="M15" s="208">
        <v>19</v>
      </c>
      <c r="N15" s="208">
        <v>11</v>
      </c>
      <c r="O15" s="209">
        <v>57.89473684210527</v>
      </c>
      <c r="P15" s="209">
        <v>47</v>
      </c>
      <c r="Q15" s="209">
        <v>29</v>
      </c>
      <c r="R15" s="210">
        <v>61.702127659574465</v>
      </c>
      <c r="S15" s="621" t="s">
        <v>1347</v>
      </c>
    </row>
    <row r="16" spans="1:19" s="204" customFormat="1" ht="39.75" customHeight="1">
      <c r="A16" s="202" t="s">
        <v>1348</v>
      </c>
      <c r="B16" s="212">
        <v>37</v>
      </c>
      <c r="C16" s="165">
        <v>52</v>
      </c>
      <c r="D16" s="165" t="s">
        <v>1349</v>
      </c>
      <c r="E16" s="165" t="s">
        <v>1349</v>
      </c>
      <c r="F16" s="165" t="s">
        <v>1349</v>
      </c>
      <c r="G16" s="165" t="s">
        <v>1349</v>
      </c>
      <c r="H16" s="165" t="s">
        <v>1349</v>
      </c>
      <c r="I16" s="165" t="s">
        <v>1349</v>
      </c>
      <c r="J16" s="165">
        <v>7</v>
      </c>
      <c r="K16" s="165">
        <v>7</v>
      </c>
      <c r="L16" s="165">
        <v>100</v>
      </c>
      <c r="M16" s="175">
        <v>30</v>
      </c>
      <c r="N16" s="175">
        <v>45</v>
      </c>
      <c r="O16" s="165">
        <v>150</v>
      </c>
      <c r="P16" s="165" t="s">
        <v>1349</v>
      </c>
      <c r="Q16" s="165" t="s">
        <v>1349</v>
      </c>
      <c r="R16" s="165" t="s">
        <v>1349</v>
      </c>
      <c r="S16" s="203" t="s">
        <v>1348</v>
      </c>
    </row>
    <row r="17" spans="1:19" s="217" customFormat="1" ht="39.75" customHeight="1">
      <c r="A17" s="622" t="s">
        <v>1350</v>
      </c>
      <c r="B17" s="213">
        <v>710</v>
      </c>
      <c r="C17" s="213">
        <v>744</v>
      </c>
      <c r="D17" s="213">
        <v>511</v>
      </c>
      <c r="E17" s="213">
        <v>527</v>
      </c>
      <c r="F17" s="214">
        <v>103</v>
      </c>
      <c r="G17" s="165" t="s">
        <v>1349</v>
      </c>
      <c r="H17" s="165" t="s">
        <v>1349</v>
      </c>
      <c r="I17" s="214" t="s">
        <v>1351</v>
      </c>
      <c r="J17" s="213">
        <v>30</v>
      </c>
      <c r="K17" s="213">
        <v>26</v>
      </c>
      <c r="L17" s="214">
        <v>87</v>
      </c>
      <c r="M17" s="215">
        <v>30</v>
      </c>
      <c r="N17" s="215">
        <v>23</v>
      </c>
      <c r="O17" s="216">
        <v>76.7</v>
      </c>
      <c r="P17" s="213">
        <v>145</v>
      </c>
      <c r="Q17" s="213">
        <v>173</v>
      </c>
      <c r="R17" s="214">
        <f>Q17/P17*100</f>
        <v>119.3103448275862</v>
      </c>
      <c r="S17" s="623" t="s">
        <v>1350</v>
      </c>
    </row>
    <row r="18" spans="1:19" s="100" customFormat="1" ht="39.75" customHeight="1" thickBot="1">
      <c r="A18" s="60" t="s">
        <v>1352</v>
      </c>
      <c r="B18" s="41">
        <v>1240</v>
      </c>
      <c r="C18" s="38">
        <v>1170</v>
      </c>
      <c r="D18" s="38">
        <v>459</v>
      </c>
      <c r="E18" s="38">
        <v>452</v>
      </c>
      <c r="F18" s="38">
        <v>98</v>
      </c>
      <c r="G18" s="38" t="s">
        <v>1349</v>
      </c>
      <c r="H18" s="38" t="s">
        <v>1349</v>
      </c>
      <c r="I18" s="38" t="s">
        <v>1349</v>
      </c>
      <c r="J18" s="38">
        <v>41</v>
      </c>
      <c r="K18" s="38">
        <v>35</v>
      </c>
      <c r="L18" s="38">
        <v>85</v>
      </c>
      <c r="M18" s="37">
        <v>80</v>
      </c>
      <c r="N18" s="37">
        <v>66</v>
      </c>
      <c r="O18" s="38">
        <v>82</v>
      </c>
      <c r="P18" s="38">
        <v>660</v>
      </c>
      <c r="Q18" s="38">
        <v>617</v>
      </c>
      <c r="R18" s="38">
        <v>93</v>
      </c>
      <c r="S18" s="82" t="s">
        <v>1352</v>
      </c>
    </row>
    <row r="19" spans="1:22" s="627" customFormat="1" ht="13.5">
      <c r="A19" s="626" t="s">
        <v>1353</v>
      </c>
      <c r="B19" s="626"/>
      <c r="C19" s="626"/>
      <c r="D19" s="626"/>
      <c r="E19" s="626"/>
      <c r="F19" s="626"/>
      <c r="G19" s="626"/>
      <c r="H19" s="626"/>
      <c r="I19" s="626"/>
      <c r="J19" s="626"/>
      <c r="K19" s="1342" t="s">
        <v>1569</v>
      </c>
      <c r="L19" s="1342"/>
      <c r="M19" s="1342"/>
      <c r="N19" s="1342"/>
      <c r="O19" s="1342"/>
      <c r="P19" s="1342"/>
      <c r="Q19" s="1342"/>
      <c r="R19" s="1342"/>
      <c r="S19" s="1342"/>
      <c r="T19" s="626"/>
      <c r="U19" s="626"/>
      <c r="V19" s="626"/>
    </row>
    <row r="20" spans="1:61" s="627" customFormat="1" ht="13.5">
      <c r="A20" s="626"/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</row>
    <row r="21" spans="1:67" s="627" customFormat="1" ht="13.5">
      <c r="A21" s="626"/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6"/>
      <c r="BG21" s="626"/>
      <c r="BH21" s="626"/>
      <c r="BI21" s="626"/>
      <c r="BJ21" s="626"/>
      <c r="BK21" s="626"/>
      <c r="BL21" s="626"/>
      <c r="BM21" s="626"/>
      <c r="BN21" s="626"/>
      <c r="BO21" s="626"/>
    </row>
    <row r="22" spans="1:67" s="627" customFormat="1" ht="13.5">
      <c r="A22" s="626"/>
      <c r="B22" s="626"/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6"/>
      <c r="AW22" s="626"/>
      <c r="AX22" s="626"/>
      <c r="AY22" s="626"/>
      <c r="AZ22" s="626"/>
      <c r="BA22" s="626"/>
      <c r="BB22" s="626"/>
      <c r="BC22" s="626"/>
      <c r="BD22" s="626"/>
      <c r="BE22" s="626"/>
      <c r="BF22" s="626"/>
      <c r="BG22" s="626"/>
      <c r="BH22" s="626"/>
      <c r="BI22" s="626"/>
      <c r="BJ22" s="626"/>
      <c r="BK22" s="626"/>
      <c r="BL22" s="626"/>
      <c r="BM22" s="626"/>
      <c r="BN22" s="626"/>
      <c r="BO22" s="626"/>
    </row>
    <row r="23" spans="1:67" s="627" customFormat="1" ht="13.5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  <c r="BL23" s="626"/>
      <c r="BM23" s="626"/>
      <c r="BN23" s="626"/>
      <c r="BO23" s="626"/>
    </row>
    <row r="24" spans="1:69" s="627" customFormat="1" ht="13.5">
      <c r="A24" s="626"/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26"/>
      <c r="AO24" s="626"/>
      <c r="AP24" s="626"/>
      <c r="AQ24" s="626"/>
      <c r="AR24" s="626"/>
      <c r="AS24" s="626"/>
      <c r="AT24" s="626"/>
      <c r="AU24" s="626"/>
      <c r="AV24" s="626"/>
      <c r="AW24" s="626"/>
      <c r="AX24" s="626"/>
      <c r="AY24" s="626"/>
      <c r="AZ24" s="626"/>
      <c r="BA24" s="626"/>
      <c r="BB24" s="626"/>
      <c r="BC24" s="626"/>
      <c r="BD24" s="626"/>
      <c r="BE24" s="626"/>
      <c r="BF24" s="626"/>
      <c r="BG24" s="626"/>
      <c r="BH24" s="626"/>
      <c r="BI24" s="626"/>
      <c r="BJ24" s="626"/>
      <c r="BK24" s="626"/>
      <c r="BL24" s="626"/>
      <c r="BM24" s="626"/>
      <c r="BN24" s="626"/>
      <c r="BO24" s="626"/>
      <c r="BP24" s="626"/>
      <c r="BQ24" s="626"/>
    </row>
    <row r="25" spans="1:70" s="9" customFormat="1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s="9" customFormat="1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s="9" customFormat="1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s="9" customFormat="1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s="9" customFormat="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s="9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s="9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s="9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s="9" customFormat="1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s="9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s="9" customFormat="1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s="9" customFormat="1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s="9" customFormat="1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s="9" customFormat="1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s="9" customFormat="1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s="9" customFormat="1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</row>
    <row r="41" spans="1:70" s="9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1:70" s="9" customFormat="1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1:70" s="9" customFormat="1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1:70" s="9" customFormat="1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1:70" s="9" customFormat="1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1:70" s="9" customFormat="1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</row>
    <row r="47" spans="1:70" s="9" customFormat="1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</row>
  </sheetData>
  <mergeCells count="18">
    <mergeCell ref="B4:C4"/>
    <mergeCell ref="B5:C5"/>
    <mergeCell ref="J5:L5"/>
    <mergeCell ref="A1:S1"/>
    <mergeCell ref="A3:C3"/>
    <mergeCell ref="R3:S3"/>
    <mergeCell ref="J4:L4"/>
    <mergeCell ref="M4:O4"/>
    <mergeCell ref="P4:R4"/>
    <mergeCell ref="A4:A7"/>
    <mergeCell ref="K19:S19"/>
    <mergeCell ref="D4:F4"/>
    <mergeCell ref="G4:I4"/>
    <mergeCell ref="D5:F5"/>
    <mergeCell ref="S4:S7"/>
    <mergeCell ref="M5:O5"/>
    <mergeCell ref="P5:R5"/>
    <mergeCell ref="G5:I5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Z20"/>
  <sheetViews>
    <sheetView zoomScale="75" zoomScaleNormal="75" workbookViewId="0" topLeftCell="C7">
      <selection activeCell="P17" sqref="P17"/>
    </sheetView>
  </sheetViews>
  <sheetFormatPr defaultColWidth="8.88671875" defaultRowHeight="13.5"/>
  <cols>
    <col min="1" max="1" width="16.4453125" style="62" customWidth="1"/>
    <col min="2" max="15" width="9.3359375" style="62" customWidth="1"/>
    <col min="16" max="16" width="16.4453125" style="62" customWidth="1"/>
    <col min="17" max="16384" width="7.77734375" style="62" customWidth="1"/>
  </cols>
  <sheetData>
    <row r="1" spans="1:16" s="597" customFormat="1" ht="30.75" customHeight="1">
      <c r="A1" s="1385" t="s">
        <v>1354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</row>
    <row r="2" spans="1:16" s="321" customFormat="1" ht="20.25" customHeight="1" thickBot="1">
      <c r="A2" s="1334" t="s">
        <v>1355</v>
      </c>
      <c r="B2" s="1335"/>
      <c r="O2" s="506"/>
      <c r="P2" s="599" t="s">
        <v>1356</v>
      </c>
    </row>
    <row r="3" spans="1:16" s="2" customFormat="1" ht="34.5" customHeight="1">
      <c r="A3" s="1388" t="s">
        <v>194</v>
      </c>
      <c r="B3" s="1381" t="s">
        <v>195</v>
      </c>
      <c r="C3" s="1388"/>
      <c r="D3" s="1345" t="s">
        <v>196</v>
      </c>
      <c r="E3" s="1387"/>
      <c r="F3" s="1388"/>
      <c r="G3" s="1345" t="s">
        <v>197</v>
      </c>
      <c r="H3" s="1387"/>
      <c r="I3" s="1388"/>
      <c r="J3" s="1345" t="s">
        <v>198</v>
      </c>
      <c r="K3" s="1387"/>
      <c r="L3" s="1388"/>
      <c r="M3" s="1381" t="s">
        <v>199</v>
      </c>
      <c r="N3" s="1387"/>
      <c r="O3" s="1388"/>
      <c r="P3" s="1386" t="s">
        <v>200</v>
      </c>
    </row>
    <row r="4" spans="1:16" s="2" customFormat="1" ht="34.5" customHeight="1">
      <c r="A4" s="1393"/>
      <c r="B4" s="1383" t="s">
        <v>201</v>
      </c>
      <c r="C4" s="1396"/>
      <c r="D4" s="1383" t="s">
        <v>202</v>
      </c>
      <c r="E4" s="1343"/>
      <c r="F4" s="1396"/>
      <c r="G4" s="1383" t="s">
        <v>203</v>
      </c>
      <c r="H4" s="1343"/>
      <c r="I4" s="1396"/>
      <c r="J4" s="1383" t="s">
        <v>204</v>
      </c>
      <c r="K4" s="1343"/>
      <c r="L4" s="1396"/>
      <c r="M4" s="1383" t="s">
        <v>205</v>
      </c>
      <c r="N4" s="1343"/>
      <c r="O4" s="1396"/>
      <c r="P4" s="1389"/>
    </row>
    <row r="5" spans="1:16" s="2" customFormat="1" ht="34.5" customHeight="1">
      <c r="A5" s="1393"/>
      <c r="B5" s="1239" t="s">
        <v>206</v>
      </c>
      <c r="C5" s="1239" t="s">
        <v>207</v>
      </c>
      <c r="D5" s="1239" t="s">
        <v>208</v>
      </c>
      <c r="E5" s="1252" t="s">
        <v>207</v>
      </c>
      <c r="F5" s="1253" t="s">
        <v>209</v>
      </c>
      <c r="G5" s="1239" t="s">
        <v>208</v>
      </c>
      <c r="H5" s="1252" t="s">
        <v>207</v>
      </c>
      <c r="I5" s="1253" t="s">
        <v>209</v>
      </c>
      <c r="J5" s="1239" t="s">
        <v>208</v>
      </c>
      <c r="K5" s="1252" t="s">
        <v>207</v>
      </c>
      <c r="L5" s="1253" t="s">
        <v>209</v>
      </c>
      <c r="M5" s="1239" t="s">
        <v>208</v>
      </c>
      <c r="N5" s="1252" t="s">
        <v>207</v>
      </c>
      <c r="O5" s="1253" t="s">
        <v>209</v>
      </c>
      <c r="P5" s="1389"/>
    </row>
    <row r="6" spans="1:16" s="2" customFormat="1" ht="34.5" customHeight="1">
      <c r="A6" s="1391"/>
      <c r="B6" s="1200" t="s">
        <v>210</v>
      </c>
      <c r="C6" s="1213" t="s">
        <v>209</v>
      </c>
      <c r="D6" s="1200" t="s">
        <v>210</v>
      </c>
      <c r="E6" s="1200"/>
      <c r="F6" s="1202" t="s">
        <v>211</v>
      </c>
      <c r="G6" s="1200" t="s">
        <v>210</v>
      </c>
      <c r="H6" s="1200"/>
      <c r="I6" s="1202" t="s">
        <v>211</v>
      </c>
      <c r="J6" s="1200" t="s">
        <v>210</v>
      </c>
      <c r="K6" s="1200"/>
      <c r="L6" s="1202" t="s">
        <v>211</v>
      </c>
      <c r="M6" s="1200" t="s">
        <v>210</v>
      </c>
      <c r="N6" s="1200"/>
      <c r="O6" s="1202" t="s">
        <v>211</v>
      </c>
      <c r="P6" s="1326"/>
    </row>
    <row r="7" spans="1:16" s="21" customFormat="1" ht="37.5" customHeight="1">
      <c r="A7" s="528" t="s">
        <v>1357</v>
      </c>
      <c r="B7" s="32">
        <f aca="true" t="shared" si="0" ref="B7:C11">SUM(D7,G7,J7,M7)</f>
        <v>506</v>
      </c>
      <c r="C7" s="32">
        <f t="shared" si="0"/>
        <v>523</v>
      </c>
      <c r="D7" s="32">
        <v>451</v>
      </c>
      <c r="E7" s="32">
        <v>474</v>
      </c>
      <c r="F7" s="32">
        <f>E7/D7*100</f>
        <v>105.09977827050999</v>
      </c>
      <c r="G7" s="32">
        <v>11</v>
      </c>
      <c r="H7" s="50">
        <v>12</v>
      </c>
      <c r="I7" s="32">
        <f>H7/G7*100</f>
        <v>109.09090909090908</v>
      </c>
      <c r="J7" s="50">
        <v>9</v>
      </c>
      <c r="K7" s="50">
        <v>7</v>
      </c>
      <c r="L7" s="32">
        <f>K7/J7*100</f>
        <v>77.77777777777779</v>
      </c>
      <c r="M7" s="50">
        <v>35</v>
      </c>
      <c r="N7" s="50">
        <v>30</v>
      </c>
      <c r="O7" s="32">
        <f>N7/M7*100</f>
        <v>85.71428571428571</v>
      </c>
      <c r="P7" s="558" t="s">
        <v>1357</v>
      </c>
    </row>
    <row r="8" spans="1:16" s="221" customFormat="1" ht="37.5" customHeight="1">
      <c r="A8" s="329" t="s">
        <v>1358</v>
      </c>
      <c r="B8" s="218">
        <v>4895</v>
      </c>
      <c r="C8" s="218">
        <v>5551</v>
      </c>
      <c r="D8" s="218">
        <v>4580</v>
      </c>
      <c r="E8" s="219">
        <v>5327</v>
      </c>
      <c r="F8" s="220">
        <v>116.31004366812228</v>
      </c>
      <c r="G8" s="218">
        <v>45</v>
      </c>
      <c r="H8" s="218">
        <v>47</v>
      </c>
      <c r="I8" s="218">
        <v>104.44444444444446</v>
      </c>
      <c r="J8" s="218">
        <v>222</v>
      </c>
      <c r="K8" s="218">
        <v>130</v>
      </c>
      <c r="L8" s="218">
        <v>58.55855855855856</v>
      </c>
      <c r="M8" s="218">
        <v>48</v>
      </c>
      <c r="N8" s="218">
        <v>47</v>
      </c>
      <c r="O8" s="218">
        <v>97.91666666666666</v>
      </c>
      <c r="P8" s="559" t="s">
        <v>1358</v>
      </c>
    </row>
    <row r="9" spans="1:208" s="19" customFormat="1" ht="37.5" customHeight="1" thickBot="1">
      <c r="A9" s="528" t="s">
        <v>1359</v>
      </c>
      <c r="B9" s="32">
        <f t="shared" si="0"/>
        <v>525</v>
      </c>
      <c r="C9" s="32">
        <f t="shared" si="0"/>
        <v>654</v>
      </c>
      <c r="D9" s="32">
        <v>470</v>
      </c>
      <c r="E9" s="32">
        <v>601</v>
      </c>
      <c r="F9" s="32">
        <f>E9/D9*100</f>
        <v>127.8723404255319</v>
      </c>
      <c r="G9" s="32">
        <v>11</v>
      </c>
      <c r="H9" s="50">
        <v>12</v>
      </c>
      <c r="I9" s="32">
        <f>H9/G9*100</f>
        <v>109.09090909090908</v>
      </c>
      <c r="J9" s="50">
        <v>9</v>
      </c>
      <c r="K9" s="50">
        <v>8</v>
      </c>
      <c r="L9" s="32">
        <f>K9/J9*100</f>
        <v>88.88888888888889</v>
      </c>
      <c r="M9" s="50">
        <v>35</v>
      </c>
      <c r="N9" s="50">
        <v>33</v>
      </c>
      <c r="O9" s="32">
        <f>N9/M9*100</f>
        <v>94.28571428571428</v>
      </c>
      <c r="P9" s="560" t="s">
        <v>1359</v>
      </c>
      <c r="Q9" s="21"/>
      <c r="R9" s="21"/>
      <c r="S9" s="21"/>
      <c r="T9" s="21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</row>
    <row r="10" spans="1:16" s="221" customFormat="1" ht="37.5" customHeight="1">
      <c r="A10" s="329" t="s">
        <v>1360</v>
      </c>
      <c r="B10" s="218">
        <v>5009.3</v>
      </c>
      <c r="C10" s="218">
        <v>6716.3</v>
      </c>
      <c r="D10" s="218">
        <v>4740.1</v>
      </c>
      <c r="E10" s="219">
        <v>6482.1</v>
      </c>
      <c r="F10" s="220">
        <v>136.7502795299677</v>
      </c>
      <c r="G10" s="218">
        <v>34.1</v>
      </c>
      <c r="H10" s="218">
        <v>29.6</v>
      </c>
      <c r="I10" s="218">
        <v>86.80351906158357</v>
      </c>
      <c r="J10" s="218">
        <v>235.1</v>
      </c>
      <c r="K10" s="218">
        <v>204.6</v>
      </c>
      <c r="L10" s="218">
        <v>87.02679710761379</v>
      </c>
      <c r="M10" s="218" t="s">
        <v>424</v>
      </c>
      <c r="N10" s="218" t="s">
        <v>424</v>
      </c>
      <c r="O10" s="218" t="s">
        <v>424</v>
      </c>
      <c r="P10" s="559" t="s">
        <v>1360</v>
      </c>
    </row>
    <row r="11" spans="1:16" s="21" customFormat="1" ht="37.5" customHeight="1">
      <c r="A11" s="528" t="s">
        <v>1361</v>
      </c>
      <c r="B11" s="32">
        <f t="shared" si="0"/>
        <v>484</v>
      </c>
      <c r="C11" s="32">
        <f t="shared" si="0"/>
        <v>277</v>
      </c>
      <c r="D11" s="32">
        <v>459</v>
      </c>
      <c r="E11" s="32">
        <v>271</v>
      </c>
      <c r="F11" s="32">
        <f>E11/D11*100</f>
        <v>59.04139433551199</v>
      </c>
      <c r="G11" s="97">
        <v>0</v>
      </c>
      <c r="H11" s="97">
        <v>0</v>
      </c>
      <c r="I11" s="97">
        <v>0</v>
      </c>
      <c r="J11" s="50">
        <v>5</v>
      </c>
      <c r="K11" s="50">
        <v>4</v>
      </c>
      <c r="L11" s="32">
        <f>K11/J11*100</f>
        <v>80</v>
      </c>
      <c r="M11" s="50">
        <v>20</v>
      </c>
      <c r="N11" s="50">
        <v>2</v>
      </c>
      <c r="O11" s="32">
        <f>N11/M11*100</f>
        <v>10</v>
      </c>
      <c r="P11" s="560" t="s">
        <v>1361</v>
      </c>
    </row>
    <row r="12" spans="1:16" s="221" customFormat="1" ht="37.5" customHeight="1">
      <c r="A12" s="329" t="s">
        <v>1362</v>
      </c>
      <c r="B12" s="218">
        <v>3908.3</v>
      </c>
      <c r="C12" s="218">
        <v>3428.6</v>
      </c>
      <c r="D12" s="218">
        <v>3540</v>
      </c>
      <c r="E12" s="219">
        <v>3278</v>
      </c>
      <c r="F12" s="220">
        <v>92.59887005649718</v>
      </c>
      <c r="G12" s="218">
        <v>47.8</v>
      </c>
      <c r="H12" s="218">
        <v>24.8</v>
      </c>
      <c r="I12" s="218">
        <v>51.88284518828452</v>
      </c>
      <c r="J12" s="218">
        <v>320.5</v>
      </c>
      <c r="K12" s="218">
        <v>125.8</v>
      </c>
      <c r="L12" s="218">
        <v>39.25117004680187</v>
      </c>
      <c r="M12" s="218" t="s">
        <v>424</v>
      </c>
      <c r="N12" s="218" t="s">
        <v>424</v>
      </c>
      <c r="O12" s="218" t="s">
        <v>424</v>
      </c>
      <c r="P12" s="559" t="s">
        <v>1362</v>
      </c>
    </row>
    <row r="13" spans="1:16" s="21" customFormat="1" ht="37.5" customHeight="1">
      <c r="A13" s="528" t="s">
        <v>1363</v>
      </c>
      <c r="B13" s="32">
        <v>487</v>
      </c>
      <c r="C13" s="32">
        <v>245</v>
      </c>
      <c r="D13" s="32">
        <v>470</v>
      </c>
      <c r="E13" s="32">
        <v>230</v>
      </c>
      <c r="F13" s="32">
        <v>48.93617021276596</v>
      </c>
      <c r="G13" s="97">
        <v>17</v>
      </c>
      <c r="H13" s="97">
        <v>15</v>
      </c>
      <c r="I13" s="97">
        <v>88.23529411764706</v>
      </c>
      <c r="J13" s="50" t="s">
        <v>1016</v>
      </c>
      <c r="K13" s="50" t="s">
        <v>1016</v>
      </c>
      <c r="L13" s="32" t="s">
        <v>1016</v>
      </c>
      <c r="M13" s="50" t="s">
        <v>1016</v>
      </c>
      <c r="N13" s="50" t="s">
        <v>1016</v>
      </c>
      <c r="O13" s="32" t="s">
        <v>1016</v>
      </c>
      <c r="P13" s="560" t="s">
        <v>1363</v>
      </c>
    </row>
    <row r="14" spans="1:16" s="221" customFormat="1" ht="37.5" customHeight="1">
      <c r="A14" s="329" t="s">
        <v>1364</v>
      </c>
      <c r="B14" s="218">
        <v>2988</v>
      </c>
      <c r="C14" s="218">
        <v>2874.4</v>
      </c>
      <c r="D14" s="218">
        <v>2946</v>
      </c>
      <c r="E14" s="219">
        <v>2857</v>
      </c>
      <c r="F14" s="220">
        <v>96.97895451459605</v>
      </c>
      <c r="G14" s="218">
        <v>9</v>
      </c>
      <c r="H14" s="218">
        <v>4.4</v>
      </c>
      <c r="I14" s="218">
        <v>48.88888888888889</v>
      </c>
      <c r="J14" s="218">
        <v>33</v>
      </c>
      <c r="K14" s="218">
        <v>13</v>
      </c>
      <c r="L14" s="218">
        <v>39.39393939393939</v>
      </c>
      <c r="M14" s="218" t="s">
        <v>424</v>
      </c>
      <c r="N14" s="218" t="s">
        <v>424</v>
      </c>
      <c r="O14" s="218" t="s">
        <v>424</v>
      </c>
      <c r="P14" s="559" t="s">
        <v>1364</v>
      </c>
    </row>
    <row r="15" spans="1:16" s="178" customFormat="1" ht="37.5" customHeight="1">
      <c r="A15" s="529" t="s">
        <v>1365</v>
      </c>
      <c r="B15" s="165">
        <v>493</v>
      </c>
      <c r="C15" s="165">
        <v>454</v>
      </c>
      <c r="D15" s="165">
        <v>490</v>
      </c>
      <c r="E15" s="165">
        <v>451</v>
      </c>
      <c r="F15" s="165">
        <v>92</v>
      </c>
      <c r="G15" s="174">
        <v>3</v>
      </c>
      <c r="H15" s="174">
        <v>3</v>
      </c>
      <c r="I15" s="174">
        <v>100</v>
      </c>
      <c r="J15" s="162" t="s">
        <v>1366</v>
      </c>
      <c r="K15" s="162" t="s">
        <v>1366</v>
      </c>
      <c r="L15" s="162" t="s">
        <v>1366</v>
      </c>
      <c r="M15" s="162" t="s">
        <v>1366</v>
      </c>
      <c r="N15" s="162" t="s">
        <v>1366</v>
      </c>
      <c r="O15" s="162" t="s">
        <v>1366</v>
      </c>
      <c r="P15" s="561" t="s">
        <v>1365</v>
      </c>
    </row>
    <row r="16" spans="1:16" s="397" customFormat="1" ht="37.5" customHeight="1">
      <c r="A16" s="533" t="s">
        <v>1367</v>
      </c>
      <c r="B16" s="392">
        <v>3487</v>
      </c>
      <c r="C16" s="393">
        <v>5705.3</v>
      </c>
      <c r="D16" s="392">
        <v>3361</v>
      </c>
      <c r="E16" s="394">
        <v>5620</v>
      </c>
      <c r="F16" s="395">
        <v>167.2</v>
      </c>
      <c r="G16" s="392">
        <v>17</v>
      </c>
      <c r="H16" s="393">
        <v>13</v>
      </c>
      <c r="I16" s="393">
        <v>76.5</v>
      </c>
      <c r="J16" s="392">
        <v>111</v>
      </c>
      <c r="K16" s="392">
        <v>75</v>
      </c>
      <c r="L16" s="393">
        <v>67.6</v>
      </c>
      <c r="M16" s="396" t="s">
        <v>1368</v>
      </c>
      <c r="N16" s="396" t="s">
        <v>1368</v>
      </c>
      <c r="O16" s="396" t="s">
        <v>1368</v>
      </c>
      <c r="P16" s="562" t="s">
        <v>1367</v>
      </c>
    </row>
    <row r="17" spans="1:16" s="77" customFormat="1" ht="37.5" customHeight="1" thickBot="1">
      <c r="A17" s="73" t="s">
        <v>1369</v>
      </c>
      <c r="B17" s="38">
        <v>4123</v>
      </c>
      <c r="C17" s="38">
        <v>6937</v>
      </c>
      <c r="D17" s="38">
        <v>3964</v>
      </c>
      <c r="E17" s="38">
        <v>6823</v>
      </c>
      <c r="F17" s="38">
        <v>1721</v>
      </c>
      <c r="G17" s="95">
        <v>17</v>
      </c>
      <c r="H17" s="95">
        <v>14</v>
      </c>
      <c r="I17" s="95">
        <v>82</v>
      </c>
      <c r="J17" s="57">
        <v>142</v>
      </c>
      <c r="K17" s="57">
        <v>100</v>
      </c>
      <c r="L17" s="57">
        <v>70</v>
      </c>
      <c r="M17" s="57" t="s">
        <v>1366</v>
      </c>
      <c r="N17" s="57" t="s">
        <v>1366</v>
      </c>
      <c r="O17" s="57" t="s">
        <v>1366</v>
      </c>
      <c r="P17" s="74" t="s">
        <v>1369</v>
      </c>
    </row>
    <row r="18" spans="1:20" s="107" customFormat="1" ht="22.5" customHeight="1">
      <c r="A18" s="627" t="s">
        <v>1370</v>
      </c>
      <c r="B18" s="106"/>
      <c r="C18" s="106"/>
      <c r="D18" s="106"/>
      <c r="E18" s="106"/>
      <c r="F18" s="106"/>
      <c r="G18" s="106"/>
      <c r="H18" s="1364" t="s">
        <v>1569</v>
      </c>
      <c r="I18" s="1364"/>
      <c r="J18" s="1364"/>
      <c r="K18" s="1364"/>
      <c r="L18" s="1364"/>
      <c r="M18" s="1364"/>
      <c r="N18" s="1364"/>
      <c r="O18" s="1364"/>
      <c r="P18" s="1364"/>
      <c r="Q18" s="636"/>
      <c r="R18" s="636"/>
      <c r="S18" s="636"/>
      <c r="T18" s="636"/>
    </row>
    <row r="19" spans="1:62" s="107" customFormat="1" ht="40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637"/>
    </row>
    <row r="20" s="107" customFormat="1" ht="13.5">
      <c r="O20" s="106"/>
    </row>
    <row r="21" s="107" customFormat="1" ht="13.5"/>
    <row r="22" s="107" customFormat="1" ht="13.5"/>
    <row r="23" s="107" customFormat="1" ht="13.5"/>
    <row r="24" s="107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</sheetData>
  <mergeCells count="15">
    <mergeCell ref="M4:O4"/>
    <mergeCell ref="B4:C4"/>
    <mergeCell ref="D4:F4"/>
    <mergeCell ref="A2:B2"/>
    <mergeCell ref="B3:C3"/>
    <mergeCell ref="H18:P18"/>
    <mergeCell ref="A1:P1"/>
    <mergeCell ref="D3:F3"/>
    <mergeCell ref="G3:I3"/>
    <mergeCell ref="A3:A6"/>
    <mergeCell ref="P3:P6"/>
    <mergeCell ref="J3:L3"/>
    <mergeCell ref="M3:O3"/>
    <mergeCell ref="G4:I4"/>
    <mergeCell ref="J4:L4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"/>
  <sheetViews>
    <sheetView zoomScale="75" zoomScaleNormal="75" workbookViewId="0" topLeftCell="B7">
      <selection activeCell="P17" sqref="P17"/>
    </sheetView>
  </sheetViews>
  <sheetFormatPr defaultColWidth="8.88671875" defaultRowHeight="13.5"/>
  <cols>
    <col min="1" max="1" width="15.77734375" style="62" customWidth="1"/>
    <col min="2" max="14" width="9.3359375" style="62" customWidth="1"/>
    <col min="15" max="15" width="15.4453125" style="62" customWidth="1"/>
    <col min="16" max="16384" width="7.77734375" style="62" customWidth="1"/>
  </cols>
  <sheetData>
    <row r="1" spans="1:15" s="597" customFormat="1" ht="30" customHeight="1">
      <c r="A1" s="1385" t="s">
        <v>1371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</row>
    <row r="2" spans="1:15" s="321" customFormat="1" ht="18" customHeight="1" thickBot="1">
      <c r="A2" s="618" t="s">
        <v>1372</v>
      </c>
      <c r="B2" s="420"/>
      <c r="C2" s="420"/>
      <c r="O2" s="609" t="s">
        <v>1373</v>
      </c>
    </row>
    <row r="3" spans="1:15" s="141" customFormat="1" ht="30" customHeight="1">
      <c r="A3" s="1312" t="s">
        <v>464</v>
      </c>
      <c r="B3" s="1320" t="s">
        <v>212</v>
      </c>
      <c r="C3" s="1321"/>
      <c r="D3" s="1321"/>
      <c r="E3" s="1320" t="s">
        <v>213</v>
      </c>
      <c r="F3" s="1321"/>
      <c r="G3" s="1321"/>
      <c r="H3" s="1321"/>
      <c r="I3" s="1322"/>
      <c r="J3" s="1323" t="s">
        <v>214</v>
      </c>
      <c r="K3" s="1321"/>
      <c r="L3" s="1321"/>
      <c r="M3" s="1321"/>
      <c r="N3" s="1322"/>
      <c r="O3" s="1324" t="s">
        <v>498</v>
      </c>
    </row>
    <row r="4" spans="1:15" s="141" customFormat="1" ht="30" customHeight="1">
      <c r="A4" s="1313"/>
      <c r="B4" s="631" t="s">
        <v>459</v>
      </c>
      <c r="C4" s="1316" t="s">
        <v>239</v>
      </c>
      <c r="D4" s="1317"/>
      <c r="E4" s="44" t="s">
        <v>459</v>
      </c>
      <c r="F4" s="1311" t="s">
        <v>240</v>
      </c>
      <c r="G4" s="1318"/>
      <c r="H4" s="1336" t="s">
        <v>460</v>
      </c>
      <c r="I4" s="1337"/>
      <c r="J4" s="631" t="s">
        <v>241</v>
      </c>
      <c r="K4" s="1319" t="s">
        <v>242</v>
      </c>
      <c r="L4" s="1336"/>
      <c r="M4" s="1336"/>
      <c r="N4" s="1337"/>
      <c r="O4" s="1325"/>
    </row>
    <row r="5" spans="1:15" s="141" customFormat="1" ht="30" customHeight="1">
      <c r="A5" s="1313"/>
      <c r="B5" s="1195"/>
      <c r="C5" s="631" t="s">
        <v>243</v>
      </c>
      <c r="D5" s="632" t="s">
        <v>244</v>
      </c>
      <c r="E5" s="1195"/>
      <c r="F5" s="1195" t="s">
        <v>245</v>
      </c>
      <c r="G5" s="1195" t="s">
        <v>244</v>
      </c>
      <c r="H5" s="1315" t="s">
        <v>238</v>
      </c>
      <c r="I5" s="1337"/>
      <c r="J5" s="1195"/>
      <c r="K5" s="1254" t="s">
        <v>243</v>
      </c>
      <c r="L5" s="631" t="s">
        <v>244</v>
      </c>
      <c r="M5" s="1315" t="s">
        <v>238</v>
      </c>
      <c r="N5" s="1337"/>
      <c r="O5" s="1325"/>
    </row>
    <row r="6" spans="1:15" s="141" customFormat="1" ht="33" customHeight="1">
      <c r="A6" s="1314"/>
      <c r="B6" s="633" t="s">
        <v>461</v>
      </c>
      <c r="C6" s="633" t="s">
        <v>246</v>
      </c>
      <c r="D6" s="649" t="s">
        <v>247</v>
      </c>
      <c r="E6" s="633" t="s">
        <v>461</v>
      </c>
      <c r="F6" s="633" t="s">
        <v>246</v>
      </c>
      <c r="G6" s="634" t="s">
        <v>247</v>
      </c>
      <c r="H6" s="744" t="s">
        <v>248</v>
      </c>
      <c r="I6" s="744" t="s">
        <v>249</v>
      </c>
      <c r="J6" s="633" t="s">
        <v>461</v>
      </c>
      <c r="K6" s="633" t="s">
        <v>246</v>
      </c>
      <c r="L6" s="634" t="s">
        <v>247</v>
      </c>
      <c r="M6" s="744" t="s">
        <v>248</v>
      </c>
      <c r="N6" s="744" t="s">
        <v>249</v>
      </c>
      <c r="O6" s="1311"/>
    </row>
    <row r="7" spans="1:15" s="21" customFormat="1" ht="36.75" customHeight="1">
      <c r="A7" s="563" t="s">
        <v>1374</v>
      </c>
      <c r="B7" s="32">
        <f aca="true" t="shared" si="0" ref="B7:C11">SUM(E7,J7)</f>
        <v>338</v>
      </c>
      <c r="C7" s="32">
        <f t="shared" si="0"/>
        <v>4132</v>
      </c>
      <c r="D7" s="97">
        <v>0</v>
      </c>
      <c r="E7" s="32">
        <v>8</v>
      </c>
      <c r="F7" s="32">
        <v>172</v>
      </c>
      <c r="G7" s="97">
        <v>0</v>
      </c>
      <c r="H7" s="32">
        <f>F7/E7*100</f>
        <v>2150</v>
      </c>
      <c r="I7" s="97">
        <v>0</v>
      </c>
      <c r="J7" s="32">
        <v>330</v>
      </c>
      <c r="K7" s="32">
        <v>3960</v>
      </c>
      <c r="L7" s="97">
        <v>0</v>
      </c>
      <c r="M7" s="32">
        <f>K7/J7*100</f>
        <v>1200</v>
      </c>
      <c r="N7" s="97">
        <v>0</v>
      </c>
      <c r="O7" s="558" t="s">
        <v>1375</v>
      </c>
    </row>
    <row r="8" spans="1:15" s="226" customFormat="1" ht="36.75" customHeight="1">
      <c r="A8" s="329" t="s">
        <v>1376</v>
      </c>
      <c r="B8" s="222">
        <v>2245</v>
      </c>
      <c r="C8" s="222">
        <v>42017</v>
      </c>
      <c r="D8" s="222">
        <v>9075</v>
      </c>
      <c r="E8" s="223">
        <v>248</v>
      </c>
      <c r="F8" s="223">
        <v>6104</v>
      </c>
      <c r="G8" s="223">
        <v>1892</v>
      </c>
      <c r="H8" s="224">
        <v>2461.2903225806454</v>
      </c>
      <c r="I8" s="223">
        <v>762.9032258064516</v>
      </c>
      <c r="J8" s="223">
        <v>1997</v>
      </c>
      <c r="K8" s="223">
        <v>35913</v>
      </c>
      <c r="L8" s="223">
        <v>7183</v>
      </c>
      <c r="M8" s="225">
        <v>1798.347521281923</v>
      </c>
      <c r="N8" s="225">
        <v>359.68953430145217</v>
      </c>
      <c r="O8" s="559" t="s">
        <v>1377</v>
      </c>
    </row>
    <row r="9" spans="1:256" s="19" customFormat="1" ht="36.75" customHeight="1" thickBot="1">
      <c r="A9" s="528" t="s">
        <v>1378</v>
      </c>
      <c r="B9" s="32">
        <f t="shared" si="0"/>
        <v>93</v>
      </c>
      <c r="C9" s="32">
        <f t="shared" si="0"/>
        <v>2801</v>
      </c>
      <c r="D9" s="97">
        <v>0</v>
      </c>
      <c r="E9" s="32">
        <v>8</v>
      </c>
      <c r="F9" s="32">
        <v>185</v>
      </c>
      <c r="G9" s="97">
        <v>0</v>
      </c>
      <c r="H9" s="32">
        <f>F9/E9*100</f>
        <v>2312.5</v>
      </c>
      <c r="I9" s="97">
        <v>0</v>
      </c>
      <c r="J9" s="32">
        <v>85</v>
      </c>
      <c r="K9" s="32">
        <v>2616</v>
      </c>
      <c r="L9" s="97">
        <v>0</v>
      </c>
      <c r="M9" s="32">
        <f>K9/J9*100</f>
        <v>3077.6470588235293</v>
      </c>
      <c r="N9" s="97">
        <v>0</v>
      </c>
      <c r="O9" s="560" t="s">
        <v>1378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15" s="226" customFormat="1" ht="36.75" customHeight="1">
      <c r="A10" s="329" t="s">
        <v>1379</v>
      </c>
      <c r="B10" s="222">
        <v>2422.2</v>
      </c>
      <c r="C10" s="222">
        <v>52360.1</v>
      </c>
      <c r="D10" s="222">
        <v>10776</v>
      </c>
      <c r="E10" s="223">
        <v>130.2</v>
      </c>
      <c r="F10" s="223">
        <v>2770.5</v>
      </c>
      <c r="G10" s="223">
        <v>858</v>
      </c>
      <c r="H10" s="224">
        <v>2127.880184331797</v>
      </c>
      <c r="I10" s="223">
        <v>658.9861751152073</v>
      </c>
      <c r="J10" s="223">
        <v>2292</v>
      </c>
      <c r="K10" s="223">
        <v>49589.6</v>
      </c>
      <c r="L10" s="223">
        <v>9918</v>
      </c>
      <c r="M10" s="225">
        <v>2163.5951134380452</v>
      </c>
      <c r="N10" s="225">
        <v>432.7225130890052</v>
      </c>
      <c r="O10" s="559" t="s">
        <v>1379</v>
      </c>
    </row>
    <row r="11" spans="1:15" s="21" customFormat="1" ht="36.75" customHeight="1">
      <c r="A11" s="528" t="s">
        <v>1380</v>
      </c>
      <c r="B11" s="32">
        <f t="shared" si="0"/>
        <v>53</v>
      </c>
      <c r="C11" s="32">
        <f t="shared" si="0"/>
        <v>997</v>
      </c>
      <c r="D11" s="97">
        <v>0</v>
      </c>
      <c r="E11" s="32">
        <v>2</v>
      </c>
      <c r="F11" s="32">
        <v>44</v>
      </c>
      <c r="G11" s="97">
        <v>0</v>
      </c>
      <c r="H11" s="32">
        <f>F11/E11*100</f>
        <v>2200</v>
      </c>
      <c r="I11" s="97">
        <v>0</v>
      </c>
      <c r="J11" s="32">
        <v>51</v>
      </c>
      <c r="K11" s="32">
        <v>953</v>
      </c>
      <c r="L11" s="97">
        <v>0</v>
      </c>
      <c r="M11" s="32">
        <f>K11/J11*100</f>
        <v>1868.6274509803923</v>
      </c>
      <c r="N11" s="97">
        <v>0</v>
      </c>
      <c r="O11" s="560" t="s">
        <v>1380</v>
      </c>
    </row>
    <row r="12" spans="1:15" s="226" customFormat="1" ht="36.75" customHeight="1">
      <c r="A12" s="329" t="s">
        <v>1381</v>
      </c>
      <c r="B12" s="222">
        <v>2371.3</v>
      </c>
      <c r="C12" s="222">
        <v>28725.5</v>
      </c>
      <c r="D12" s="222">
        <v>8617.65</v>
      </c>
      <c r="E12" s="223">
        <v>159.3</v>
      </c>
      <c r="F12" s="223">
        <v>2154.2</v>
      </c>
      <c r="G12" s="223">
        <v>646.26</v>
      </c>
      <c r="H12" s="224">
        <v>1352.2912743251727</v>
      </c>
      <c r="I12" s="223">
        <v>405.6873822975517</v>
      </c>
      <c r="J12" s="223">
        <v>2212</v>
      </c>
      <c r="K12" s="223">
        <v>26571.3</v>
      </c>
      <c r="L12" s="223">
        <v>7971.39</v>
      </c>
      <c r="M12" s="225">
        <v>1201.23417721519</v>
      </c>
      <c r="N12" s="225">
        <v>360.37025316455697</v>
      </c>
      <c r="O12" s="559" t="s">
        <v>1381</v>
      </c>
    </row>
    <row r="13" spans="1:15" s="21" customFormat="1" ht="36.75" customHeight="1">
      <c r="A13" s="528" t="s">
        <v>1382</v>
      </c>
      <c r="B13" s="32">
        <v>32</v>
      </c>
      <c r="C13" s="32">
        <v>766</v>
      </c>
      <c r="D13" s="97">
        <v>0</v>
      </c>
      <c r="E13" s="32">
        <v>2</v>
      </c>
      <c r="F13" s="32">
        <v>46</v>
      </c>
      <c r="G13" s="97">
        <v>0</v>
      </c>
      <c r="H13" s="32">
        <v>2300</v>
      </c>
      <c r="I13" s="97">
        <v>0</v>
      </c>
      <c r="J13" s="32">
        <v>30</v>
      </c>
      <c r="K13" s="32">
        <v>720</v>
      </c>
      <c r="L13" s="97">
        <v>0</v>
      </c>
      <c r="M13" s="32">
        <v>2400</v>
      </c>
      <c r="N13" s="97">
        <v>0</v>
      </c>
      <c r="O13" s="560" t="s">
        <v>1382</v>
      </c>
    </row>
    <row r="14" spans="1:15" s="226" customFormat="1" ht="36.75" customHeight="1">
      <c r="A14" s="329" t="s">
        <v>1383</v>
      </c>
      <c r="B14" s="222">
        <v>2011</v>
      </c>
      <c r="C14" s="222">
        <v>32715</v>
      </c>
      <c r="D14" s="222">
        <v>9814.5</v>
      </c>
      <c r="E14" s="223">
        <v>95</v>
      </c>
      <c r="F14" s="223">
        <v>2011</v>
      </c>
      <c r="G14" s="223">
        <v>603.3</v>
      </c>
      <c r="H14" s="224">
        <v>2116.842105263158</v>
      </c>
      <c r="I14" s="223">
        <v>635.0526315789474</v>
      </c>
      <c r="J14" s="223">
        <v>1916</v>
      </c>
      <c r="K14" s="223">
        <v>30704</v>
      </c>
      <c r="L14" s="223">
        <v>9211.2</v>
      </c>
      <c r="M14" s="225">
        <v>1602.5052192066805</v>
      </c>
      <c r="N14" s="225">
        <v>480.75156576200425</v>
      </c>
      <c r="O14" s="559" t="s">
        <v>1383</v>
      </c>
    </row>
    <row r="15" spans="1:15" s="178" customFormat="1" ht="36.75" customHeight="1">
      <c r="A15" s="529" t="s">
        <v>1384</v>
      </c>
      <c r="B15" s="165">
        <v>38</v>
      </c>
      <c r="C15" s="165">
        <v>823</v>
      </c>
      <c r="D15" s="174">
        <v>0</v>
      </c>
      <c r="E15" s="165">
        <v>1</v>
      </c>
      <c r="F15" s="165">
        <v>23</v>
      </c>
      <c r="G15" s="174">
        <v>0</v>
      </c>
      <c r="H15" s="165">
        <v>800</v>
      </c>
      <c r="I15" s="174">
        <v>0</v>
      </c>
      <c r="J15" s="165">
        <v>37</v>
      </c>
      <c r="K15" s="165">
        <v>800</v>
      </c>
      <c r="L15" s="174">
        <v>0</v>
      </c>
      <c r="M15" s="165">
        <v>4309</v>
      </c>
      <c r="N15" s="174">
        <v>0</v>
      </c>
      <c r="O15" s="561" t="s">
        <v>1384</v>
      </c>
    </row>
    <row r="16" spans="1:15" s="643" customFormat="1" ht="36.75" customHeight="1">
      <c r="A16" s="533" t="s">
        <v>1385</v>
      </c>
      <c r="B16" s="638">
        <v>1525</v>
      </c>
      <c r="C16" s="638">
        <v>35578</v>
      </c>
      <c r="D16" s="638">
        <v>10929</v>
      </c>
      <c r="E16" s="639">
        <v>42</v>
      </c>
      <c r="F16" s="639">
        <v>958</v>
      </c>
      <c r="G16" s="639">
        <v>198</v>
      </c>
      <c r="H16" s="640">
        <v>2345.2</v>
      </c>
      <c r="I16" s="639">
        <f>G16/E16*100</f>
        <v>471.42857142857144</v>
      </c>
      <c r="J16" s="639">
        <v>1484</v>
      </c>
      <c r="K16" s="639">
        <v>34617</v>
      </c>
      <c r="L16" s="641">
        <v>10731</v>
      </c>
      <c r="M16" s="642">
        <f>K16/J16*100</f>
        <v>2332.6819407008084</v>
      </c>
      <c r="N16" s="642">
        <f>L16/J16*100</f>
        <v>723.1132075471697</v>
      </c>
      <c r="O16" s="562" t="s">
        <v>1385</v>
      </c>
    </row>
    <row r="17" spans="1:15" s="77" customFormat="1" ht="36.75" customHeight="1" thickBot="1">
      <c r="A17" s="73" t="s">
        <v>1386</v>
      </c>
      <c r="B17" s="38">
        <v>1915</v>
      </c>
      <c r="C17" s="38">
        <v>43753</v>
      </c>
      <c r="D17" s="95">
        <v>0</v>
      </c>
      <c r="E17" s="38">
        <v>58</v>
      </c>
      <c r="F17" s="38">
        <v>1361</v>
      </c>
      <c r="G17" s="95">
        <v>0</v>
      </c>
      <c r="H17" s="38">
        <v>2346</v>
      </c>
      <c r="I17" s="95">
        <v>0</v>
      </c>
      <c r="J17" s="38">
        <v>1857</v>
      </c>
      <c r="K17" s="38">
        <v>42392</v>
      </c>
      <c r="L17" s="95">
        <v>0</v>
      </c>
      <c r="M17" s="38">
        <v>2283</v>
      </c>
      <c r="N17" s="644">
        <v>0</v>
      </c>
      <c r="O17" s="74" t="s">
        <v>1386</v>
      </c>
    </row>
    <row r="18" spans="1:15" s="106" customFormat="1" ht="18.75" customHeight="1">
      <c r="A18" s="626" t="s">
        <v>1387</v>
      </c>
      <c r="B18" s="107"/>
      <c r="C18" s="107"/>
      <c r="D18" s="107"/>
      <c r="E18" s="107"/>
      <c r="F18" s="107"/>
      <c r="G18" s="107"/>
      <c r="H18" s="1364" t="s">
        <v>1569</v>
      </c>
      <c r="I18" s="1364"/>
      <c r="J18" s="1364"/>
      <c r="K18" s="1364"/>
      <c r="L18" s="1364"/>
      <c r="M18" s="1364"/>
      <c r="N18" s="1364"/>
      <c r="O18" s="1364"/>
    </row>
    <row r="19" s="1" customFormat="1" ht="13.5">
      <c r="O19" s="7"/>
    </row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</sheetData>
  <mergeCells count="13">
    <mergeCell ref="M5:N5"/>
    <mergeCell ref="C4:D4"/>
    <mergeCell ref="F4:G4"/>
    <mergeCell ref="H4:I4"/>
    <mergeCell ref="K4:N4"/>
    <mergeCell ref="H18:O18"/>
    <mergeCell ref="A1:O1"/>
    <mergeCell ref="B3:D3"/>
    <mergeCell ref="E3:I3"/>
    <mergeCell ref="J3:N3"/>
    <mergeCell ref="O3:O6"/>
    <mergeCell ref="A3:A6"/>
    <mergeCell ref="H5:I5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workbookViewId="0" topLeftCell="B13">
      <selection activeCell="T33" sqref="T33"/>
    </sheetView>
  </sheetViews>
  <sheetFormatPr defaultColWidth="8.88671875" defaultRowHeight="13.5"/>
  <cols>
    <col min="1" max="1" width="8.6640625" style="62" customWidth="1"/>
    <col min="2" max="2" width="6.4453125" style="62" customWidth="1"/>
    <col min="3" max="3" width="6.99609375" style="62" customWidth="1"/>
    <col min="4" max="4" width="8.3359375" style="62" customWidth="1"/>
    <col min="5" max="5" width="6.99609375" style="62" customWidth="1"/>
    <col min="6" max="6" width="6.3359375" style="62" customWidth="1"/>
    <col min="7" max="7" width="8.3359375" style="62" customWidth="1"/>
    <col min="8" max="8" width="6.5546875" style="62" customWidth="1"/>
    <col min="9" max="9" width="6.77734375" style="62" customWidth="1"/>
    <col min="10" max="10" width="6.99609375" style="62" customWidth="1"/>
    <col min="11" max="13" width="7.77734375" style="62" customWidth="1"/>
    <col min="14" max="14" width="5.5546875" style="62" customWidth="1"/>
    <col min="15" max="15" width="7.21484375" style="62" customWidth="1"/>
    <col min="16" max="16" width="7.77734375" style="62" customWidth="1"/>
    <col min="17" max="17" width="6.4453125" style="62" customWidth="1"/>
    <col min="18" max="18" width="6.6640625" style="62" customWidth="1"/>
    <col min="19" max="19" width="7.99609375" style="62" customWidth="1"/>
    <col min="20" max="20" width="7.77734375" style="62" customWidth="1"/>
    <col min="21" max="21" width="6.88671875" style="62" customWidth="1"/>
    <col min="22" max="22" width="6.99609375" style="62" customWidth="1"/>
    <col min="23" max="23" width="8.10546875" style="62" customWidth="1"/>
    <col min="24" max="16384" width="7.77734375" style="69" customWidth="1"/>
  </cols>
  <sheetData>
    <row r="1" spans="1:23" s="1162" customFormat="1" ht="38.25" customHeight="1">
      <c r="A1" s="1272" t="s">
        <v>801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</row>
    <row r="2" spans="1:23" s="506" customFormat="1" ht="19.5" customHeight="1" thickBot="1">
      <c r="A2" s="618" t="s">
        <v>1388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321"/>
      <c r="W2" s="599" t="s">
        <v>1389</v>
      </c>
    </row>
    <row r="3" spans="1:23" s="21" customFormat="1" ht="19.5" customHeight="1">
      <c r="A3" s="1293" t="s">
        <v>464</v>
      </c>
      <c r="B3" s="655" t="s">
        <v>232</v>
      </c>
      <c r="C3" s="656"/>
      <c r="D3" s="656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1265"/>
      <c r="R3" s="1265"/>
      <c r="S3" s="1265"/>
      <c r="T3" s="1265"/>
      <c r="U3" s="1265"/>
      <c r="V3" s="1266"/>
      <c r="W3" s="1296" t="s">
        <v>498</v>
      </c>
    </row>
    <row r="4" spans="1:23" s="21" customFormat="1" ht="19.5" customHeight="1">
      <c r="A4" s="1294"/>
      <c r="B4" s="1292"/>
      <c r="C4" s="1271"/>
      <c r="D4" s="1295"/>
      <c r="E4" s="1299" t="s">
        <v>233</v>
      </c>
      <c r="F4" s="1289"/>
      <c r="G4" s="1290"/>
      <c r="H4" s="1299" t="s">
        <v>234</v>
      </c>
      <c r="I4" s="1289"/>
      <c r="J4" s="1290"/>
      <c r="K4" s="1299" t="s">
        <v>235</v>
      </c>
      <c r="L4" s="1289"/>
      <c r="M4" s="1290"/>
      <c r="N4" s="1299" t="s">
        <v>236</v>
      </c>
      <c r="O4" s="1289"/>
      <c r="P4" s="1290"/>
      <c r="Q4" s="1299" t="s">
        <v>237</v>
      </c>
      <c r="R4" s="1289"/>
      <c r="S4" s="1290"/>
      <c r="T4" s="1291" t="s">
        <v>221</v>
      </c>
      <c r="U4" s="1289"/>
      <c r="V4" s="1290"/>
      <c r="W4" s="1297"/>
    </row>
    <row r="5" spans="1:23" s="21" customFormat="1" ht="19.5" customHeight="1">
      <c r="A5" s="1294"/>
      <c r="B5" s="658" t="s">
        <v>459</v>
      </c>
      <c r="C5" s="794" t="s">
        <v>1439</v>
      </c>
      <c r="D5" s="591" t="s">
        <v>460</v>
      </c>
      <c r="E5" s="658" t="s">
        <v>459</v>
      </c>
      <c r="F5" s="794" t="s">
        <v>1439</v>
      </c>
      <c r="G5" s="591" t="s">
        <v>460</v>
      </c>
      <c r="H5" s="658" t="s">
        <v>459</v>
      </c>
      <c r="I5" s="794" t="s">
        <v>1439</v>
      </c>
      <c r="J5" s="591" t="s">
        <v>460</v>
      </c>
      <c r="K5" s="658" t="s">
        <v>459</v>
      </c>
      <c r="L5" s="794" t="s">
        <v>1439</v>
      </c>
      <c r="M5" s="591" t="s">
        <v>460</v>
      </c>
      <c r="N5" s="658" t="s">
        <v>459</v>
      </c>
      <c r="O5" s="794" t="s">
        <v>1439</v>
      </c>
      <c r="P5" s="591" t="s">
        <v>460</v>
      </c>
      <c r="Q5" s="658" t="s">
        <v>459</v>
      </c>
      <c r="R5" s="794" t="s">
        <v>1439</v>
      </c>
      <c r="S5" s="591" t="s">
        <v>460</v>
      </c>
      <c r="T5" s="658" t="s">
        <v>459</v>
      </c>
      <c r="U5" s="794" t="s">
        <v>1439</v>
      </c>
      <c r="V5" s="591" t="s">
        <v>460</v>
      </c>
      <c r="W5" s="1297"/>
    </row>
    <row r="6" spans="1:23" s="21" customFormat="1" ht="19.5" customHeight="1">
      <c r="A6" s="1295"/>
      <c r="B6" s="634" t="s">
        <v>461</v>
      </c>
      <c r="C6" s="634"/>
      <c r="D6" s="661" t="s">
        <v>238</v>
      </c>
      <c r="E6" s="634" t="s">
        <v>461</v>
      </c>
      <c r="F6" s="634"/>
      <c r="G6" s="661" t="s">
        <v>422</v>
      </c>
      <c r="H6" s="634" t="s">
        <v>461</v>
      </c>
      <c r="I6" s="634"/>
      <c r="J6" s="661" t="s">
        <v>422</v>
      </c>
      <c r="K6" s="634" t="s">
        <v>461</v>
      </c>
      <c r="L6" s="634"/>
      <c r="M6" s="661" t="s">
        <v>422</v>
      </c>
      <c r="N6" s="634" t="s">
        <v>461</v>
      </c>
      <c r="O6" s="634"/>
      <c r="P6" s="661" t="s">
        <v>422</v>
      </c>
      <c r="Q6" s="634" t="s">
        <v>461</v>
      </c>
      <c r="R6" s="634"/>
      <c r="S6" s="661" t="s">
        <v>422</v>
      </c>
      <c r="T6" s="634" t="s">
        <v>461</v>
      </c>
      <c r="U6" s="634"/>
      <c r="V6" s="661" t="s">
        <v>422</v>
      </c>
      <c r="W6" s="1298"/>
    </row>
    <row r="7" spans="1:23" s="33" customFormat="1" ht="21" customHeight="1">
      <c r="A7" s="563" t="s">
        <v>1401</v>
      </c>
      <c r="B7" s="147">
        <f aca="true" t="shared" si="0" ref="B7:C11">SUM(E7,H7,Q7,N7,K7,T7)</f>
        <v>164</v>
      </c>
      <c r="C7" s="32">
        <f t="shared" si="0"/>
        <v>2002</v>
      </c>
      <c r="D7" s="32">
        <f>C7/B7*100</f>
        <v>1220.7317073170732</v>
      </c>
      <c r="E7" s="32">
        <v>38</v>
      </c>
      <c r="F7" s="32">
        <v>458</v>
      </c>
      <c r="G7" s="32">
        <f>F7/E7*100</f>
        <v>1205.2631578947369</v>
      </c>
      <c r="H7" s="32">
        <v>5</v>
      </c>
      <c r="I7" s="32">
        <v>41</v>
      </c>
      <c r="J7" s="32">
        <f>I7/H7*100</f>
        <v>819.9999999999999</v>
      </c>
      <c r="K7" s="32">
        <v>4</v>
      </c>
      <c r="L7" s="32">
        <v>220</v>
      </c>
      <c r="M7" s="32">
        <f>L7/K7*100</f>
        <v>5500</v>
      </c>
      <c r="N7" s="32">
        <v>14</v>
      </c>
      <c r="O7" s="32">
        <v>444</v>
      </c>
      <c r="P7" s="32">
        <f>O7/N7*100</f>
        <v>3171.4285714285716</v>
      </c>
      <c r="Q7" s="32">
        <v>5</v>
      </c>
      <c r="R7" s="32">
        <v>54</v>
      </c>
      <c r="S7" s="32">
        <f>R7/Q7*100</f>
        <v>1080</v>
      </c>
      <c r="T7" s="32">
        <v>98</v>
      </c>
      <c r="U7" s="32">
        <v>785</v>
      </c>
      <c r="V7" s="32">
        <f>U7/T7*100</f>
        <v>801.0204081632653</v>
      </c>
      <c r="W7" s="558" t="s">
        <v>1401</v>
      </c>
    </row>
    <row r="8" spans="1:23" s="33" customFormat="1" ht="21" customHeight="1">
      <c r="A8" s="329" t="s">
        <v>1402</v>
      </c>
      <c r="B8" s="228">
        <v>580.2</v>
      </c>
      <c r="C8" s="229">
        <v>17899</v>
      </c>
      <c r="D8" s="230">
        <v>3084.970699758704</v>
      </c>
      <c r="E8" s="231">
        <v>506.2</v>
      </c>
      <c r="F8" s="232">
        <v>14759</v>
      </c>
      <c r="G8" s="230">
        <v>2915.6459897273808</v>
      </c>
      <c r="H8" s="231">
        <v>43.2</v>
      </c>
      <c r="I8" s="232">
        <v>744</v>
      </c>
      <c r="J8" s="230">
        <v>1722.2222222222222</v>
      </c>
      <c r="K8" s="231">
        <v>17</v>
      </c>
      <c r="L8" s="232">
        <v>1642</v>
      </c>
      <c r="M8" s="230">
        <v>9658.823529411766</v>
      </c>
      <c r="N8" s="231">
        <v>8</v>
      </c>
      <c r="O8" s="232">
        <v>414</v>
      </c>
      <c r="P8" s="230">
        <v>5175</v>
      </c>
      <c r="Q8" s="231">
        <v>4.3</v>
      </c>
      <c r="R8" s="232">
        <v>90</v>
      </c>
      <c r="S8" s="230">
        <v>2093.0232558139537</v>
      </c>
      <c r="T8" s="233">
        <v>1.5</v>
      </c>
      <c r="U8" s="232">
        <v>250</v>
      </c>
      <c r="V8" s="229">
        <v>16666.666666666664</v>
      </c>
      <c r="W8" s="559" t="s">
        <v>1402</v>
      </c>
    </row>
    <row r="9" spans="1:23" s="33" customFormat="1" ht="21" customHeight="1">
      <c r="A9" s="528" t="s">
        <v>1403</v>
      </c>
      <c r="B9" s="32">
        <f t="shared" si="0"/>
        <v>134</v>
      </c>
      <c r="C9" s="32">
        <f t="shared" si="0"/>
        <v>1534</v>
      </c>
      <c r="D9" s="32">
        <f>C9/B9*100</f>
        <v>1144.7761194029852</v>
      </c>
      <c r="E9" s="32">
        <v>36</v>
      </c>
      <c r="F9" s="32">
        <v>749</v>
      </c>
      <c r="G9" s="32">
        <f>F9/E9*100</f>
        <v>2080.5555555555557</v>
      </c>
      <c r="H9" s="32">
        <v>5</v>
      </c>
      <c r="I9" s="32">
        <v>80</v>
      </c>
      <c r="J9" s="32">
        <f>I9/H9*100</f>
        <v>1600</v>
      </c>
      <c r="K9" s="32">
        <v>3</v>
      </c>
      <c r="L9" s="32">
        <v>203</v>
      </c>
      <c r="M9" s="32">
        <f>L9/K9*100</f>
        <v>6766.666666666667</v>
      </c>
      <c r="N9" s="32">
        <v>7</v>
      </c>
      <c r="O9" s="32">
        <v>46</v>
      </c>
      <c r="P9" s="32">
        <f>O9/N9*100</f>
        <v>657.1428571428571</v>
      </c>
      <c r="Q9" s="32">
        <v>5</v>
      </c>
      <c r="R9" s="32">
        <v>50</v>
      </c>
      <c r="S9" s="32">
        <f>R9/Q9*100</f>
        <v>1000</v>
      </c>
      <c r="T9" s="32">
        <v>78</v>
      </c>
      <c r="U9" s="32">
        <v>406</v>
      </c>
      <c r="V9" s="32">
        <f>U9/T9*100</f>
        <v>520.5128205128206</v>
      </c>
      <c r="W9" s="560" t="s">
        <v>1403</v>
      </c>
    </row>
    <row r="10" spans="1:23" s="33" customFormat="1" ht="21" customHeight="1">
      <c r="A10" s="329" t="s">
        <v>1404</v>
      </c>
      <c r="B10" s="228">
        <v>471.9</v>
      </c>
      <c r="C10" s="229">
        <v>15311.6</v>
      </c>
      <c r="D10" s="230">
        <v>3244.6704810341175</v>
      </c>
      <c r="E10" s="231">
        <v>395</v>
      </c>
      <c r="F10" s="232">
        <v>11491</v>
      </c>
      <c r="G10" s="230">
        <v>2909.113924050633</v>
      </c>
      <c r="H10" s="231">
        <v>37.6</v>
      </c>
      <c r="I10" s="232">
        <v>642</v>
      </c>
      <c r="J10" s="230">
        <v>1707.4468085106382</v>
      </c>
      <c r="K10" s="231">
        <v>15.5</v>
      </c>
      <c r="L10" s="232">
        <v>2022</v>
      </c>
      <c r="M10" s="230">
        <v>13045.16129032258</v>
      </c>
      <c r="N10" s="231">
        <v>11.7</v>
      </c>
      <c r="O10" s="232">
        <v>698</v>
      </c>
      <c r="P10" s="230">
        <v>5965.811965811966</v>
      </c>
      <c r="Q10" s="231">
        <v>9</v>
      </c>
      <c r="R10" s="232">
        <v>162</v>
      </c>
      <c r="S10" s="230">
        <v>1800</v>
      </c>
      <c r="T10" s="233">
        <v>3.1</v>
      </c>
      <c r="U10" s="232">
        <v>296.6</v>
      </c>
      <c r="V10" s="229">
        <v>9567.741935483871</v>
      </c>
      <c r="W10" s="559" t="s">
        <v>1404</v>
      </c>
    </row>
    <row r="11" spans="1:23" s="33" customFormat="1" ht="21" customHeight="1">
      <c r="A11" s="528" t="s">
        <v>1405</v>
      </c>
      <c r="B11" s="31">
        <f t="shared" si="0"/>
        <v>135</v>
      </c>
      <c r="C11" s="32">
        <f t="shared" si="0"/>
        <v>1743</v>
      </c>
      <c r="D11" s="32">
        <f>C11/B11*100</f>
        <v>1291.111111111111</v>
      </c>
      <c r="E11" s="32">
        <v>18</v>
      </c>
      <c r="F11" s="32">
        <v>360</v>
      </c>
      <c r="G11" s="32">
        <f>F11/E11*100</f>
        <v>2000</v>
      </c>
      <c r="H11" s="32">
        <v>5</v>
      </c>
      <c r="I11" s="32">
        <v>75</v>
      </c>
      <c r="J11" s="32">
        <f>I11/H11*100</f>
        <v>1500</v>
      </c>
      <c r="K11" s="32">
        <v>3</v>
      </c>
      <c r="L11" s="32">
        <v>350</v>
      </c>
      <c r="M11" s="32">
        <f>L11/K11*100</f>
        <v>11666.666666666668</v>
      </c>
      <c r="N11" s="32">
        <v>10</v>
      </c>
      <c r="O11" s="32">
        <v>467</v>
      </c>
      <c r="P11" s="32">
        <f>O11/N11*100</f>
        <v>4670</v>
      </c>
      <c r="Q11" s="97">
        <v>0</v>
      </c>
      <c r="R11" s="97">
        <v>0</v>
      </c>
      <c r="S11" s="97">
        <v>0</v>
      </c>
      <c r="T11" s="32">
        <v>99</v>
      </c>
      <c r="U11" s="32">
        <v>491</v>
      </c>
      <c r="V11" s="32">
        <f>U11/T11*100</f>
        <v>495.95959595959596</v>
      </c>
      <c r="W11" s="560" t="s">
        <v>1405</v>
      </c>
    </row>
    <row r="12" spans="1:23" s="33" customFormat="1" ht="21" customHeight="1">
      <c r="A12" s="329" t="s">
        <v>1406</v>
      </c>
      <c r="B12" s="228">
        <v>482.2</v>
      </c>
      <c r="C12" s="229">
        <v>14299</v>
      </c>
      <c r="D12" s="230">
        <v>2965.3670676068023</v>
      </c>
      <c r="E12" s="231">
        <v>360</v>
      </c>
      <c r="F12" s="232">
        <v>10859</v>
      </c>
      <c r="G12" s="230">
        <v>3016.3888888888887</v>
      </c>
      <c r="H12" s="231">
        <v>42</v>
      </c>
      <c r="I12" s="232">
        <v>720</v>
      </c>
      <c r="J12" s="230">
        <v>1714.2857142857142</v>
      </c>
      <c r="K12" s="231">
        <v>9</v>
      </c>
      <c r="L12" s="232">
        <v>1214</v>
      </c>
      <c r="M12" s="230">
        <v>13488.888888888889</v>
      </c>
      <c r="N12" s="231">
        <v>9.1</v>
      </c>
      <c r="O12" s="232">
        <v>481</v>
      </c>
      <c r="P12" s="230">
        <v>5285.714285714286</v>
      </c>
      <c r="Q12" s="231">
        <v>62.1</v>
      </c>
      <c r="R12" s="232">
        <v>1025</v>
      </c>
      <c r="S12" s="230">
        <v>1650.5636070853463</v>
      </c>
      <c r="T12" s="233" t="s">
        <v>424</v>
      </c>
      <c r="U12" s="232" t="s">
        <v>424</v>
      </c>
      <c r="V12" s="229" t="s">
        <v>424</v>
      </c>
      <c r="W12" s="559" t="s">
        <v>1406</v>
      </c>
    </row>
    <row r="13" spans="1:23" s="33" customFormat="1" ht="21" customHeight="1">
      <c r="A13" s="528" t="s">
        <v>1407</v>
      </c>
      <c r="B13" s="31">
        <v>110</v>
      </c>
      <c r="C13" s="32">
        <v>966</v>
      </c>
      <c r="D13" s="32">
        <v>878.1818181818181</v>
      </c>
      <c r="E13" s="32">
        <v>16</v>
      </c>
      <c r="F13" s="32">
        <v>102</v>
      </c>
      <c r="G13" s="32">
        <v>1013</v>
      </c>
      <c r="H13" s="32" t="s">
        <v>1016</v>
      </c>
      <c r="I13" s="32" t="s">
        <v>1016</v>
      </c>
      <c r="J13" s="32" t="s">
        <v>1016</v>
      </c>
      <c r="K13" s="32">
        <v>3</v>
      </c>
      <c r="L13" s="32">
        <v>356</v>
      </c>
      <c r="M13" s="32">
        <v>12276</v>
      </c>
      <c r="N13" s="32">
        <v>9</v>
      </c>
      <c r="O13" s="32">
        <v>407</v>
      </c>
      <c r="P13" s="32">
        <v>4522.222222222222</v>
      </c>
      <c r="Q13" s="97" t="s">
        <v>1016</v>
      </c>
      <c r="R13" s="97" t="s">
        <v>1016</v>
      </c>
      <c r="S13" s="97" t="s">
        <v>1016</v>
      </c>
      <c r="T13" s="32">
        <v>5</v>
      </c>
      <c r="U13" s="32">
        <v>52</v>
      </c>
      <c r="V13" s="32">
        <v>1040</v>
      </c>
      <c r="W13" s="560" t="s">
        <v>1407</v>
      </c>
    </row>
    <row r="14" spans="1:23" s="33" customFormat="1" ht="21" customHeight="1">
      <c r="A14" s="329" t="s">
        <v>1408</v>
      </c>
      <c r="B14" s="228">
        <v>450</v>
      </c>
      <c r="C14" s="229">
        <v>12345</v>
      </c>
      <c r="D14" s="230">
        <v>2743.3333333333335</v>
      </c>
      <c r="E14" s="231">
        <v>297</v>
      </c>
      <c r="F14" s="232">
        <v>8723</v>
      </c>
      <c r="G14" s="230">
        <v>2937.037037037037</v>
      </c>
      <c r="H14" s="231">
        <v>34</v>
      </c>
      <c r="I14" s="232">
        <v>524</v>
      </c>
      <c r="J14" s="230">
        <v>1541.1764705882354</v>
      </c>
      <c r="K14" s="231">
        <v>12</v>
      </c>
      <c r="L14" s="232">
        <v>798</v>
      </c>
      <c r="M14" s="230">
        <v>6650</v>
      </c>
      <c r="N14" s="231">
        <v>16</v>
      </c>
      <c r="O14" s="232">
        <v>831</v>
      </c>
      <c r="P14" s="230">
        <v>5193.75</v>
      </c>
      <c r="Q14" s="231">
        <v>90</v>
      </c>
      <c r="R14" s="232">
        <v>1454</v>
      </c>
      <c r="S14" s="230">
        <v>1615.5555555555554</v>
      </c>
      <c r="T14" s="233">
        <v>1</v>
      </c>
      <c r="U14" s="232">
        <v>15</v>
      </c>
      <c r="V14" s="229">
        <v>1500</v>
      </c>
      <c r="W14" s="559" t="s">
        <v>1408</v>
      </c>
    </row>
    <row r="15" spans="1:23" s="227" customFormat="1" ht="21" customHeight="1">
      <c r="A15" s="529" t="s">
        <v>1409</v>
      </c>
      <c r="B15" s="212">
        <v>30</v>
      </c>
      <c r="C15" s="165">
        <v>1177</v>
      </c>
      <c r="D15" s="165">
        <v>3923</v>
      </c>
      <c r="E15" s="165">
        <v>4.3</v>
      </c>
      <c r="F15" s="165">
        <v>112</v>
      </c>
      <c r="G15" s="165">
        <v>2600</v>
      </c>
      <c r="H15" s="165"/>
      <c r="I15" s="165"/>
      <c r="J15" s="165"/>
      <c r="K15" s="165">
        <v>3.22</v>
      </c>
      <c r="L15" s="165">
        <v>372</v>
      </c>
      <c r="M15" s="165">
        <v>11552</v>
      </c>
      <c r="N15" s="165">
        <v>8.9</v>
      </c>
      <c r="O15" s="165">
        <v>416</v>
      </c>
      <c r="P15" s="165">
        <v>4674</v>
      </c>
      <c r="Q15" s="165"/>
      <c r="R15" s="165"/>
      <c r="S15" s="165"/>
      <c r="T15" s="165">
        <v>14.2</v>
      </c>
      <c r="U15" s="165">
        <v>277</v>
      </c>
      <c r="V15" s="165">
        <v>1950</v>
      </c>
      <c r="W15" s="561" t="s">
        <v>1409</v>
      </c>
    </row>
    <row r="16" spans="1:23" s="234" customFormat="1" ht="21" customHeight="1">
      <c r="A16" s="533" t="s">
        <v>1410</v>
      </c>
      <c r="B16" s="400">
        <v>363.6</v>
      </c>
      <c r="C16" s="399">
        <v>9086</v>
      </c>
      <c r="D16" s="399">
        <v>2499</v>
      </c>
      <c r="E16" s="400">
        <v>210.8</v>
      </c>
      <c r="F16" s="399">
        <v>6302</v>
      </c>
      <c r="G16" s="399">
        <f>(F16/E16)*100</f>
        <v>2989.563567362429</v>
      </c>
      <c r="H16" s="400">
        <v>23.9</v>
      </c>
      <c r="I16" s="399">
        <v>379</v>
      </c>
      <c r="J16" s="399">
        <v>1586</v>
      </c>
      <c r="K16" s="400">
        <v>1</v>
      </c>
      <c r="L16" s="399">
        <v>41</v>
      </c>
      <c r="M16" s="399">
        <f>(L16/K16)*100</f>
        <v>4100</v>
      </c>
      <c r="N16" s="400">
        <v>1.2</v>
      </c>
      <c r="O16" s="400">
        <v>41</v>
      </c>
      <c r="P16" s="399">
        <f>(O16/N16)*100</f>
        <v>3416.666666666667</v>
      </c>
      <c r="Q16" s="400">
        <v>115.2</v>
      </c>
      <c r="R16" s="399">
        <v>2061</v>
      </c>
      <c r="S16" s="399">
        <f>(R16/Q16)*100</f>
        <v>1789.0625</v>
      </c>
      <c r="T16" s="400">
        <v>11.5</v>
      </c>
      <c r="U16" s="400">
        <v>262</v>
      </c>
      <c r="V16" s="399">
        <f>(U16/T16)*100</f>
        <v>2278.2608695652175</v>
      </c>
      <c r="W16" s="562" t="s">
        <v>1410</v>
      </c>
    </row>
    <row r="17" spans="1:23" s="651" customFormat="1" ht="21" customHeight="1" thickBot="1">
      <c r="A17" s="101" t="s">
        <v>1411</v>
      </c>
      <c r="B17" s="41">
        <v>375</v>
      </c>
      <c r="C17" s="325">
        <v>11811</v>
      </c>
      <c r="D17" s="38">
        <v>3149</v>
      </c>
      <c r="E17" s="38">
        <v>138</v>
      </c>
      <c r="F17" s="38">
        <v>4465</v>
      </c>
      <c r="G17" s="38">
        <v>3234</v>
      </c>
      <c r="H17" s="38">
        <v>24</v>
      </c>
      <c r="I17" s="38">
        <v>486</v>
      </c>
      <c r="J17" s="38">
        <v>2025</v>
      </c>
      <c r="K17" s="38">
        <v>15</v>
      </c>
      <c r="L17" s="38">
        <v>1970</v>
      </c>
      <c r="M17" s="38">
        <v>13131</v>
      </c>
      <c r="N17" s="38">
        <v>27</v>
      </c>
      <c r="O17" s="38">
        <v>1513</v>
      </c>
      <c r="P17" s="38">
        <v>5601</v>
      </c>
      <c r="Q17" s="38">
        <v>164</v>
      </c>
      <c r="R17" s="38">
        <v>3192</v>
      </c>
      <c r="S17" s="38">
        <v>1944</v>
      </c>
      <c r="T17" s="38">
        <v>7</v>
      </c>
      <c r="U17" s="38">
        <v>185</v>
      </c>
      <c r="V17" s="38">
        <v>2640</v>
      </c>
      <c r="W17" s="41" t="s">
        <v>1411</v>
      </c>
    </row>
    <row r="18" spans="1:23" s="23" customFormat="1" ht="15" customHeight="1" thickBot="1">
      <c r="A18" s="5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8"/>
    </row>
    <row r="19" spans="1:23" s="21" customFormat="1" ht="19.5" customHeight="1">
      <c r="A19" s="1293" t="s">
        <v>225</v>
      </c>
      <c r="B19" s="655" t="s">
        <v>226</v>
      </c>
      <c r="C19" s="656"/>
      <c r="D19" s="656"/>
      <c r="E19" s="1265"/>
      <c r="F19" s="1265"/>
      <c r="G19" s="1265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  <c r="S19" s="1265"/>
      <c r="T19" s="1296" t="s">
        <v>498</v>
      </c>
      <c r="U19" s="141"/>
      <c r="V19" s="141"/>
      <c r="W19" s="141"/>
    </row>
    <row r="20" spans="1:23" s="21" customFormat="1" ht="19.5" customHeight="1">
      <c r="A20" s="1294"/>
      <c r="B20" s="1292"/>
      <c r="C20" s="1271"/>
      <c r="D20" s="1295"/>
      <c r="E20" s="1299" t="s">
        <v>227</v>
      </c>
      <c r="F20" s="1289"/>
      <c r="G20" s="1290"/>
      <c r="H20" s="1291" t="s">
        <v>228</v>
      </c>
      <c r="I20" s="1289"/>
      <c r="J20" s="1290"/>
      <c r="K20" s="1299" t="s">
        <v>229</v>
      </c>
      <c r="L20" s="1289"/>
      <c r="M20" s="1290"/>
      <c r="N20" s="1299" t="s">
        <v>230</v>
      </c>
      <c r="O20" s="1289"/>
      <c r="P20" s="1290"/>
      <c r="Q20" s="1291" t="s">
        <v>231</v>
      </c>
      <c r="R20" s="1289"/>
      <c r="S20" s="1289"/>
      <c r="T20" s="1297"/>
      <c r="U20" s="141"/>
      <c r="V20" s="141"/>
      <c r="W20" s="141"/>
    </row>
    <row r="21" spans="1:23" s="21" customFormat="1" ht="19.5" customHeight="1">
      <c r="A21" s="1294"/>
      <c r="B21" s="658" t="s">
        <v>459</v>
      </c>
      <c r="C21" s="794" t="s">
        <v>1439</v>
      </c>
      <c r="D21" s="591" t="s">
        <v>460</v>
      </c>
      <c r="E21" s="658" t="s">
        <v>459</v>
      </c>
      <c r="F21" s="794" t="s">
        <v>1439</v>
      </c>
      <c r="G21" s="591" t="s">
        <v>460</v>
      </c>
      <c r="H21" s="658" t="s">
        <v>459</v>
      </c>
      <c r="I21" s="794" t="s">
        <v>1439</v>
      </c>
      <c r="J21" s="591" t="s">
        <v>460</v>
      </c>
      <c r="K21" s="658" t="s">
        <v>459</v>
      </c>
      <c r="L21" s="794" t="s">
        <v>1439</v>
      </c>
      <c r="M21" s="591" t="s">
        <v>460</v>
      </c>
      <c r="N21" s="658" t="s">
        <v>459</v>
      </c>
      <c r="O21" s="794" t="s">
        <v>1439</v>
      </c>
      <c r="P21" s="591" t="s">
        <v>460</v>
      </c>
      <c r="Q21" s="658" t="s">
        <v>459</v>
      </c>
      <c r="R21" s="794" t="s">
        <v>1439</v>
      </c>
      <c r="S21" s="590" t="s">
        <v>460</v>
      </c>
      <c r="T21" s="1297"/>
      <c r="U21" s="141"/>
      <c r="V21" s="141"/>
      <c r="W21" s="141"/>
    </row>
    <row r="22" spans="1:23" s="21" customFormat="1" ht="19.5" customHeight="1">
      <c r="A22" s="1295"/>
      <c r="B22" s="634" t="s">
        <v>461</v>
      </c>
      <c r="C22" s="634"/>
      <c r="D22" s="661" t="s">
        <v>422</v>
      </c>
      <c r="E22" s="634" t="s">
        <v>461</v>
      </c>
      <c r="F22" s="634"/>
      <c r="G22" s="661" t="s">
        <v>422</v>
      </c>
      <c r="H22" s="634" t="s">
        <v>461</v>
      </c>
      <c r="I22" s="634"/>
      <c r="J22" s="661" t="s">
        <v>422</v>
      </c>
      <c r="K22" s="634" t="s">
        <v>461</v>
      </c>
      <c r="L22" s="634"/>
      <c r="M22" s="661" t="s">
        <v>422</v>
      </c>
      <c r="N22" s="634" t="s">
        <v>461</v>
      </c>
      <c r="O22" s="634"/>
      <c r="P22" s="661" t="s">
        <v>422</v>
      </c>
      <c r="Q22" s="634" t="s">
        <v>461</v>
      </c>
      <c r="R22" s="634"/>
      <c r="S22" s="589" t="s">
        <v>422</v>
      </c>
      <c r="T22" s="1298"/>
      <c r="U22" s="141"/>
      <c r="V22" s="141"/>
      <c r="W22" s="141"/>
    </row>
    <row r="23" spans="1:20" s="328" customFormat="1" ht="21" customHeight="1">
      <c r="A23" s="563" t="s">
        <v>1401</v>
      </c>
      <c r="B23" s="326">
        <f aca="true" t="shared" si="1" ref="B23:C27">SUM(E23,H23,K23,N23,Q23)</f>
        <v>110</v>
      </c>
      <c r="C23" s="326">
        <f t="shared" si="1"/>
        <v>4769</v>
      </c>
      <c r="D23" s="326">
        <f>C23/B23*100</f>
        <v>4335.454545454545</v>
      </c>
      <c r="E23" s="326">
        <v>39</v>
      </c>
      <c r="F23" s="326">
        <v>2524</v>
      </c>
      <c r="G23" s="326">
        <f>F23/E23*100</f>
        <v>6471.794871794871</v>
      </c>
      <c r="H23" s="326">
        <v>8</v>
      </c>
      <c r="I23" s="326">
        <v>84</v>
      </c>
      <c r="J23" s="326">
        <f>I23/H23*100</f>
        <v>1050</v>
      </c>
      <c r="K23" s="326">
        <v>9</v>
      </c>
      <c r="L23" s="326">
        <v>237</v>
      </c>
      <c r="M23" s="326">
        <f>L23/K23*100</f>
        <v>2633.333333333333</v>
      </c>
      <c r="N23" s="326">
        <v>25</v>
      </c>
      <c r="O23" s="326">
        <v>1275</v>
      </c>
      <c r="P23" s="326">
        <f>O23/N23*100</f>
        <v>5100</v>
      </c>
      <c r="Q23" s="326">
        <v>29</v>
      </c>
      <c r="R23" s="326">
        <v>649</v>
      </c>
      <c r="S23" s="326">
        <f>R23/Q23*100</f>
        <v>2237.9310344827586</v>
      </c>
      <c r="T23" s="569" t="s">
        <v>1401</v>
      </c>
    </row>
    <row r="24" spans="1:20" s="328" customFormat="1" ht="21" customHeight="1">
      <c r="A24" s="329" t="s">
        <v>1402</v>
      </c>
      <c r="B24" s="330">
        <v>1207.6</v>
      </c>
      <c r="C24" s="330">
        <v>60902.2</v>
      </c>
      <c r="D24" s="331">
        <v>5043.2427956276915</v>
      </c>
      <c r="E24" s="332">
        <v>241.1</v>
      </c>
      <c r="F24" s="330">
        <v>13338.8</v>
      </c>
      <c r="G24" s="331">
        <v>5532.4761509746995</v>
      </c>
      <c r="H24" s="332">
        <v>4</v>
      </c>
      <c r="I24" s="330">
        <v>52</v>
      </c>
      <c r="J24" s="331">
        <v>1300</v>
      </c>
      <c r="K24" s="333">
        <v>6.5</v>
      </c>
      <c r="L24" s="330">
        <v>127.4</v>
      </c>
      <c r="M24" s="331">
        <v>1960</v>
      </c>
      <c r="N24" s="332">
        <v>896</v>
      </c>
      <c r="O24" s="332">
        <v>46061</v>
      </c>
      <c r="P24" s="331">
        <v>5140.736607142857</v>
      </c>
      <c r="Q24" s="334">
        <v>60</v>
      </c>
      <c r="R24" s="330">
        <v>1323</v>
      </c>
      <c r="S24" s="331">
        <v>2205</v>
      </c>
      <c r="T24" s="570" t="s">
        <v>1402</v>
      </c>
    </row>
    <row r="25" spans="1:20" s="336" customFormat="1" ht="21" customHeight="1">
      <c r="A25" s="528" t="s">
        <v>1403</v>
      </c>
      <c r="B25" s="326">
        <f t="shared" si="1"/>
        <v>89</v>
      </c>
      <c r="C25" s="326">
        <f t="shared" si="1"/>
        <v>4323</v>
      </c>
      <c r="D25" s="326">
        <f>C25/B25*100</f>
        <v>4857.303370786517</v>
      </c>
      <c r="E25" s="326">
        <v>37</v>
      </c>
      <c r="F25" s="326">
        <v>2035</v>
      </c>
      <c r="G25" s="326">
        <f>F25/E25*100</f>
        <v>5500</v>
      </c>
      <c r="H25" s="326">
        <v>8</v>
      </c>
      <c r="I25" s="326">
        <v>88</v>
      </c>
      <c r="J25" s="326">
        <f>I25/H25*100</f>
        <v>1100</v>
      </c>
      <c r="K25" s="326">
        <v>4</v>
      </c>
      <c r="L25" s="326">
        <v>100</v>
      </c>
      <c r="M25" s="326">
        <f>L25/K25*100</f>
        <v>2500</v>
      </c>
      <c r="N25" s="326">
        <v>40</v>
      </c>
      <c r="O25" s="326">
        <v>2100</v>
      </c>
      <c r="P25" s="326">
        <f>O25/N25*100</f>
        <v>5250</v>
      </c>
      <c r="Q25" s="335">
        <v>0</v>
      </c>
      <c r="R25" s="335">
        <v>0</v>
      </c>
      <c r="S25" s="335">
        <v>0</v>
      </c>
      <c r="T25" s="571" t="s">
        <v>1403</v>
      </c>
    </row>
    <row r="26" spans="1:20" s="336" customFormat="1" ht="21" customHeight="1">
      <c r="A26" s="329" t="s">
        <v>1404</v>
      </c>
      <c r="B26" s="330">
        <v>1511.8</v>
      </c>
      <c r="C26" s="330">
        <v>75046.8</v>
      </c>
      <c r="D26" s="331">
        <v>4964.069321338802</v>
      </c>
      <c r="E26" s="332">
        <v>260.2</v>
      </c>
      <c r="F26" s="330">
        <v>13633</v>
      </c>
      <c r="G26" s="331">
        <v>5239.431206764028</v>
      </c>
      <c r="H26" s="332">
        <v>5</v>
      </c>
      <c r="I26" s="330">
        <v>65</v>
      </c>
      <c r="J26" s="331">
        <v>1300</v>
      </c>
      <c r="K26" s="333">
        <v>4.9</v>
      </c>
      <c r="L26" s="330">
        <v>193.5</v>
      </c>
      <c r="M26" s="331">
        <v>3948.979591836735</v>
      </c>
      <c r="N26" s="332">
        <v>1050</v>
      </c>
      <c r="O26" s="332">
        <v>55810</v>
      </c>
      <c r="P26" s="331">
        <v>5315.238095238095</v>
      </c>
      <c r="Q26" s="334">
        <v>191.7</v>
      </c>
      <c r="R26" s="330">
        <v>5345.3</v>
      </c>
      <c r="S26" s="331">
        <v>2788.3672404799167</v>
      </c>
      <c r="T26" s="570" t="s">
        <v>1404</v>
      </c>
    </row>
    <row r="27" spans="1:20" s="336" customFormat="1" ht="21" customHeight="1">
      <c r="A27" s="528" t="s">
        <v>1405</v>
      </c>
      <c r="B27" s="327">
        <f t="shared" si="1"/>
        <v>59</v>
      </c>
      <c r="C27" s="326">
        <f t="shared" si="1"/>
        <v>2828</v>
      </c>
      <c r="D27" s="326">
        <f>C27/B27*100</f>
        <v>4793.22033898305</v>
      </c>
      <c r="E27" s="326">
        <v>26</v>
      </c>
      <c r="F27" s="326">
        <v>1448</v>
      </c>
      <c r="G27" s="326">
        <f>F27/E27*100</f>
        <v>5569.2307692307695</v>
      </c>
      <c r="H27" s="326">
        <v>7</v>
      </c>
      <c r="I27" s="326">
        <v>76</v>
      </c>
      <c r="J27" s="326">
        <f>I27/H27*100</f>
        <v>1085.7142857142858</v>
      </c>
      <c r="K27" s="326">
        <v>2</v>
      </c>
      <c r="L27" s="326">
        <v>21</v>
      </c>
      <c r="M27" s="326">
        <f>L27/K27*100</f>
        <v>1050</v>
      </c>
      <c r="N27" s="326">
        <v>24</v>
      </c>
      <c r="O27" s="326">
        <v>1283</v>
      </c>
      <c r="P27" s="326">
        <f>O27/N27*100</f>
        <v>5345.833333333334</v>
      </c>
      <c r="Q27" s="335">
        <v>0</v>
      </c>
      <c r="R27" s="335">
        <v>0</v>
      </c>
      <c r="S27" s="335">
        <v>0</v>
      </c>
      <c r="T27" s="571" t="s">
        <v>1405</v>
      </c>
    </row>
    <row r="28" spans="1:20" s="336" customFormat="1" ht="21" customHeight="1">
      <c r="A28" s="329" t="s">
        <v>1406</v>
      </c>
      <c r="B28" s="330">
        <v>1688.1</v>
      </c>
      <c r="C28" s="330">
        <v>86645</v>
      </c>
      <c r="D28" s="331">
        <v>5132.69356080801</v>
      </c>
      <c r="E28" s="332">
        <v>233</v>
      </c>
      <c r="F28" s="330">
        <v>11820</v>
      </c>
      <c r="G28" s="331">
        <v>5072.961373390558</v>
      </c>
      <c r="H28" s="332">
        <v>5</v>
      </c>
      <c r="I28" s="330">
        <v>65</v>
      </c>
      <c r="J28" s="331">
        <v>1300</v>
      </c>
      <c r="K28" s="333">
        <v>9.4</v>
      </c>
      <c r="L28" s="330">
        <v>192</v>
      </c>
      <c r="M28" s="331">
        <v>2042.5531914893622</v>
      </c>
      <c r="N28" s="332">
        <v>1242</v>
      </c>
      <c r="O28" s="332">
        <v>72007</v>
      </c>
      <c r="P28" s="331">
        <v>5797.665056360709</v>
      </c>
      <c r="Q28" s="334">
        <v>198.7</v>
      </c>
      <c r="R28" s="330">
        <v>2561</v>
      </c>
      <c r="S28" s="331">
        <v>1288.87770508304</v>
      </c>
      <c r="T28" s="570" t="s">
        <v>1406</v>
      </c>
    </row>
    <row r="29" spans="1:20" s="336" customFormat="1" ht="21" customHeight="1">
      <c r="A29" s="528" t="s">
        <v>1407</v>
      </c>
      <c r="B29" s="327">
        <v>94</v>
      </c>
      <c r="C29" s="326">
        <v>4295</v>
      </c>
      <c r="D29" s="326">
        <v>4569.148936170212</v>
      </c>
      <c r="E29" s="326">
        <v>58</v>
      </c>
      <c r="F29" s="326">
        <v>2843</v>
      </c>
      <c r="G29" s="326">
        <v>4901.724137931034</v>
      </c>
      <c r="H29" s="326">
        <v>7</v>
      </c>
      <c r="I29" s="326">
        <v>60</v>
      </c>
      <c r="J29" s="326">
        <v>857.1428571428571</v>
      </c>
      <c r="K29" s="326">
        <v>4</v>
      </c>
      <c r="L29" s="326">
        <v>212</v>
      </c>
      <c r="M29" s="326">
        <v>5300</v>
      </c>
      <c r="N29" s="326">
        <v>25</v>
      </c>
      <c r="O29" s="326">
        <v>1180</v>
      </c>
      <c r="P29" s="326">
        <v>4720</v>
      </c>
      <c r="Q29" s="335" t="s">
        <v>1016</v>
      </c>
      <c r="R29" s="335" t="s">
        <v>1016</v>
      </c>
      <c r="S29" s="335" t="s">
        <v>1016</v>
      </c>
      <c r="T29" s="571" t="s">
        <v>1407</v>
      </c>
    </row>
    <row r="30" spans="1:20" s="336" customFormat="1" ht="21" customHeight="1">
      <c r="A30" s="329" t="s">
        <v>1408</v>
      </c>
      <c r="B30" s="330">
        <v>1683</v>
      </c>
      <c r="C30" s="330">
        <v>94337</v>
      </c>
      <c r="D30" s="331">
        <v>5605.288175876411</v>
      </c>
      <c r="E30" s="332">
        <v>189</v>
      </c>
      <c r="F30" s="330">
        <v>9858</v>
      </c>
      <c r="G30" s="331">
        <v>5215.873015873016</v>
      </c>
      <c r="H30" s="332">
        <v>6</v>
      </c>
      <c r="I30" s="330">
        <v>78</v>
      </c>
      <c r="J30" s="331">
        <v>1300</v>
      </c>
      <c r="K30" s="333">
        <v>11</v>
      </c>
      <c r="L30" s="330">
        <v>233</v>
      </c>
      <c r="M30" s="331">
        <v>2118.1818181818185</v>
      </c>
      <c r="N30" s="332">
        <v>1361</v>
      </c>
      <c r="O30" s="332">
        <v>81501</v>
      </c>
      <c r="P30" s="331">
        <v>5988.317413666422</v>
      </c>
      <c r="Q30" s="334">
        <v>116</v>
      </c>
      <c r="R30" s="330">
        <v>2667</v>
      </c>
      <c r="S30" s="331">
        <v>2299.137931034483</v>
      </c>
      <c r="T30" s="570" t="s">
        <v>1408</v>
      </c>
    </row>
    <row r="31" spans="1:20" s="339" customFormat="1" ht="21" customHeight="1">
      <c r="A31" s="529" t="s">
        <v>1409</v>
      </c>
      <c r="B31" s="337">
        <v>91</v>
      </c>
      <c r="C31" s="338">
        <v>4391</v>
      </c>
      <c r="D31" s="338">
        <v>4825</v>
      </c>
      <c r="E31" s="338">
        <v>45.23</v>
      </c>
      <c r="F31" s="338">
        <v>2160</v>
      </c>
      <c r="G31" s="338">
        <f>F31/E31*100</f>
        <v>4775.591421622817</v>
      </c>
      <c r="H31" s="338">
        <v>2</v>
      </c>
      <c r="I31" s="338">
        <v>8</v>
      </c>
      <c r="J31" s="338">
        <f>I31/H31*100</f>
        <v>400</v>
      </c>
      <c r="K31" s="338">
        <v>6</v>
      </c>
      <c r="L31" s="338">
        <v>84</v>
      </c>
      <c r="M31" s="338">
        <f>L31/K31*100</f>
        <v>1400</v>
      </c>
      <c r="N31" s="338">
        <v>36</v>
      </c>
      <c r="O31" s="338">
        <v>2095</v>
      </c>
      <c r="P31" s="338">
        <f>O31/N31*100</f>
        <v>5819.444444444444</v>
      </c>
      <c r="Q31" s="338">
        <v>1.8</v>
      </c>
      <c r="R31" s="338">
        <v>44</v>
      </c>
      <c r="S31" s="338">
        <v>2200</v>
      </c>
      <c r="T31" s="572" t="s">
        <v>1409</v>
      </c>
    </row>
    <row r="32" spans="1:20" s="340" customFormat="1" ht="21" customHeight="1">
      <c r="A32" s="533" t="s">
        <v>1410</v>
      </c>
      <c r="B32" s="652">
        <v>1775.3</v>
      </c>
      <c r="C32" s="652">
        <v>94050</v>
      </c>
      <c r="D32" s="653">
        <f>(C32/B32)*100</f>
        <v>5297.6961640286145</v>
      </c>
      <c r="E32" s="652">
        <v>183.3</v>
      </c>
      <c r="F32" s="652">
        <v>9181</v>
      </c>
      <c r="G32" s="653">
        <f>(F32/E32)*100</f>
        <v>5008.728859792689</v>
      </c>
      <c r="H32" s="653">
        <v>7</v>
      </c>
      <c r="I32" s="653">
        <v>91</v>
      </c>
      <c r="J32" s="653">
        <f>(I32/H32)*100</f>
        <v>1300</v>
      </c>
      <c r="K32" s="652">
        <v>2</v>
      </c>
      <c r="L32" s="654">
        <v>36</v>
      </c>
      <c r="M32" s="653">
        <f>(L32/K32)*100</f>
        <v>1800</v>
      </c>
      <c r="N32" s="653">
        <v>1450</v>
      </c>
      <c r="O32" s="653">
        <v>81818</v>
      </c>
      <c r="P32" s="653">
        <f>(O32/N32)*100</f>
        <v>5642.620689655173</v>
      </c>
      <c r="Q32" s="653">
        <v>133</v>
      </c>
      <c r="R32" s="653">
        <v>2924</v>
      </c>
      <c r="S32" s="653">
        <f>(R32/Q32)*100</f>
        <v>2198.496240601504</v>
      </c>
      <c r="T32" s="573" t="s">
        <v>1410</v>
      </c>
    </row>
    <row r="33" spans="1:20" s="343" customFormat="1" ht="21" customHeight="1" thickBot="1">
      <c r="A33" s="101" t="s">
        <v>1411</v>
      </c>
      <c r="B33" s="341">
        <v>1695</v>
      </c>
      <c r="C33" s="325">
        <v>94557</v>
      </c>
      <c r="D33" s="325">
        <v>5578</v>
      </c>
      <c r="E33" s="325">
        <v>211</v>
      </c>
      <c r="F33" s="325">
        <v>12001</v>
      </c>
      <c r="G33" s="325">
        <v>5685</v>
      </c>
      <c r="H33" s="325">
        <v>9</v>
      </c>
      <c r="I33" s="325">
        <v>127</v>
      </c>
      <c r="J33" s="325">
        <v>1410</v>
      </c>
      <c r="K33" s="325">
        <v>19</v>
      </c>
      <c r="L33" s="325">
        <v>438</v>
      </c>
      <c r="M33" s="325">
        <v>2304</v>
      </c>
      <c r="N33" s="325">
        <v>1346</v>
      </c>
      <c r="O33" s="325">
        <v>79329</v>
      </c>
      <c r="P33" s="325">
        <v>5892</v>
      </c>
      <c r="Q33" s="325">
        <v>110</v>
      </c>
      <c r="R33" s="325">
        <v>2662</v>
      </c>
      <c r="S33" s="325">
        <v>2418</v>
      </c>
      <c r="T33" s="574" t="s">
        <v>1411</v>
      </c>
    </row>
    <row r="34" spans="1:23" s="106" customFormat="1" ht="19.5" customHeight="1">
      <c r="A34" s="626" t="s">
        <v>1412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342" t="s">
        <v>1569</v>
      </c>
      <c r="L34" s="1342"/>
      <c r="M34" s="1342"/>
      <c r="N34" s="1342"/>
      <c r="O34" s="1342"/>
      <c r="P34" s="1342"/>
      <c r="Q34" s="1342"/>
      <c r="R34" s="1342"/>
      <c r="S34" s="1342"/>
      <c r="T34" s="1342"/>
      <c r="U34" s="107"/>
      <c r="V34" s="107"/>
      <c r="W34" s="107"/>
    </row>
  </sheetData>
  <mergeCells count="19">
    <mergeCell ref="A1:W1"/>
    <mergeCell ref="B4:D4"/>
    <mergeCell ref="E4:G4"/>
    <mergeCell ref="H4:J4"/>
    <mergeCell ref="K4:M4"/>
    <mergeCell ref="N4:P4"/>
    <mergeCell ref="Q4:S4"/>
    <mergeCell ref="T4:V4"/>
    <mergeCell ref="W3:W6"/>
    <mergeCell ref="A3:A6"/>
    <mergeCell ref="K34:T34"/>
    <mergeCell ref="A19:A22"/>
    <mergeCell ref="T19:T22"/>
    <mergeCell ref="N20:P20"/>
    <mergeCell ref="Q20:S20"/>
    <mergeCell ref="B20:D20"/>
    <mergeCell ref="E20:G20"/>
    <mergeCell ref="H20:J20"/>
    <mergeCell ref="K20:M20"/>
  </mergeCells>
  <printOptions/>
  <pageMargins left="0.23" right="0.27" top="0.43" bottom="0.37" header="0.23" footer="0.29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L35"/>
  <sheetViews>
    <sheetView zoomScale="75" zoomScaleNormal="75" workbookViewId="0" topLeftCell="I19">
      <selection activeCell="X34" sqref="X34"/>
    </sheetView>
  </sheetViews>
  <sheetFormatPr defaultColWidth="8.88671875" defaultRowHeight="13.5"/>
  <cols>
    <col min="1" max="1" width="10.3359375" style="62" customWidth="1"/>
    <col min="2" max="22" width="8.99609375" style="62" customWidth="1"/>
    <col min="23" max="23" width="9.77734375" style="62" customWidth="1"/>
    <col min="24" max="16384" width="7.77734375" style="62" customWidth="1"/>
  </cols>
  <sheetData>
    <row r="1" spans="1:23" s="1161" customFormat="1" ht="39" customHeight="1">
      <c r="A1" s="1272" t="s">
        <v>800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</row>
    <row r="2" spans="1:21" s="321" customFormat="1" ht="21" customHeight="1" thickBot="1">
      <c r="A2" s="1274" t="s">
        <v>1413</v>
      </c>
      <c r="B2" s="1242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599" t="s">
        <v>1414</v>
      </c>
      <c r="O2" s="630"/>
      <c r="P2" s="630"/>
      <c r="Q2" s="630"/>
      <c r="R2" s="630"/>
      <c r="S2" s="630"/>
      <c r="T2" s="630"/>
      <c r="U2" s="650"/>
    </row>
    <row r="3" spans="1:23" s="2" customFormat="1" ht="27.75" customHeight="1">
      <c r="A3" s="1349" t="s">
        <v>464</v>
      </c>
      <c r="B3" s="1256" t="s">
        <v>222</v>
      </c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62"/>
      <c r="N3" s="1358" t="s">
        <v>498</v>
      </c>
      <c r="O3" s="1263"/>
      <c r="P3" s="1263"/>
      <c r="Q3" s="1263"/>
      <c r="R3" s="1263"/>
      <c r="S3" s="1263"/>
      <c r="T3" s="1263"/>
      <c r="U3" s="1263"/>
      <c r="V3" s="1263"/>
      <c r="W3" s="1263"/>
    </row>
    <row r="4" spans="1:23" s="2" customFormat="1" ht="27.75" customHeight="1">
      <c r="A4" s="1405"/>
      <c r="B4" s="1211"/>
      <c r="C4" s="1212"/>
      <c r="D4" s="1350"/>
      <c r="E4" s="1243" t="s">
        <v>223</v>
      </c>
      <c r="F4" s="1209"/>
      <c r="G4" s="1210"/>
      <c r="H4" s="1404" t="s">
        <v>224</v>
      </c>
      <c r="I4" s="1209"/>
      <c r="J4" s="1210"/>
      <c r="K4" s="1243" t="s">
        <v>1461</v>
      </c>
      <c r="L4" s="1209"/>
      <c r="M4" s="1210"/>
      <c r="N4" s="1273"/>
      <c r="O4" s="1263"/>
      <c r="P4" s="1263"/>
      <c r="Q4" s="1263"/>
      <c r="R4" s="1263"/>
      <c r="S4" s="1263"/>
      <c r="T4" s="1263"/>
      <c r="U4" s="1263"/>
      <c r="V4" s="1263"/>
      <c r="W4" s="1263"/>
    </row>
    <row r="5" spans="1:36" s="2" customFormat="1" ht="27.75" customHeight="1">
      <c r="A5" s="1405"/>
      <c r="B5" s="1259" t="s">
        <v>459</v>
      </c>
      <c r="C5" s="1260" t="s">
        <v>1439</v>
      </c>
      <c r="D5" s="1164" t="s">
        <v>460</v>
      </c>
      <c r="E5" s="1259" t="s">
        <v>459</v>
      </c>
      <c r="F5" s="1260" t="s">
        <v>1439</v>
      </c>
      <c r="G5" s="1164" t="s">
        <v>460</v>
      </c>
      <c r="H5" s="1259" t="s">
        <v>459</v>
      </c>
      <c r="I5" s="1260" t="s">
        <v>1439</v>
      </c>
      <c r="J5" s="1164" t="s">
        <v>460</v>
      </c>
      <c r="K5" s="1259" t="s">
        <v>459</v>
      </c>
      <c r="L5" s="1260" t="s">
        <v>1439</v>
      </c>
      <c r="M5" s="1164" t="s">
        <v>460</v>
      </c>
      <c r="N5" s="1273"/>
      <c r="O5" s="1263"/>
      <c r="P5" s="1264"/>
      <c r="Q5" s="1264"/>
      <c r="R5" s="1263"/>
      <c r="S5" s="1263"/>
      <c r="T5" s="1263"/>
      <c r="U5" s="1263"/>
      <c r="V5" s="1263"/>
      <c r="W5" s="126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2" customFormat="1" ht="27.75" customHeight="1">
      <c r="A6" s="1350"/>
      <c r="B6" s="1213" t="s">
        <v>461</v>
      </c>
      <c r="C6" s="1213"/>
      <c r="D6" s="1261" t="s">
        <v>422</v>
      </c>
      <c r="E6" s="1213" t="s">
        <v>461</v>
      </c>
      <c r="F6" s="1213"/>
      <c r="G6" s="1261" t="s">
        <v>422</v>
      </c>
      <c r="H6" s="1213" t="s">
        <v>461</v>
      </c>
      <c r="I6" s="1213"/>
      <c r="J6" s="1261" t="s">
        <v>422</v>
      </c>
      <c r="K6" s="1213" t="s">
        <v>461</v>
      </c>
      <c r="L6" s="1213"/>
      <c r="M6" s="1261" t="s">
        <v>422</v>
      </c>
      <c r="N6" s="1348"/>
      <c r="O6" s="1263"/>
      <c r="P6" s="1264"/>
      <c r="Q6" s="1264"/>
      <c r="R6" s="1263"/>
      <c r="S6" s="1263"/>
      <c r="T6" s="1263"/>
      <c r="U6" s="1263"/>
      <c r="V6" s="1263"/>
      <c r="W6" s="126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14" s="33" customFormat="1" ht="21.75" customHeight="1">
      <c r="A7" s="564" t="s">
        <v>1415</v>
      </c>
      <c r="B7" s="58">
        <f aca="true" t="shared" si="0" ref="B7:C11">SUM(E7,H7,K7)</f>
        <v>129</v>
      </c>
      <c r="C7" s="26">
        <f t="shared" si="0"/>
        <v>4560</v>
      </c>
      <c r="D7" s="26">
        <f>C7/B7*100</f>
        <v>3534.8837209302324</v>
      </c>
      <c r="E7" s="32">
        <v>127</v>
      </c>
      <c r="F7" s="32">
        <v>4490</v>
      </c>
      <c r="G7" s="26">
        <f>F7/E7*100</f>
        <v>3535.4330708661414</v>
      </c>
      <c r="H7" s="32">
        <v>2</v>
      </c>
      <c r="I7" s="32">
        <v>70</v>
      </c>
      <c r="J7" s="26">
        <f>I7/H7*100</f>
        <v>3500</v>
      </c>
      <c r="K7" s="97">
        <v>0</v>
      </c>
      <c r="L7" s="97">
        <v>0</v>
      </c>
      <c r="M7" s="97">
        <v>0</v>
      </c>
      <c r="N7" s="575" t="s">
        <v>1415</v>
      </c>
    </row>
    <row r="8" spans="1:14" s="239" customFormat="1" ht="21.75" customHeight="1">
      <c r="A8" s="565" t="s">
        <v>1416</v>
      </c>
      <c r="B8" s="230">
        <v>1631.6</v>
      </c>
      <c r="C8" s="229">
        <v>67270</v>
      </c>
      <c r="D8" s="230">
        <v>4122.946800686443</v>
      </c>
      <c r="E8" s="224">
        <v>121.6</v>
      </c>
      <c r="F8" s="229">
        <v>5360</v>
      </c>
      <c r="G8" s="230">
        <v>4407.894736842105</v>
      </c>
      <c r="H8" s="230">
        <v>1510</v>
      </c>
      <c r="I8" s="230">
        <v>61910</v>
      </c>
      <c r="J8" s="230">
        <v>4100</v>
      </c>
      <c r="K8" s="207" t="s">
        <v>424</v>
      </c>
      <c r="L8" s="207" t="s">
        <v>424</v>
      </c>
      <c r="M8" s="207" t="s">
        <v>424</v>
      </c>
      <c r="N8" s="576" t="s">
        <v>1416</v>
      </c>
    </row>
    <row r="9" spans="1:98" s="34" customFormat="1" ht="21.75" customHeight="1" thickBot="1">
      <c r="A9" s="566" t="s">
        <v>1417</v>
      </c>
      <c r="B9" s="58">
        <f t="shared" si="0"/>
        <v>108</v>
      </c>
      <c r="C9" s="26">
        <f t="shared" si="0"/>
        <v>4660</v>
      </c>
      <c r="D9" s="26">
        <f>C9/B9*100</f>
        <v>4314.814814814815</v>
      </c>
      <c r="E9" s="32">
        <v>108</v>
      </c>
      <c r="F9" s="32">
        <v>4660</v>
      </c>
      <c r="G9" s="26">
        <f>F9/E9*100</f>
        <v>4314.814814814815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577" t="s">
        <v>1417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</row>
    <row r="10" spans="1:14" s="239" customFormat="1" ht="21.75" customHeight="1">
      <c r="A10" s="565" t="s">
        <v>1418</v>
      </c>
      <c r="B10" s="230">
        <v>1494.2</v>
      </c>
      <c r="C10" s="229">
        <v>66935</v>
      </c>
      <c r="D10" s="230">
        <v>4479.65466470352</v>
      </c>
      <c r="E10" s="224">
        <v>164.2</v>
      </c>
      <c r="F10" s="229">
        <v>6935</v>
      </c>
      <c r="G10" s="230">
        <v>4223.507917174178</v>
      </c>
      <c r="H10" s="230">
        <v>1330</v>
      </c>
      <c r="I10" s="230">
        <v>60000</v>
      </c>
      <c r="J10" s="230">
        <v>4511.278195488721</v>
      </c>
      <c r="K10" s="207" t="s">
        <v>424</v>
      </c>
      <c r="L10" s="207" t="s">
        <v>424</v>
      </c>
      <c r="M10" s="207" t="s">
        <v>424</v>
      </c>
      <c r="N10" s="576" t="s">
        <v>1418</v>
      </c>
    </row>
    <row r="11" spans="1:14" s="33" customFormat="1" ht="21.75" customHeight="1">
      <c r="A11" s="566" t="s">
        <v>1419</v>
      </c>
      <c r="B11" s="58">
        <f t="shared" si="0"/>
        <v>84</v>
      </c>
      <c r="C11" s="26">
        <f t="shared" si="0"/>
        <v>3794</v>
      </c>
      <c r="D11" s="26">
        <f>C11/B11*100</f>
        <v>4516.666666666666</v>
      </c>
      <c r="E11" s="32">
        <v>84</v>
      </c>
      <c r="F11" s="32">
        <v>3794</v>
      </c>
      <c r="G11" s="26">
        <f>F11/E11*100</f>
        <v>4516.666666666666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577" t="s">
        <v>1419</v>
      </c>
    </row>
    <row r="12" spans="1:14" s="239" customFormat="1" ht="21.75" customHeight="1">
      <c r="A12" s="565" t="s">
        <v>1420</v>
      </c>
      <c r="B12" s="230">
        <v>1328.2</v>
      </c>
      <c r="C12" s="229">
        <v>58444</v>
      </c>
      <c r="D12" s="230">
        <v>4400.240927571149</v>
      </c>
      <c r="E12" s="224">
        <v>312.2</v>
      </c>
      <c r="F12" s="229">
        <v>13444</v>
      </c>
      <c r="G12" s="230">
        <v>4306.2139654067905</v>
      </c>
      <c r="H12" s="230">
        <v>1016</v>
      </c>
      <c r="I12" s="230">
        <v>45000</v>
      </c>
      <c r="J12" s="230">
        <v>4429.133858267716</v>
      </c>
      <c r="K12" s="97">
        <v>0</v>
      </c>
      <c r="L12" s="97">
        <v>0</v>
      </c>
      <c r="M12" s="97">
        <v>0</v>
      </c>
      <c r="N12" s="576" t="s">
        <v>1420</v>
      </c>
    </row>
    <row r="13" spans="1:14" s="33" customFormat="1" ht="21.75" customHeight="1">
      <c r="A13" s="566" t="s">
        <v>1421</v>
      </c>
      <c r="B13" s="58">
        <v>148</v>
      </c>
      <c r="C13" s="26">
        <v>7455</v>
      </c>
      <c r="D13" s="26">
        <v>5037.1621621621625</v>
      </c>
      <c r="E13" s="32">
        <v>148</v>
      </c>
      <c r="F13" s="32">
        <v>7455</v>
      </c>
      <c r="G13" s="26">
        <v>5037.1621621621625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577" t="s">
        <v>1421</v>
      </c>
    </row>
    <row r="14" spans="1:14" s="239" customFormat="1" ht="21.75" customHeight="1">
      <c r="A14" s="565" t="s">
        <v>1422</v>
      </c>
      <c r="B14" s="230">
        <v>2197</v>
      </c>
      <c r="C14" s="229">
        <v>98287</v>
      </c>
      <c r="D14" s="230">
        <v>4473.691397360037</v>
      </c>
      <c r="E14" s="224">
        <v>982</v>
      </c>
      <c r="F14" s="229">
        <v>44827</v>
      </c>
      <c r="G14" s="230">
        <v>4564.867617107943</v>
      </c>
      <c r="H14" s="230">
        <v>1215</v>
      </c>
      <c r="I14" s="230">
        <v>53460</v>
      </c>
      <c r="J14" s="230">
        <v>4400</v>
      </c>
      <c r="K14" s="97">
        <v>0</v>
      </c>
      <c r="L14" s="97">
        <v>0</v>
      </c>
      <c r="M14" s="97">
        <v>0</v>
      </c>
      <c r="N14" s="576" t="s">
        <v>1422</v>
      </c>
    </row>
    <row r="15" spans="1:98" s="238" customFormat="1" ht="21.75" customHeight="1" thickBot="1">
      <c r="A15" s="567" t="s">
        <v>1423</v>
      </c>
      <c r="B15" s="236">
        <v>203.7</v>
      </c>
      <c r="C15" s="237">
        <v>12755</v>
      </c>
      <c r="D15" s="237">
        <f>C15/B15*100</f>
        <v>6261.659302896417</v>
      </c>
      <c r="E15" s="165">
        <v>204</v>
      </c>
      <c r="F15" s="165">
        <v>12755</v>
      </c>
      <c r="G15" s="237">
        <f>F15/E15*100</f>
        <v>6252.450980392156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578" t="s">
        <v>1423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</row>
    <row r="16" spans="1:14" s="401" customFormat="1" ht="21.75" customHeight="1">
      <c r="A16" s="568" t="s">
        <v>1424</v>
      </c>
      <c r="B16" s="399">
        <v>1639</v>
      </c>
      <c r="C16" s="399">
        <v>86876</v>
      </c>
      <c r="D16" s="399">
        <v>5300</v>
      </c>
      <c r="E16" s="400">
        <v>1288.3</v>
      </c>
      <c r="F16" s="400">
        <v>71125.7</v>
      </c>
      <c r="G16" s="399">
        <v>5521</v>
      </c>
      <c r="H16" s="399">
        <v>351</v>
      </c>
      <c r="I16" s="399">
        <v>15790</v>
      </c>
      <c r="J16" s="399">
        <v>4499</v>
      </c>
      <c r="K16" s="97">
        <v>0</v>
      </c>
      <c r="L16" s="97">
        <v>0</v>
      </c>
      <c r="M16" s="97">
        <v>0</v>
      </c>
      <c r="N16" s="579" t="s">
        <v>1424</v>
      </c>
    </row>
    <row r="17" spans="1:14" s="96" customFormat="1" ht="24.75" customHeight="1" thickBot="1">
      <c r="A17" s="101" t="s">
        <v>1425</v>
      </c>
      <c r="B17" s="344">
        <v>2030</v>
      </c>
      <c r="C17" s="345">
        <v>118452</v>
      </c>
      <c r="D17" s="345">
        <v>5318</v>
      </c>
      <c r="E17" s="325">
        <v>1034</v>
      </c>
      <c r="F17" s="325">
        <v>67024</v>
      </c>
      <c r="G17" s="345">
        <v>6480</v>
      </c>
      <c r="H17" s="346">
        <v>1196</v>
      </c>
      <c r="I17" s="346">
        <v>51428</v>
      </c>
      <c r="J17" s="346">
        <v>4299</v>
      </c>
      <c r="K17" s="95">
        <v>0</v>
      </c>
      <c r="L17" s="95">
        <v>0</v>
      </c>
      <c r="M17" s="1255">
        <v>0</v>
      </c>
      <c r="N17" s="342" t="s">
        <v>1425</v>
      </c>
    </row>
    <row r="18" s="23" customFormat="1" ht="15" customHeight="1"/>
    <row r="19" spans="1:23" s="321" customFormat="1" ht="18" customHeight="1" thickBot="1">
      <c r="A19" s="1274" t="s">
        <v>1413</v>
      </c>
      <c r="B19" s="1242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50"/>
      <c r="W19" s="599" t="s">
        <v>1414</v>
      </c>
    </row>
    <row r="20" spans="1:23" s="2" customFormat="1" ht="27.75" customHeight="1">
      <c r="A20" s="1349" t="s">
        <v>464</v>
      </c>
      <c r="B20" s="1256" t="s">
        <v>215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8"/>
      <c r="R20" s="1258"/>
      <c r="S20" s="1258"/>
      <c r="T20" s="1257"/>
      <c r="U20" s="1257"/>
      <c r="V20" s="1257"/>
      <c r="W20" s="1358" t="s">
        <v>498</v>
      </c>
    </row>
    <row r="21" spans="1:23" s="2" customFormat="1" ht="27.75" customHeight="1">
      <c r="A21" s="1405"/>
      <c r="B21" s="1211"/>
      <c r="C21" s="1212"/>
      <c r="D21" s="1350"/>
      <c r="E21" s="1404" t="s">
        <v>216</v>
      </c>
      <c r="F21" s="1209"/>
      <c r="G21" s="1210"/>
      <c r="H21" s="1404" t="s">
        <v>217</v>
      </c>
      <c r="I21" s="1209"/>
      <c r="J21" s="1210"/>
      <c r="K21" s="1404" t="s">
        <v>218</v>
      </c>
      <c r="L21" s="1209"/>
      <c r="M21" s="1210"/>
      <c r="N21" s="1243" t="s">
        <v>219</v>
      </c>
      <c r="O21" s="1209"/>
      <c r="P21" s="1210"/>
      <c r="Q21" s="1243" t="s">
        <v>220</v>
      </c>
      <c r="R21" s="1209"/>
      <c r="S21" s="1210"/>
      <c r="T21" s="1243" t="s">
        <v>221</v>
      </c>
      <c r="U21" s="1209"/>
      <c r="V21" s="1209"/>
      <c r="W21" s="1273"/>
    </row>
    <row r="22" spans="1:23" s="2" customFormat="1" ht="27.75" customHeight="1">
      <c r="A22" s="1405"/>
      <c r="B22" s="1259" t="s">
        <v>459</v>
      </c>
      <c r="C22" s="1260" t="s">
        <v>1439</v>
      </c>
      <c r="D22" s="1164" t="s">
        <v>460</v>
      </c>
      <c r="E22" s="1259" t="s">
        <v>459</v>
      </c>
      <c r="F22" s="1260" t="s">
        <v>1439</v>
      </c>
      <c r="G22" s="1164" t="s">
        <v>460</v>
      </c>
      <c r="H22" s="1259" t="s">
        <v>459</v>
      </c>
      <c r="I22" s="1260" t="s">
        <v>1439</v>
      </c>
      <c r="J22" s="1164" t="s">
        <v>460</v>
      </c>
      <c r="K22" s="1259" t="s">
        <v>459</v>
      </c>
      <c r="L22" s="1260" t="s">
        <v>1439</v>
      </c>
      <c r="M22" s="1164" t="s">
        <v>460</v>
      </c>
      <c r="N22" s="1259" t="s">
        <v>459</v>
      </c>
      <c r="O22" s="1260" t="s">
        <v>1439</v>
      </c>
      <c r="P22" s="1164" t="s">
        <v>460</v>
      </c>
      <c r="Q22" s="1259" t="s">
        <v>459</v>
      </c>
      <c r="R22" s="1260" t="s">
        <v>1439</v>
      </c>
      <c r="S22" s="1164" t="s">
        <v>460</v>
      </c>
      <c r="T22" s="1259" t="s">
        <v>459</v>
      </c>
      <c r="U22" s="1260" t="s">
        <v>1439</v>
      </c>
      <c r="V22" s="1163" t="s">
        <v>460</v>
      </c>
      <c r="W22" s="1273"/>
    </row>
    <row r="23" spans="1:23" s="2" customFormat="1" ht="27.75" customHeight="1">
      <c r="A23" s="1350"/>
      <c r="B23" s="1213" t="s">
        <v>461</v>
      </c>
      <c r="C23" s="1213"/>
      <c r="D23" s="1261" t="s">
        <v>422</v>
      </c>
      <c r="E23" s="1213" t="s">
        <v>461</v>
      </c>
      <c r="F23" s="1213"/>
      <c r="G23" s="1261" t="s">
        <v>422</v>
      </c>
      <c r="H23" s="1213" t="s">
        <v>461</v>
      </c>
      <c r="I23" s="1213"/>
      <c r="J23" s="1261" t="s">
        <v>422</v>
      </c>
      <c r="K23" s="1213" t="s">
        <v>461</v>
      </c>
      <c r="L23" s="1213"/>
      <c r="M23" s="1261" t="s">
        <v>422</v>
      </c>
      <c r="N23" s="1213" t="s">
        <v>461</v>
      </c>
      <c r="O23" s="1213"/>
      <c r="P23" s="1261" t="s">
        <v>422</v>
      </c>
      <c r="Q23" s="1213" t="s">
        <v>461</v>
      </c>
      <c r="R23" s="1213"/>
      <c r="S23" s="1261" t="s">
        <v>422</v>
      </c>
      <c r="T23" s="1213" t="s">
        <v>461</v>
      </c>
      <c r="U23" s="1213"/>
      <c r="V23" s="1194" t="s">
        <v>422</v>
      </c>
      <c r="W23" s="1348"/>
    </row>
    <row r="24" spans="1:26" s="235" customFormat="1" ht="21.75" customHeight="1">
      <c r="A24" s="564" t="s">
        <v>1415</v>
      </c>
      <c r="B24" s="31">
        <f aca="true" t="shared" si="1" ref="B24:C28">SUM(E24,H24,K24,Q24,N24,T24)</f>
        <v>108</v>
      </c>
      <c r="C24" s="32">
        <f t="shared" si="1"/>
        <v>2070</v>
      </c>
      <c r="D24" s="26">
        <f>C24/B24*100</f>
        <v>1916.6666666666667</v>
      </c>
      <c r="E24" s="32">
        <v>4</v>
      </c>
      <c r="F24" s="32">
        <v>20</v>
      </c>
      <c r="G24" s="26">
        <f>F24/E24*100</f>
        <v>500</v>
      </c>
      <c r="H24" s="32">
        <v>50</v>
      </c>
      <c r="I24" s="32">
        <v>1150</v>
      </c>
      <c r="J24" s="26">
        <f>I24/H24*100</f>
        <v>2300</v>
      </c>
      <c r="K24" s="32">
        <v>5</v>
      </c>
      <c r="L24" s="32">
        <v>215</v>
      </c>
      <c r="M24" s="26">
        <f>L24/K24*100</f>
        <v>4300</v>
      </c>
      <c r="N24" s="32">
        <v>28</v>
      </c>
      <c r="O24" s="32">
        <v>180</v>
      </c>
      <c r="P24" s="26">
        <f>O24/N24*100</f>
        <v>642.8571428571429</v>
      </c>
      <c r="Q24" s="132">
        <v>0</v>
      </c>
      <c r="R24" s="132">
        <v>0</v>
      </c>
      <c r="S24" s="132">
        <v>0</v>
      </c>
      <c r="T24" s="32">
        <v>21</v>
      </c>
      <c r="U24" s="32">
        <v>505</v>
      </c>
      <c r="V24" s="32">
        <f>U24/T24*100</f>
        <v>2404.7619047619046</v>
      </c>
      <c r="W24" s="569" t="s">
        <v>1415</v>
      </c>
      <c r="X24" s="33"/>
      <c r="Z24" s="33"/>
    </row>
    <row r="25" spans="1:26" s="235" customFormat="1" ht="21.75" customHeight="1">
      <c r="A25" s="565" t="s">
        <v>1416</v>
      </c>
      <c r="B25" s="229">
        <v>2769.5</v>
      </c>
      <c r="C25" s="229">
        <v>72257</v>
      </c>
      <c r="D25" s="230">
        <v>2609.0269001624843</v>
      </c>
      <c r="E25" s="231">
        <v>5</v>
      </c>
      <c r="F25" s="228">
        <v>5</v>
      </c>
      <c r="G25" s="240">
        <v>100</v>
      </c>
      <c r="H25" s="230">
        <v>48</v>
      </c>
      <c r="I25" s="240">
        <v>1438</v>
      </c>
      <c r="J25" s="240">
        <v>2995.833333333333</v>
      </c>
      <c r="K25" s="230">
        <v>674</v>
      </c>
      <c r="L25" s="240">
        <v>36810</v>
      </c>
      <c r="M25" s="240">
        <v>5461.424332344214</v>
      </c>
      <c r="N25" s="230">
        <v>1743</v>
      </c>
      <c r="O25" s="240">
        <v>24771</v>
      </c>
      <c r="P25" s="240">
        <v>1421.170395869191</v>
      </c>
      <c r="Q25" s="230">
        <v>3</v>
      </c>
      <c r="R25" s="240">
        <v>15</v>
      </c>
      <c r="S25" s="240">
        <v>500</v>
      </c>
      <c r="T25" s="240">
        <v>296.5</v>
      </c>
      <c r="U25" s="240">
        <v>9218</v>
      </c>
      <c r="V25" s="240">
        <v>3108.93760539629</v>
      </c>
      <c r="W25" s="570" t="s">
        <v>1416</v>
      </c>
      <c r="X25" s="33"/>
      <c r="Z25" s="33"/>
    </row>
    <row r="26" spans="1:23" s="33" customFormat="1" ht="21.75" customHeight="1">
      <c r="A26" s="566" t="s">
        <v>1417</v>
      </c>
      <c r="B26" s="31">
        <f t="shared" si="1"/>
        <v>119</v>
      </c>
      <c r="C26" s="32">
        <f t="shared" si="1"/>
        <v>2537</v>
      </c>
      <c r="D26" s="26">
        <f>C26/B26*100</f>
        <v>2131.9327731092435</v>
      </c>
      <c r="E26" s="32">
        <v>3</v>
      </c>
      <c r="F26" s="32">
        <v>3</v>
      </c>
      <c r="G26" s="26">
        <f>F26/E26*100</f>
        <v>100</v>
      </c>
      <c r="H26" s="32">
        <v>50</v>
      </c>
      <c r="I26" s="32">
        <v>1150</v>
      </c>
      <c r="J26" s="26">
        <f>I26/H26*100</f>
        <v>2300</v>
      </c>
      <c r="K26" s="32">
        <v>10</v>
      </c>
      <c r="L26" s="32">
        <v>560</v>
      </c>
      <c r="M26" s="26">
        <f>L26/K26*100</f>
        <v>5600</v>
      </c>
      <c r="N26" s="32">
        <v>40</v>
      </c>
      <c r="O26" s="32">
        <v>440</v>
      </c>
      <c r="P26" s="26">
        <f>O26/N26*100</f>
        <v>1100</v>
      </c>
      <c r="Q26" s="132">
        <v>0</v>
      </c>
      <c r="R26" s="132">
        <v>0</v>
      </c>
      <c r="S26" s="132">
        <v>0</v>
      </c>
      <c r="T26" s="32">
        <v>16</v>
      </c>
      <c r="U26" s="32">
        <v>384</v>
      </c>
      <c r="V26" s="32">
        <f>U26/T26*100</f>
        <v>2400</v>
      </c>
      <c r="W26" s="571" t="s">
        <v>1417</v>
      </c>
    </row>
    <row r="27" spans="1:23" s="33" customFormat="1" ht="21.75" customHeight="1">
      <c r="A27" s="565" t="s">
        <v>1418</v>
      </c>
      <c r="B27" s="229">
        <v>2932.5</v>
      </c>
      <c r="C27" s="229">
        <v>80449</v>
      </c>
      <c r="D27" s="230">
        <v>2743.3589087809037</v>
      </c>
      <c r="E27" s="231">
        <v>9</v>
      </c>
      <c r="F27" s="228">
        <v>18</v>
      </c>
      <c r="G27" s="240">
        <v>200</v>
      </c>
      <c r="H27" s="230">
        <v>45</v>
      </c>
      <c r="I27" s="240">
        <v>1257</v>
      </c>
      <c r="J27" s="240">
        <v>2793.3333333333335</v>
      </c>
      <c r="K27" s="230">
        <v>814</v>
      </c>
      <c r="L27" s="240">
        <v>48668</v>
      </c>
      <c r="M27" s="240">
        <v>5978.869778869779</v>
      </c>
      <c r="N27" s="230">
        <v>1677</v>
      </c>
      <c r="O27" s="240">
        <v>24111</v>
      </c>
      <c r="P27" s="240">
        <v>1437.7459749552775</v>
      </c>
      <c r="Q27" s="230">
        <v>1</v>
      </c>
      <c r="R27" s="240">
        <v>6</v>
      </c>
      <c r="S27" s="240">
        <v>600</v>
      </c>
      <c r="T27" s="240">
        <v>386.5</v>
      </c>
      <c r="U27" s="240">
        <v>6389</v>
      </c>
      <c r="V27" s="240">
        <v>1653.040103492885</v>
      </c>
      <c r="W27" s="570" t="s">
        <v>1418</v>
      </c>
    </row>
    <row r="28" spans="1:23" s="33" customFormat="1" ht="21.75" customHeight="1">
      <c r="A28" s="566" t="s">
        <v>1419</v>
      </c>
      <c r="B28" s="31">
        <f t="shared" si="1"/>
        <v>91</v>
      </c>
      <c r="C28" s="32">
        <f t="shared" si="1"/>
        <v>2862</v>
      </c>
      <c r="D28" s="26">
        <f>C28/B28*100</f>
        <v>3145.0549450549447</v>
      </c>
      <c r="E28" s="32">
        <v>3</v>
      </c>
      <c r="F28" s="32">
        <v>32</v>
      </c>
      <c r="G28" s="26">
        <f>F28/E28*100</f>
        <v>1066.6666666666665</v>
      </c>
      <c r="H28" s="32">
        <v>49</v>
      </c>
      <c r="I28" s="32">
        <v>2058</v>
      </c>
      <c r="J28" s="26">
        <f>I28/H28*100</f>
        <v>4200</v>
      </c>
      <c r="K28" s="32">
        <v>7</v>
      </c>
      <c r="L28" s="32">
        <v>392</v>
      </c>
      <c r="M28" s="26">
        <f>L28/K28*100</f>
        <v>5600</v>
      </c>
      <c r="N28" s="32">
        <v>32</v>
      </c>
      <c r="O28" s="32">
        <v>380</v>
      </c>
      <c r="P28" s="26">
        <f>O28/N28*100</f>
        <v>1187.5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571" t="s">
        <v>1419</v>
      </c>
    </row>
    <row r="29" spans="1:23" s="33" customFormat="1" ht="21.75" customHeight="1">
      <c r="A29" s="565" t="s">
        <v>1420</v>
      </c>
      <c r="B29" s="229">
        <v>2824.4</v>
      </c>
      <c r="C29" s="229">
        <v>83493</v>
      </c>
      <c r="D29" s="230">
        <v>2956.1322758816036</v>
      </c>
      <c r="E29" s="231">
        <v>29.9</v>
      </c>
      <c r="F29" s="228">
        <v>96</v>
      </c>
      <c r="G29" s="240">
        <v>321.0702341137124</v>
      </c>
      <c r="H29" s="230">
        <v>52</v>
      </c>
      <c r="I29" s="240">
        <v>1556</v>
      </c>
      <c r="J29" s="240">
        <v>2992.3076923076924</v>
      </c>
      <c r="K29" s="230">
        <v>806</v>
      </c>
      <c r="L29" s="240">
        <v>48475</v>
      </c>
      <c r="M29" s="240">
        <v>6014.2679900744415</v>
      </c>
      <c r="N29" s="230">
        <v>1584</v>
      </c>
      <c r="O29" s="240">
        <v>25040</v>
      </c>
      <c r="P29" s="240">
        <v>1580.8080808080808</v>
      </c>
      <c r="Q29" s="230">
        <v>3</v>
      </c>
      <c r="R29" s="240">
        <v>15</v>
      </c>
      <c r="S29" s="240">
        <v>500</v>
      </c>
      <c r="T29" s="240">
        <v>349.5</v>
      </c>
      <c r="U29" s="240">
        <v>8311</v>
      </c>
      <c r="V29" s="240">
        <v>2377.9685264663804</v>
      </c>
      <c r="W29" s="570" t="s">
        <v>1420</v>
      </c>
    </row>
    <row r="30" spans="1:23" s="33" customFormat="1" ht="21.75" customHeight="1">
      <c r="A30" s="566" t="s">
        <v>1421</v>
      </c>
      <c r="B30" s="31">
        <v>82</v>
      </c>
      <c r="C30" s="32">
        <v>1886</v>
      </c>
      <c r="D30" s="26">
        <v>2300</v>
      </c>
      <c r="E30" s="32">
        <v>3</v>
      </c>
      <c r="F30" s="32">
        <v>20</v>
      </c>
      <c r="G30" s="26">
        <v>666.6666666666667</v>
      </c>
      <c r="H30" s="32">
        <v>36</v>
      </c>
      <c r="I30" s="32">
        <v>891</v>
      </c>
      <c r="J30" s="26">
        <v>2475</v>
      </c>
      <c r="K30" s="32">
        <v>6</v>
      </c>
      <c r="L30" s="32">
        <v>346</v>
      </c>
      <c r="M30" s="26">
        <v>5766.666666666666</v>
      </c>
      <c r="N30" s="32">
        <v>23</v>
      </c>
      <c r="O30" s="32">
        <v>388</v>
      </c>
      <c r="P30" s="26">
        <v>1686.9565217391305</v>
      </c>
      <c r="Q30" s="132">
        <v>0</v>
      </c>
      <c r="R30" s="132">
        <v>0</v>
      </c>
      <c r="S30" s="132">
        <v>0</v>
      </c>
      <c r="T30" s="132">
        <v>14</v>
      </c>
      <c r="U30" s="132">
        <v>241</v>
      </c>
      <c r="V30" s="132">
        <v>1721.4285714285716</v>
      </c>
      <c r="W30" s="571" t="s">
        <v>1421</v>
      </c>
    </row>
    <row r="31" spans="1:23" s="33" customFormat="1" ht="21.75" customHeight="1">
      <c r="A31" s="565" t="s">
        <v>1422</v>
      </c>
      <c r="B31" s="229">
        <v>2843</v>
      </c>
      <c r="C31" s="229">
        <v>76570</v>
      </c>
      <c r="D31" s="230">
        <v>2693.2817446359477</v>
      </c>
      <c r="E31" s="231">
        <v>30</v>
      </c>
      <c r="F31" s="228">
        <v>212</v>
      </c>
      <c r="G31" s="240">
        <v>706.6666666666666</v>
      </c>
      <c r="H31" s="230">
        <v>41</v>
      </c>
      <c r="I31" s="240">
        <v>1206</v>
      </c>
      <c r="J31" s="240">
        <v>2941.4634146341464</v>
      </c>
      <c r="K31" s="230">
        <v>675</v>
      </c>
      <c r="L31" s="240">
        <v>38932</v>
      </c>
      <c r="M31" s="240">
        <v>5767.7037037037035</v>
      </c>
      <c r="N31" s="230">
        <v>1725</v>
      </c>
      <c r="O31" s="240">
        <v>27883</v>
      </c>
      <c r="P31" s="240">
        <v>1616.4057971014493</v>
      </c>
      <c r="Q31" s="230">
        <v>4</v>
      </c>
      <c r="R31" s="240">
        <v>20</v>
      </c>
      <c r="S31" s="240">
        <v>500</v>
      </c>
      <c r="T31" s="240">
        <v>368</v>
      </c>
      <c r="U31" s="240">
        <v>8317</v>
      </c>
      <c r="V31" s="240">
        <v>2260.054347826087</v>
      </c>
      <c r="W31" s="570" t="s">
        <v>1422</v>
      </c>
    </row>
    <row r="32" spans="1:116" s="238" customFormat="1" ht="21.75" customHeight="1" thickBot="1">
      <c r="A32" s="567" t="s">
        <v>1423</v>
      </c>
      <c r="B32" s="212">
        <v>90</v>
      </c>
      <c r="C32" s="165">
        <v>2306</v>
      </c>
      <c r="D32" s="237">
        <f>C32/B32*100</f>
        <v>2562.222222222222</v>
      </c>
      <c r="E32" s="165">
        <v>6</v>
      </c>
      <c r="F32" s="165">
        <v>44</v>
      </c>
      <c r="G32" s="237">
        <f>F32/E32*100</f>
        <v>733.3333333333333</v>
      </c>
      <c r="H32" s="165">
        <v>54</v>
      </c>
      <c r="I32" s="165">
        <v>1591</v>
      </c>
      <c r="J32" s="237">
        <f>I32/H32*100</f>
        <v>2946.296296296296</v>
      </c>
      <c r="K32" s="165">
        <v>6</v>
      </c>
      <c r="L32" s="165">
        <v>275</v>
      </c>
      <c r="M32" s="237">
        <f>L32/K32*100</f>
        <v>4583.333333333334</v>
      </c>
      <c r="N32" s="165">
        <v>24</v>
      </c>
      <c r="O32" s="165">
        <v>396</v>
      </c>
      <c r="P32" s="237">
        <f>O32/N32*100</f>
        <v>1650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572" t="s">
        <v>1423</v>
      </c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</row>
    <row r="33" spans="1:23" s="227" customFormat="1" ht="21.75" customHeight="1">
      <c r="A33" s="568" t="s">
        <v>1424</v>
      </c>
      <c r="B33" s="241">
        <v>3009</v>
      </c>
      <c r="C33" s="242">
        <v>85302.8</v>
      </c>
      <c r="D33" s="243">
        <f>(C33/B33)*100</f>
        <v>2834.9219009637754</v>
      </c>
      <c r="E33" s="244">
        <v>23.2</v>
      </c>
      <c r="F33" s="244">
        <v>27</v>
      </c>
      <c r="G33" s="243">
        <f>(F33/E33)*100</f>
        <v>116.37931034482759</v>
      </c>
      <c r="H33" s="244">
        <v>470.8</v>
      </c>
      <c r="I33" s="245">
        <v>10490</v>
      </c>
      <c r="J33" s="243">
        <f>(I33/H33)*100</f>
        <v>2228.122344944775</v>
      </c>
      <c r="K33" s="244">
        <v>786</v>
      </c>
      <c r="L33" s="243">
        <v>45630</v>
      </c>
      <c r="M33" s="243">
        <f>(L33/K33)*100</f>
        <v>5805.343511450382</v>
      </c>
      <c r="N33" s="243">
        <v>1701</v>
      </c>
      <c r="O33" s="243">
        <v>28632</v>
      </c>
      <c r="P33" s="243">
        <f>(O33/N33)*100</f>
        <v>1683.2451499118165</v>
      </c>
      <c r="Q33" s="246">
        <v>4</v>
      </c>
      <c r="R33" s="246">
        <v>20</v>
      </c>
      <c r="S33" s="243">
        <f>(R33/Q33)*100</f>
        <v>500</v>
      </c>
      <c r="T33" s="243">
        <v>24</v>
      </c>
      <c r="U33" s="243">
        <v>504</v>
      </c>
      <c r="V33" s="243">
        <f>(U33/T33)*100</f>
        <v>2100</v>
      </c>
      <c r="W33" s="573" t="s">
        <v>1424</v>
      </c>
    </row>
    <row r="34" spans="1:23" s="96" customFormat="1" ht="22.5" customHeight="1" thickBot="1">
      <c r="A34" s="101" t="s">
        <v>1425</v>
      </c>
      <c r="B34" s="41">
        <v>3315</v>
      </c>
      <c r="C34" s="38">
        <v>87773</v>
      </c>
      <c r="D34" s="39">
        <f>C34/B34*100</f>
        <v>2647.7526395173454</v>
      </c>
      <c r="E34" s="38">
        <v>45</v>
      </c>
      <c r="F34" s="38">
        <v>109</v>
      </c>
      <c r="G34" s="39">
        <v>240</v>
      </c>
      <c r="H34" s="38">
        <v>86</v>
      </c>
      <c r="I34" s="38">
        <v>2606</v>
      </c>
      <c r="J34" s="39">
        <f>I34/H34*100</f>
        <v>3030.232558139535</v>
      </c>
      <c r="K34" s="38">
        <v>766</v>
      </c>
      <c r="L34" s="38">
        <v>44243</v>
      </c>
      <c r="M34" s="39">
        <v>5775</v>
      </c>
      <c r="N34" s="38">
        <v>1863</v>
      </c>
      <c r="O34" s="38">
        <v>29157</v>
      </c>
      <c r="P34" s="39">
        <v>1563</v>
      </c>
      <c r="Q34" s="95">
        <v>6</v>
      </c>
      <c r="R34" s="95">
        <v>50</v>
      </c>
      <c r="S34" s="95">
        <v>831</v>
      </c>
      <c r="T34" s="38">
        <v>549</v>
      </c>
      <c r="U34" s="38">
        <v>11608</v>
      </c>
      <c r="V34" s="38">
        <v>2112</v>
      </c>
      <c r="W34" s="140" t="s">
        <v>1425</v>
      </c>
    </row>
    <row r="35" spans="1:23" s="107" customFormat="1" ht="22.5" customHeight="1">
      <c r="A35" s="107" t="s">
        <v>1426</v>
      </c>
      <c r="K35" s="1342" t="s">
        <v>1569</v>
      </c>
      <c r="L35" s="1342"/>
      <c r="M35" s="1342"/>
      <c r="N35" s="1342"/>
      <c r="O35" s="1342"/>
      <c r="P35" s="1342"/>
      <c r="Q35" s="1342"/>
      <c r="R35" s="1342"/>
      <c r="S35" s="1342"/>
      <c r="T35" s="1342"/>
      <c r="U35" s="1342"/>
      <c r="V35" s="1342"/>
      <c r="W35" s="1342"/>
    </row>
    <row r="36" s="675" customFormat="1" ht="13.5"/>
    <row r="37" s="675" customFormat="1" ht="13.5"/>
    <row r="38" s="675" customFormat="1" ht="13.5"/>
    <row r="39" s="675" customFormat="1" ht="13.5"/>
    <row r="40" s="675" customFormat="1" ht="13.5"/>
    <row r="41" s="675" customFormat="1" ht="13.5"/>
    <row r="42" s="675" customFormat="1" ht="13.5"/>
    <row r="43" s="675" customFormat="1" ht="13.5"/>
    <row r="44" s="675" customFormat="1" ht="13.5"/>
    <row r="45" s="675" customFormat="1" ht="13.5"/>
    <row r="46" s="675" customFormat="1" ht="13.5"/>
    <row r="47" s="675" customFormat="1" ht="13.5"/>
    <row r="48" s="675" customFormat="1" ht="13.5"/>
  </sheetData>
  <mergeCells count="19">
    <mergeCell ref="K21:M21"/>
    <mergeCell ref="N21:P21"/>
    <mergeCell ref="Q21:S21"/>
    <mergeCell ref="T21:V21"/>
    <mergeCell ref="A19:B19"/>
    <mergeCell ref="B21:D21"/>
    <mergeCell ref="E21:G21"/>
    <mergeCell ref="H21:J21"/>
    <mergeCell ref="A20:A23"/>
    <mergeCell ref="K35:W35"/>
    <mergeCell ref="W20:W23"/>
    <mergeCell ref="A1:W1"/>
    <mergeCell ref="A2:B2"/>
    <mergeCell ref="K4:M4"/>
    <mergeCell ref="B4:D4"/>
    <mergeCell ref="H4:J4"/>
    <mergeCell ref="E4:G4"/>
    <mergeCell ref="A3:A6"/>
    <mergeCell ref="N3:N6"/>
  </mergeCells>
  <printOptions/>
  <pageMargins left="0.75" right="0.75" top="1" bottom="1" header="0.5" footer="0.5"/>
  <pageSetup horizontalDpi="600" verticalDpi="600" orientation="landscape" paperSize="9" scale="54" r:id="rId1"/>
  <colBreaks count="1" manualBreakCount="1">
    <brk id="23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G4">
      <selection activeCell="R11" sqref="R11"/>
    </sheetView>
  </sheetViews>
  <sheetFormatPr defaultColWidth="8.88671875" defaultRowHeight="13.5"/>
  <cols>
    <col min="1" max="1" width="7.77734375" style="130" customWidth="1"/>
    <col min="2" max="2" width="7.6640625" style="130" customWidth="1"/>
    <col min="3" max="3" width="8.77734375" style="130" customWidth="1"/>
    <col min="4" max="4" width="7.99609375" style="130" customWidth="1"/>
    <col min="5" max="5" width="8.77734375" style="130" customWidth="1"/>
    <col min="6" max="6" width="7.77734375" style="130" customWidth="1"/>
    <col min="7" max="7" width="8.77734375" style="130" customWidth="1"/>
    <col min="8" max="8" width="7.88671875" style="130" customWidth="1"/>
    <col min="9" max="9" width="8.77734375" style="130" customWidth="1"/>
    <col min="10" max="10" width="7.5546875" style="130" customWidth="1"/>
    <col min="11" max="11" width="8.77734375" style="130" customWidth="1"/>
    <col min="12" max="12" width="7.5546875" style="130" customWidth="1"/>
    <col min="13" max="13" width="8.77734375" style="130" customWidth="1"/>
    <col min="14" max="14" width="7.77734375" style="130" customWidth="1"/>
    <col min="15" max="15" width="8.77734375" style="130" customWidth="1"/>
    <col min="16" max="16" width="7.88671875" style="130" customWidth="1"/>
    <col min="17" max="17" width="8.77734375" style="130" customWidth="1"/>
    <col min="18" max="18" width="8.6640625" style="130" customWidth="1"/>
    <col min="19" max="16384" width="8.88671875" style="130" customWidth="1"/>
  </cols>
  <sheetData>
    <row r="1" spans="1:17" s="984" customFormat="1" ht="40.5" customHeight="1">
      <c r="A1" s="1406" t="s">
        <v>1427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7"/>
      <c r="O1" s="1407"/>
      <c r="P1" s="1407"/>
      <c r="Q1" s="1407"/>
    </row>
    <row r="2" spans="1:18" s="321" customFormat="1" ht="27" customHeight="1">
      <c r="A2" s="1408" t="s">
        <v>1428</v>
      </c>
      <c r="B2" s="1408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62"/>
      <c r="P2" s="662"/>
      <c r="Q2" s="662"/>
      <c r="R2" s="662" t="s">
        <v>1429</v>
      </c>
    </row>
    <row r="3" spans="1:18" s="2" customFormat="1" ht="45" customHeight="1">
      <c r="A3" s="1267"/>
      <c r="B3" s="1409" t="s">
        <v>250</v>
      </c>
      <c r="C3" s="1209"/>
      <c r="D3" s="1409" t="s">
        <v>251</v>
      </c>
      <c r="E3" s="1209"/>
      <c r="F3" s="1409" t="s">
        <v>252</v>
      </c>
      <c r="G3" s="1209"/>
      <c r="H3" s="1409" t="s">
        <v>253</v>
      </c>
      <c r="I3" s="1209"/>
      <c r="J3" s="1409" t="s">
        <v>254</v>
      </c>
      <c r="K3" s="1209"/>
      <c r="L3" s="1409" t="s">
        <v>255</v>
      </c>
      <c r="M3" s="1209"/>
      <c r="N3" s="1409" t="s">
        <v>256</v>
      </c>
      <c r="O3" s="1209"/>
      <c r="P3" s="1409" t="s">
        <v>257</v>
      </c>
      <c r="Q3" s="1209"/>
      <c r="R3" s="1268"/>
    </row>
    <row r="4" spans="1:18" s="2" customFormat="1" ht="45" customHeight="1">
      <c r="A4" s="1269"/>
      <c r="B4" s="1259" t="s">
        <v>258</v>
      </c>
      <c r="C4" s="1270" t="s">
        <v>259</v>
      </c>
      <c r="D4" s="1259" t="s">
        <v>258</v>
      </c>
      <c r="E4" s="1270" t="s">
        <v>259</v>
      </c>
      <c r="F4" s="1259" t="s">
        <v>258</v>
      </c>
      <c r="G4" s="1270" t="s">
        <v>259</v>
      </c>
      <c r="H4" s="1259" t="s">
        <v>258</v>
      </c>
      <c r="I4" s="1270" t="s">
        <v>259</v>
      </c>
      <c r="J4" s="1259" t="s">
        <v>258</v>
      </c>
      <c r="K4" s="1270" t="s">
        <v>259</v>
      </c>
      <c r="L4" s="1259" t="s">
        <v>258</v>
      </c>
      <c r="M4" s="1270" t="s">
        <v>259</v>
      </c>
      <c r="N4" s="1259" t="s">
        <v>258</v>
      </c>
      <c r="O4" s="1270" t="s">
        <v>259</v>
      </c>
      <c r="P4" s="1259" t="s">
        <v>258</v>
      </c>
      <c r="Q4" s="1253" t="s">
        <v>259</v>
      </c>
      <c r="R4" s="1275"/>
    </row>
    <row r="5" spans="1:18" s="2" customFormat="1" ht="45" customHeight="1">
      <c r="A5" s="1276"/>
      <c r="B5" s="1213" t="s">
        <v>260</v>
      </c>
      <c r="C5" s="1191" t="s">
        <v>261</v>
      </c>
      <c r="D5" s="1213" t="s">
        <v>260</v>
      </c>
      <c r="E5" s="1191" t="s">
        <v>261</v>
      </c>
      <c r="F5" s="1213" t="s">
        <v>260</v>
      </c>
      <c r="G5" s="1191" t="s">
        <v>261</v>
      </c>
      <c r="H5" s="1213" t="s">
        <v>260</v>
      </c>
      <c r="I5" s="1191" t="s">
        <v>261</v>
      </c>
      <c r="J5" s="1213" t="s">
        <v>260</v>
      </c>
      <c r="K5" s="1191" t="s">
        <v>261</v>
      </c>
      <c r="L5" s="1213" t="s">
        <v>260</v>
      </c>
      <c r="M5" s="1191" t="s">
        <v>261</v>
      </c>
      <c r="N5" s="1213" t="s">
        <v>260</v>
      </c>
      <c r="O5" s="1191" t="s">
        <v>261</v>
      </c>
      <c r="P5" s="1213" t="s">
        <v>260</v>
      </c>
      <c r="Q5" s="1191" t="s">
        <v>261</v>
      </c>
      <c r="R5" s="1277"/>
    </row>
    <row r="6" spans="1:18" s="141" customFormat="1" ht="46.5" customHeight="1">
      <c r="A6" s="794" t="s">
        <v>444</v>
      </c>
      <c r="B6" s="1088">
        <v>408</v>
      </c>
      <c r="C6" s="1089">
        <v>99756</v>
      </c>
      <c r="D6" s="1089">
        <v>169</v>
      </c>
      <c r="E6" s="1089">
        <v>81298</v>
      </c>
      <c r="F6" s="1089">
        <v>48</v>
      </c>
      <c r="G6" s="1089">
        <v>12693</v>
      </c>
      <c r="H6" s="1090" t="s">
        <v>424</v>
      </c>
      <c r="I6" s="1090" t="s">
        <v>424</v>
      </c>
      <c r="J6" s="1090" t="s">
        <v>424</v>
      </c>
      <c r="K6" s="1090" t="s">
        <v>424</v>
      </c>
      <c r="L6" s="1089">
        <v>82</v>
      </c>
      <c r="M6" s="1089">
        <v>1031</v>
      </c>
      <c r="N6" s="1089">
        <v>106</v>
      </c>
      <c r="O6" s="1089">
        <v>4159</v>
      </c>
      <c r="P6" s="1089">
        <v>3</v>
      </c>
      <c r="Q6" s="1089">
        <v>576</v>
      </c>
      <c r="R6" s="648" t="s">
        <v>444</v>
      </c>
    </row>
    <row r="7" spans="1:18" s="141" customFormat="1" ht="46.5" customHeight="1">
      <c r="A7" s="794" t="s">
        <v>452</v>
      </c>
      <c r="B7" s="1088">
        <v>434</v>
      </c>
      <c r="C7" s="1089">
        <v>90688</v>
      </c>
      <c r="D7" s="1089">
        <v>154</v>
      </c>
      <c r="E7" s="1089">
        <v>82298</v>
      </c>
      <c r="F7" s="1089">
        <v>44</v>
      </c>
      <c r="G7" s="1089">
        <v>3413</v>
      </c>
      <c r="H7" s="1090" t="s">
        <v>424</v>
      </c>
      <c r="I7" s="1090" t="s">
        <v>424</v>
      </c>
      <c r="J7" s="1090" t="s">
        <v>424</v>
      </c>
      <c r="K7" s="1090" t="s">
        <v>424</v>
      </c>
      <c r="L7" s="1089">
        <v>92</v>
      </c>
      <c r="M7" s="1089">
        <v>1472</v>
      </c>
      <c r="N7" s="1089">
        <v>142</v>
      </c>
      <c r="O7" s="1089">
        <v>2520</v>
      </c>
      <c r="P7" s="1089">
        <v>2</v>
      </c>
      <c r="Q7" s="1089">
        <v>570</v>
      </c>
      <c r="R7" s="648" t="s">
        <v>452</v>
      </c>
    </row>
    <row r="8" spans="1:18" s="141" customFormat="1" ht="46.5" customHeight="1">
      <c r="A8" s="794" t="s">
        <v>1013</v>
      </c>
      <c r="B8" s="1088">
        <v>442</v>
      </c>
      <c r="C8" s="1089">
        <v>88318</v>
      </c>
      <c r="D8" s="1089">
        <v>110</v>
      </c>
      <c r="E8" s="1089">
        <v>77707</v>
      </c>
      <c r="F8" s="1089">
        <v>56</v>
      </c>
      <c r="G8" s="1089">
        <v>5334</v>
      </c>
      <c r="H8" s="1090" t="s">
        <v>424</v>
      </c>
      <c r="I8" s="1090" t="s">
        <v>424</v>
      </c>
      <c r="J8" s="1090" t="s">
        <v>424</v>
      </c>
      <c r="K8" s="1090" t="s">
        <v>424</v>
      </c>
      <c r="L8" s="1089">
        <v>138</v>
      </c>
      <c r="M8" s="1089">
        <v>1915</v>
      </c>
      <c r="N8" s="1089">
        <v>144</v>
      </c>
      <c r="O8" s="1089">
        <v>15401</v>
      </c>
      <c r="P8" s="1089">
        <v>2</v>
      </c>
      <c r="Q8" s="1089">
        <v>603</v>
      </c>
      <c r="R8" s="648" t="s">
        <v>1013</v>
      </c>
    </row>
    <row r="9" spans="1:18" s="141" customFormat="1" ht="46.5" customHeight="1">
      <c r="A9" s="794" t="s">
        <v>493</v>
      </c>
      <c r="B9" s="1088">
        <v>416</v>
      </c>
      <c r="C9" s="1089">
        <v>69252</v>
      </c>
      <c r="D9" s="1089">
        <v>160</v>
      </c>
      <c r="E9" s="1089">
        <v>58218</v>
      </c>
      <c r="F9" s="1089">
        <v>3</v>
      </c>
      <c r="G9" s="1089">
        <v>558</v>
      </c>
      <c r="H9" s="1090">
        <v>42</v>
      </c>
      <c r="I9" s="1090">
        <v>5060</v>
      </c>
      <c r="J9" s="1090">
        <v>5</v>
      </c>
      <c r="K9" s="1090">
        <v>1520</v>
      </c>
      <c r="L9" s="1089">
        <v>145</v>
      </c>
      <c r="M9" s="1089">
        <v>1498</v>
      </c>
      <c r="N9" s="1089">
        <v>59</v>
      </c>
      <c r="O9" s="1089">
        <v>1317</v>
      </c>
      <c r="P9" s="1089">
        <v>2</v>
      </c>
      <c r="Q9" s="1089">
        <v>1081</v>
      </c>
      <c r="R9" s="648" t="s">
        <v>1430</v>
      </c>
    </row>
    <row r="10" spans="1:18" s="141" customFormat="1" ht="46.5" customHeight="1">
      <c r="A10" s="794" t="s">
        <v>1014</v>
      </c>
      <c r="B10" s="1088">
        <v>433</v>
      </c>
      <c r="C10" s="1089">
        <v>64143</v>
      </c>
      <c r="D10" s="1089">
        <v>160</v>
      </c>
      <c r="E10" s="1089">
        <v>51250</v>
      </c>
      <c r="F10" s="1089">
        <v>2</v>
      </c>
      <c r="G10" s="1089">
        <v>242</v>
      </c>
      <c r="H10" s="1090">
        <v>40</v>
      </c>
      <c r="I10" s="1090">
        <v>6433</v>
      </c>
      <c r="J10" s="1090">
        <v>7</v>
      </c>
      <c r="K10" s="1090">
        <v>1710</v>
      </c>
      <c r="L10" s="1089">
        <v>114</v>
      </c>
      <c r="M10" s="1089">
        <v>1506</v>
      </c>
      <c r="N10" s="1089">
        <v>109</v>
      </c>
      <c r="O10" s="1089">
        <v>1963</v>
      </c>
      <c r="P10" s="1089">
        <v>1</v>
      </c>
      <c r="Q10" s="1089">
        <v>1039</v>
      </c>
      <c r="R10" s="648" t="s">
        <v>1431</v>
      </c>
    </row>
    <row r="11" spans="1:18" s="1095" customFormat="1" ht="46.5" customHeight="1">
      <c r="A11" s="1091" t="s">
        <v>1437</v>
      </c>
      <c r="B11" s="1092">
        <f>SUM(D11,F11,H11,J11,L11,N11,P11)</f>
        <v>471</v>
      </c>
      <c r="C11" s="1093">
        <f>SUM(E11,G11,I11,K11,M11,O11,Q11)</f>
        <v>59407</v>
      </c>
      <c r="D11" s="1093">
        <v>175</v>
      </c>
      <c r="E11" s="1093">
        <v>48032</v>
      </c>
      <c r="F11" s="1093">
        <v>6</v>
      </c>
      <c r="G11" s="1093">
        <v>529</v>
      </c>
      <c r="H11" s="1093">
        <v>36</v>
      </c>
      <c r="I11" s="1093">
        <v>3967</v>
      </c>
      <c r="J11" s="1093">
        <v>7</v>
      </c>
      <c r="K11" s="1093">
        <v>1823</v>
      </c>
      <c r="L11" s="1093">
        <v>166</v>
      </c>
      <c r="M11" s="1093">
        <v>2209</v>
      </c>
      <c r="N11" s="1093">
        <v>80</v>
      </c>
      <c r="O11" s="1093">
        <v>2283</v>
      </c>
      <c r="P11" s="1093">
        <v>1</v>
      </c>
      <c r="Q11" s="1093">
        <v>564</v>
      </c>
      <c r="R11" s="1094" t="s">
        <v>1437</v>
      </c>
    </row>
    <row r="12" spans="1:18" s="141" customFormat="1" ht="18" customHeight="1">
      <c r="A12" s="1096" t="s">
        <v>1432</v>
      </c>
      <c r="B12" s="1096"/>
      <c r="C12" s="1096"/>
      <c r="D12" s="660"/>
      <c r="E12" s="660"/>
      <c r="F12" s="660"/>
      <c r="G12" s="660"/>
      <c r="H12" s="1096"/>
      <c r="I12" s="660"/>
      <c r="O12" s="629"/>
      <c r="P12" s="660"/>
      <c r="Q12" s="1097"/>
      <c r="R12" s="1098" t="s">
        <v>1433</v>
      </c>
    </row>
    <row r="13" spans="1:11" s="141" customFormat="1" ht="18" customHeight="1">
      <c r="A13" s="141" t="s">
        <v>1434</v>
      </c>
      <c r="G13" s="660"/>
      <c r="H13" s="660"/>
      <c r="K13" s="892"/>
    </row>
    <row r="14" spans="1:11" s="141" customFormat="1" ht="18" customHeight="1">
      <c r="A14" s="141" t="s">
        <v>1435</v>
      </c>
      <c r="G14" s="660"/>
      <c r="H14" s="660"/>
      <c r="K14" s="892"/>
    </row>
    <row r="15" spans="1:11" s="141" customFormat="1" ht="18" customHeight="1">
      <c r="A15" s="141" t="s">
        <v>1436</v>
      </c>
      <c r="K15" s="892"/>
    </row>
    <row r="16" s="141" customFormat="1" ht="18" customHeight="1">
      <c r="A16" s="141" t="s">
        <v>802</v>
      </c>
    </row>
    <row r="17" s="141" customFormat="1" ht="13.5"/>
    <row r="18" s="141" customFormat="1" ht="13.5"/>
    <row r="19" s="141" customFormat="1" ht="13.5"/>
  </sheetData>
  <mergeCells count="10">
    <mergeCell ref="A1:Q1"/>
    <mergeCell ref="A2:B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C16">
      <selection activeCell="J31" sqref="J31"/>
    </sheetView>
  </sheetViews>
  <sheetFormatPr defaultColWidth="8.88671875" defaultRowHeight="21.75" customHeight="1"/>
  <cols>
    <col min="1" max="1" width="15.77734375" style="62" customWidth="1"/>
    <col min="2" max="10" width="9.77734375" style="62" customWidth="1"/>
    <col min="11" max="11" width="10.5546875" style="62" customWidth="1"/>
    <col min="12" max="13" width="9.77734375" style="62" customWidth="1"/>
    <col min="14" max="14" width="14.77734375" style="62" customWidth="1"/>
    <col min="15" max="16384" width="7.77734375" style="62" customWidth="1"/>
  </cols>
  <sheetData>
    <row r="1" spans="1:20" s="677" customFormat="1" ht="30" customHeight="1">
      <c r="A1" s="1369" t="s">
        <v>1443</v>
      </c>
      <c r="B1" s="1369"/>
      <c r="C1" s="1369"/>
      <c r="D1" s="1369"/>
      <c r="E1" s="1369"/>
      <c r="F1" s="1369"/>
      <c r="G1" s="1369"/>
      <c r="H1" s="1369"/>
      <c r="I1" s="1369"/>
      <c r="J1" s="1369"/>
      <c r="K1" s="1369"/>
      <c r="L1" s="1369"/>
      <c r="M1" s="1369"/>
      <c r="N1" s="670"/>
      <c r="O1" s="613"/>
      <c r="P1" s="613"/>
      <c r="Q1" s="613"/>
      <c r="R1" s="613"/>
      <c r="S1" s="613"/>
      <c r="T1" s="613"/>
    </row>
    <row r="2" spans="1:18" s="321" customFormat="1" ht="13.5" customHeight="1" thickBot="1">
      <c r="A2" s="1274" t="s">
        <v>417</v>
      </c>
      <c r="B2" s="1242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71" t="s">
        <v>418</v>
      </c>
      <c r="N2" s="672"/>
      <c r="O2" s="630"/>
      <c r="P2" s="630"/>
      <c r="Q2" s="630"/>
      <c r="R2" s="630"/>
    </row>
    <row r="3" spans="1:14" s="913" customFormat="1" ht="18" customHeight="1">
      <c r="A3" s="1415" t="s">
        <v>464</v>
      </c>
      <c r="B3" s="1418" t="s">
        <v>927</v>
      </c>
      <c r="C3" s="1419"/>
      <c r="D3" s="1420"/>
      <c r="E3" s="1371" t="s">
        <v>928</v>
      </c>
      <c r="F3" s="1372"/>
      <c r="G3" s="1359"/>
      <c r="H3" s="1421" t="s">
        <v>929</v>
      </c>
      <c r="I3" s="1372"/>
      <c r="J3" s="1359"/>
      <c r="K3" s="1371" t="s">
        <v>930</v>
      </c>
      <c r="L3" s="1372"/>
      <c r="M3" s="1372"/>
      <c r="N3" s="1412" t="s">
        <v>498</v>
      </c>
    </row>
    <row r="4" spans="1:14" s="913" customFormat="1" ht="18" customHeight="1">
      <c r="A4" s="1416"/>
      <c r="B4" s="1241" t="s">
        <v>459</v>
      </c>
      <c r="C4" s="1278" t="s">
        <v>1439</v>
      </c>
      <c r="D4" s="1163" t="s">
        <v>1438</v>
      </c>
      <c r="E4" s="1241" t="s">
        <v>459</v>
      </c>
      <c r="F4" s="1279" t="s">
        <v>1439</v>
      </c>
      <c r="G4" s="1246" t="s">
        <v>460</v>
      </c>
      <c r="H4" s="1241" t="s">
        <v>459</v>
      </c>
      <c r="I4" s="1279" t="s">
        <v>1439</v>
      </c>
      <c r="J4" s="1246" t="s">
        <v>460</v>
      </c>
      <c r="K4" s="1241" t="s">
        <v>459</v>
      </c>
      <c r="L4" s="1279" t="s">
        <v>1439</v>
      </c>
      <c r="M4" s="1280" t="s">
        <v>460</v>
      </c>
      <c r="N4" s="1413"/>
    </row>
    <row r="5" spans="1:14" s="913" customFormat="1" ht="18" customHeight="1">
      <c r="A5" s="1417"/>
      <c r="B5" s="1231" t="s">
        <v>461</v>
      </c>
      <c r="C5" s="1281"/>
      <c r="D5" s="1282" t="s">
        <v>421</v>
      </c>
      <c r="E5" s="1231" t="s">
        <v>461</v>
      </c>
      <c r="F5" s="1231"/>
      <c r="G5" s="1283" t="s">
        <v>422</v>
      </c>
      <c r="H5" s="1231" t="s">
        <v>461</v>
      </c>
      <c r="I5" s="1231"/>
      <c r="J5" s="1283" t="s">
        <v>422</v>
      </c>
      <c r="K5" s="1231" t="s">
        <v>461</v>
      </c>
      <c r="L5" s="1231"/>
      <c r="M5" s="1284" t="s">
        <v>422</v>
      </c>
      <c r="N5" s="1414"/>
    </row>
    <row r="6" spans="1:14" s="21" customFormat="1" ht="16.5" customHeight="1">
      <c r="A6" s="28" t="s">
        <v>872</v>
      </c>
      <c r="B6" s="31">
        <f>SUM(E6,H6,K6,B21,E21,H21)</f>
        <v>271</v>
      </c>
      <c r="C6" s="32">
        <f>SUM(F6,I6,L6,C21,F21,I21)</f>
        <v>1808</v>
      </c>
      <c r="D6" s="32">
        <f>C6/B6*100</f>
        <v>667.1586715867159</v>
      </c>
      <c r="E6" s="32">
        <v>39</v>
      </c>
      <c r="F6" s="32">
        <v>56</v>
      </c>
      <c r="G6" s="32">
        <f>F6/E6*100</f>
        <v>143.5897435897436</v>
      </c>
      <c r="H6" s="32">
        <v>93</v>
      </c>
      <c r="I6" s="32">
        <v>64</v>
      </c>
      <c r="J6" s="32">
        <f>I6/H6*100</f>
        <v>68.81720430107528</v>
      </c>
      <c r="K6" s="97">
        <v>0</v>
      </c>
      <c r="L6" s="97">
        <v>0</v>
      </c>
      <c r="M6" s="97">
        <v>0</v>
      </c>
      <c r="N6" s="526" t="s">
        <v>872</v>
      </c>
    </row>
    <row r="7" spans="1:14" s="21" customFormat="1" ht="16.5" customHeight="1">
      <c r="A7" s="620" t="s">
        <v>551</v>
      </c>
      <c r="B7" s="249">
        <v>3126</v>
      </c>
      <c r="C7" s="249">
        <v>4436</v>
      </c>
      <c r="D7" s="230">
        <v>141.9065898912348</v>
      </c>
      <c r="E7" s="223">
        <v>808</v>
      </c>
      <c r="F7" s="250">
        <v>1235</v>
      </c>
      <c r="G7" s="230">
        <v>152.84653465346534</v>
      </c>
      <c r="H7" s="223">
        <v>1903</v>
      </c>
      <c r="I7" s="250">
        <v>952</v>
      </c>
      <c r="J7" s="230">
        <v>50.02627430373096</v>
      </c>
      <c r="K7" s="97">
        <v>0</v>
      </c>
      <c r="L7" s="97">
        <v>0</v>
      </c>
      <c r="M7" s="97">
        <v>0</v>
      </c>
      <c r="N7" s="621" t="s">
        <v>551</v>
      </c>
    </row>
    <row r="8" spans="1:14" s="21" customFormat="1" ht="16.5" customHeight="1">
      <c r="A8" s="28" t="s">
        <v>873</v>
      </c>
      <c r="B8" s="31">
        <f>SUM(E8,H8,K8,B23,E23,H23)</f>
        <v>192</v>
      </c>
      <c r="C8" s="32">
        <f>SUM(F8,I8,L8,C23,F23,I23)</f>
        <v>437</v>
      </c>
      <c r="D8" s="32">
        <f>C8/B8*100</f>
        <v>227.60416666666666</v>
      </c>
      <c r="E8" s="32">
        <v>25</v>
      </c>
      <c r="F8" s="32">
        <v>35</v>
      </c>
      <c r="G8" s="32">
        <f>F8/E8*100</f>
        <v>140</v>
      </c>
      <c r="H8" s="32">
        <v>93</v>
      </c>
      <c r="I8" s="32">
        <v>60</v>
      </c>
      <c r="J8" s="32">
        <f>I8/H8*100</f>
        <v>64.51612903225806</v>
      </c>
      <c r="K8" s="97">
        <v>0</v>
      </c>
      <c r="L8" s="97">
        <v>0</v>
      </c>
      <c r="M8" s="97">
        <v>0</v>
      </c>
      <c r="N8" s="81" t="s">
        <v>873</v>
      </c>
    </row>
    <row r="9" spans="1:14" s="21" customFormat="1" ht="16.5" customHeight="1">
      <c r="A9" s="620" t="s">
        <v>552</v>
      </c>
      <c r="B9" s="249">
        <v>3137</v>
      </c>
      <c r="C9" s="249">
        <v>5080</v>
      </c>
      <c r="D9" s="230">
        <v>161.93815747529487</v>
      </c>
      <c r="E9" s="223">
        <v>445</v>
      </c>
      <c r="F9" s="250">
        <v>665</v>
      </c>
      <c r="G9" s="230">
        <v>149.43820224719101</v>
      </c>
      <c r="H9" s="223">
        <v>2059</v>
      </c>
      <c r="I9" s="250">
        <v>1159</v>
      </c>
      <c r="J9" s="230">
        <v>56.28946090335114</v>
      </c>
      <c r="K9" s="97">
        <v>0</v>
      </c>
      <c r="L9" s="97">
        <v>0</v>
      </c>
      <c r="M9" s="97">
        <v>0</v>
      </c>
      <c r="N9" s="621" t="s">
        <v>552</v>
      </c>
    </row>
    <row r="10" spans="1:14" s="21" customFormat="1" ht="16.5" customHeight="1">
      <c r="A10" s="28" t="s">
        <v>875</v>
      </c>
      <c r="B10" s="31">
        <f>SUM(E10,H10,K10,B25,E25,H25)</f>
        <v>241</v>
      </c>
      <c r="C10" s="32">
        <f>SUM(F10,I10,L10,C25,F25,I25)</f>
        <v>1294</v>
      </c>
      <c r="D10" s="32">
        <f>C10/B10*100</f>
        <v>536.9294605809129</v>
      </c>
      <c r="E10" s="32">
        <v>30</v>
      </c>
      <c r="F10" s="32">
        <v>30</v>
      </c>
      <c r="G10" s="32">
        <f>F10/E10*100</f>
        <v>100</v>
      </c>
      <c r="H10" s="32">
        <v>95</v>
      </c>
      <c r="I10" s="32">
        <v>32</v>
      </c>
      <c r="J10" s="32">
        <f>I10/H10*100</f>
        <v>33.68421052631579</v>
      </c>
      <c r="K10" s="97">
        <v>0</v>
      </c>
      <c r="L10" s="97">
        <v>0</v>
      </c>
      <c r="M10" s="97">
        <v>0</v>
      </c>
      <c r="N10" s="81" t="s">
        <v>875</v>
      </c>
    </row>
    <row r="11" spans="1:14" s="21" customFormat="1" ht="16.5" customHeight="1">
      <c r="A11" s="620" t="s">
        <v>553</v>
      </c>
      <c r="B11" s="249">
        <v>3002</v>
      </c>
      <c r="C11" s="249">
        <v>4116</v>
      </c>
      <c r="D11" s="230">
        <v>137.10859427048635</v>
      </c>
      <c r="E11" s="223">
        <v>454</v>
      </c>
      <c r="F11" s="250">
        <v>471</v>
      </c>
      <c r="G11" s="230">
        <v>103.74449339207048</v>
      </c>
      <c r="H11" s="223">
        <v>1899</v>
      </c>
      <c r="I11" s="250">
        <v>593</v>
      </c>
      <c r="J11" s="230">
        <v>31.22696155871511</v>
      </c>
      <c r="K11" s="97">
        <v>0</v>
      </c>
      <c r="L11" s="97">
        <v>0</v>
      </c>
      <c r="M11" s="97">
        <v>0</v>
      </c>
      <c r="N11" s="621" t="s">
        <v>553</v>
      </c>
    </row>
    <row r="12" spans="1:14" s="21" customFormat="1" ht="16.5" customHeight="1">
      <c r="A12" s="28" t="s">
        <v>877</v>
      </c>
      <c r="B12" s="31">
        <v>301</v>
      </c>
      <c r="C12" s="32">
        <v>2622</v>
      </c>
      <c r="D12" s="32">
        <v>871.0963455149501</v>
      </c>
      <c r="E12" s="32">
        <v>29</v>
      </c>
      <c r="F12" s="32">
        <v>25</v>
      </c>
      <c r="G12" s="32">
        <v>86.20689655172413</v>
      </c>
      <c r="H12" s="32">
        <v>90</v>
      </c>
      <c r="I12" s="32">
        <v>59</v>
      </c>
      <c r="J12" s="32">
        <v>65.55555555555556</v>
      </c>
      <c r="K12" s="97">
        <v>0</v>
      </c>
      <c r="L12" s="97">
        <v>0</v>
      </c>
      <c r="M12" s="97">
        <v>0</v>
      </c>
      <c r="N12" s="81" t="s">
        <v>877</v>
      </c>
    </row>
    <row r="13" spans="1:14" s="21" customFormat="1" ht="16.5" customHeight="1">
      <c r="A13" s="620" t="s">
        <v>554</v>
      </c>
      <c r="B13" s="249">
        <v>2795</v>
      </c>
      <c r="C13" s="249">
        <v>3587</v>
      </c>
      <c r="D13" s="230">
        <v>128.33631484794273</v>
      </c>
      <c r="E13" s="223">
        <v>427</v>
      </c>
      <c r="F13" s="250">
        <v>441</v>
      </c>
      <c r="G13" s="230">
        <v>103.27868852459017</v>
      </c>
      <c r="H13" s="223">
        <v>1451</v>
      </c>
      <c r="I13" s="250">
        <v>580</v>
      </c>
      <c r="J13" s="230">
        <v>39.9724328049621</v>
      </c>
      <c r="K13" s="97">
        <v>0</v>
      </c>
      <c r="L13" s="97">
        <v>0</v>
      </c>
      <c r="M13" s="97">
        <v>0</v>
      </c>
      <c r="N13" s="621" t="s">
        <v>554</v>
      </c>
    </row>
    <row r="14" spans="1:14" s="178" customFormat="1" ht="16.5" customHeight="1">
      <c r="A14" s="202" t="s">
        <v>879</v>
      </c>
      <c r="B14" s="212">
        <v>357.7</v>
      </c>
      <c r="C14" s="165">
        <v>2448</v>
      </c>
      <c r="D14" s="165">
        <v>684</v>
      </c>
      <c r="E14" s="165">
        <v>35</v>
      </c>
      <c r="F14" s="165">
        <v>35</v>
      </c>
      <c r="G14" s="165">
        <v>100</v>
      </c>
      <c r="H14" s="165">
        <v>92</v>
      </c>
      <c r="I14" s="165">
        <v>61</v>
      </c>
      <c r="J14" s="165">
        <v>66</v>
      </c>
      <c r="K14" s="248">
        <v>0</v>
      </c>
      <c r="L14" s="248">
        <v>0</v>
      </c>
      <c r="M14" s="248">
        <v>0</v>
      </c>
      <c r="N14" s="203" t="s">
        <v>879</v>
      </c>
    </row>
    <row r="15" spans="1:14" s="178" customFormat="1" ht="16.5" customHeight="1">
      <c r="A15" s="622" t="s">
        <v>555</v>
      </c>
      <c r="B15" s="673">
        <v>2426</v>
      </c>
      <c r="C15" s="673">
        <v>2819</v>
      </c>
      <c r="D15" s="399">
        <f>(C15/B15)*100</f>
        <v>116.19950535861501</v>
      </c>
      <c r="E15" s="673">
        <v>382</v>
      </c>
      <c r="F15" s="673">
        <v>452</v>
      </c>
      <c r="G15" s="399">
        <v>118</v>
      </c>
      <c r="H15" s="673">
        <v>1286</v>
      </c>
      <c r="I15" s="673">
        <v>801</v>
      </c>
      <c r="J15" s="674">
        <f>(I15/H15)*100</f>
        <v>62.28615863141525</v>
      </c>
      <c r="K15" s="248">
        <v>0</v>
      </c>
      <c r="L15" s="248">
        <v>0</v>
      </c>
      <c r="M15" s="248">
        <v>0</v>
      </c>
      <c r="N15" s="623" t="s">
        <v>555</v>
      </c>
    </row>
    <row r="16" spans="1:14" s="77" customFormat="1" ht="16.5" customHeight="1" thickBot="1">
      <c r="A16" s="73" t="s">
        <v>514</v>
      </c>
      <c r="B16" s="41">
        <v>2672</v>
      </c>
      <c r="C16" s="38">
        <v>5686</v>
      </c>
      <c r="D16" s="38">
        <v>213</v>
      </c>
      <c r="E16" s="38">
        <v>326</v>
      </c>
      <c r="F16" s="38">
        <v>252</v>
      </c>
      <c r="G16" s="38">
        <v>77</v>
      </c>
      <c r="H16" s="38">
        <v>1401</v>
      </c>
      <c r="I16" s="38">
        <v>1010</v>
      </c>
      <c r="J16" s="38">
        <v>72</v>
      </c>
      <c r="K16" s="103">
        <v>0</v>
      </c>
      <c r="L16" s="103" t="s">
        <v>423</v>
      </c>
      <c r="M16" s="103" t="s">
        <v>423</v>
      </c>
      <c r="N16" s="74" t="s">
        <v>514</v>
      </c>
    </row>
    <row r="17" s="675" customFormat="1" ht="15" customHeight="1" thickBot="1"/>
    <row r="18" spans="1:11" s="2" customFormat="1" ht="18" customHeight="1">
      <c r="A18" s="1415" t="s">
        <v>464</v>
      </c>
      <c r="B18" s="1371" t="s">
        <v>931</v>
      </c>
      <c r="C18" s="1372"/>
      <c r="D18" s="1359"/>
      <c r="E18" s="1371" t="s">
        <v>262</v>
      </c>
      <c r="F18" s="1372"/>
      <c r="G18" s="1359"/>
      <c r="H18" s="1371" t="s">
        <v>263</v>
      </c>
      <c r="I18" s="1372"/>
      <c r="J18" s="1372"/>
      <c r="K18" s="1412" t="s">
        <v>498</v>
      </c>
    </row>
    <row r="19" spans="1:13" s="1286" customFormat="1" ht="18" customHeight="1">
      <c r="A19" s="1416"/>
      <c r="B19" s="1241" t="s">
        <v>459</v>
      </c>
      <c r="C19" s="1279" t="s">
        <v>1439</v>
      </c>
      <c r="D19" s="1246" t="s">
        <v>460</v>
      </c>
      <c r="E19" s="1241" t="s">
        <v>459</v>
      </c>
      <c r="F19" s="1279" t="s">
        <v>1439</v>
      </c>
      <c r="G19" s="1246" t="s">
        <v>460</v>
      </c>
      <c r="H19" s="1241" t="s">
        <v>459</v>
      </c>
      <c r="I19" s="1279" t="s">
        <v>1439</v>
      </c>
      <c r="J19" s="1280" t="s">
        <v>460</v>
      </c>
      <c r="K19" s="1413"/>
      <c r="L19" s="1285"/>
      <c r="M19" s="1285"/>
    </row>
    <row r="20" spans="1:13" s="1286" customFormat="1" ht="18" customHeight="1">
      <c r="A20" s="1417"/>
      <c r="B20" s="1231" t="s">
        <v>461</v>
      </c>
      <c r="C20" s="1231"/>
      <c r="D20" s="1283" t="s">
        <v>422</v>
      </c>
      <c r="E20" s="1231" t="s">
        <v>461</v>
      </c>
      <c r="F20" s="1231"/>
      <c r="G20" s="1247" t="s">
        <v>932</v>
      </c>
      <c r="H20" s="1231" t="s">
        <v>461</v>
      </c>
      <c r="I20" s="1231"/>
      <c r="J20" s="1287" t="s">
        <v>932</v>
      </c>
      <c r="K20" s="1414"/>
      <c r="L20" s="1285"/>
      <c r="M20" s="1288"/>
    </row>
    <row r="21" spans="1:13" s="251" customFormat="1" ht="16.5" customHeight="1">
      <c r="A21" s="28" t="s">
        <v>872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32">
        <v>139</v>
      </c>
      <c r="I21" s="32">
        <v>1688</v>
      </c>
      <c r="J21" s="32">
        <f>I21/H21*100</f>
        <v>1214.3884892086332</v>
      </c>
      <c r="K21" s="569" t="s">
        <v>872</v>
      </c>
      <c r="L21" s="125"/>
      <c r="M21" s="357"/>
    </row>
    <row r="22" spans="1:13" s="251" customFormat="1" ht="16.5" customHeight="1">
      <c r="A22" s="620" t="s">
        <v>551</v>
      </c>
      <c r="B22" s="223">
        <v>98</v>
      </c>
      <c r="C22" s="252">
        <v>271</v>
      </c>
      <c r="D22" s="230">
        <v>276.53061224489795</v>
      </c>
      <c r="E22" s="97">
        <v>0</v>
      </c>
      <c r="F22" s="97">
        <v>0</v>
      </c>
      <c r="G22" s="97">
        <v>0</v>
      </c>
      <c r="H22" s="223">
        <v>317</v>
      </c>
      <c r="I22" s="223">
        <v>1978</v>
      </c>
      <c r="J22" s="230">
        <v>623.97476340694</v>
      </c>
      <c r="K22" s="570" t="s">
        <v>889</v>
      </c>
      <c r="L22" s="125"/>
      <c r="M22" s="357"/>
    </row>
    <row r="23" spans="1:13" s="251" customFormat="1" ht="16.5" customHeight="1">
      <c r="A23" s="28" t="s">
        <v>873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32">
        <v>74</v>
      </c>
      <c r="I23" s="32">
        <v>342</v>
      </c>
      <c r="J23" s="32">
        <f>I23/H23*100</f>
        <v>462.1621621621622</v>
      </c>
      <c r="K23" s="571" t="s">
        <v>873</v>
      </c>
      <c r="L23" s="125"/>
      <c r="M23" s="125"/>
    </row>
    <row r="24" spans="1:13" s="251" customFormat="1" ht="16.5" customHeight="1">
      <c r="A24" s="620" t="s">
        <v>552</v>
      </c>
      <c r="B24" s="223">
        <v>192</v>
      </c>
      <c r="C24" s="252">
        <v>489</v>
      </c>
      <c r="D24" s="230">
        <v>254.6875</v>
      </c>
      <c r="E24" s="97">
        <v>0</v>
      </c>
      <c r="F24" s="97">
        <v>0</v>
      </c>
      <c r="G24" s="97">
        <v>0</v>
      </c>
      <c r="H24" s="223">
        <v>441</v>
      </c>
      <c r="I24" s="223">
        <v>2767</v>
      </c>
      <c r="J24" s="230">
        <v>627.437641723356</v>
      </c>
      <c r="K24" s="570" t="s">
        <v>874</v>
      </c>
      <c r="L24" s="125"/>
      <c r="M24" s="125"/>
    </row>
    <row r="25" spans="1:11" s="125" customFormat="1" ht="16.5" customHeight="1">
      <c r="A25" s="28" t="s">
        <v>875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32">
        <v>116</v>
      </c>
      <c r="I25" s="32">
        <v>1232</v>
      </c>
      <c r="J25" s="32">
        <f>I25/H25*100</f>
        <v>1062.0689655172414</v>
      </c>
      <c r="K25" s="571" t="s">
        <v>875</v>
      </c>
    </row>
    <row r="26" spans="1:11" s="125" customFormat="1" ht="16.5" customHeight="1">
      <c r="A26" s="620" t="s">
        <v>553</v>
      </c>
      <c r="B26" s="223">
        <v>227</v>
      </c>
      <c r="C26" s="252">
        <v>351</v>
      </c>
      <c r="D26" s="230">
        <v>154.62555066079295</v>
      </c>
      <c r="E26" s="97">
        <v>0</v>
      </c>
      <c r="F26" s="97">
        <v>0</v>
      </c>
      <c r="G26" s="97">
        <v>0</v>
      </c>
      <c r="H26" s="223">
        <v>422</v>
      </c>
      <c r="I26" s="223">
        <v>2701</v>
      </c>
      <c r="J26" s="230">
        <v>640.0473933649289</v>
      </c>
      <c r="K26" s="570" t="s">
        <v>876</v>
      </c>
    </row>
    <row r="27" spans="1:13" s="125" customFormat="1" ht="16.5" customHeight="1">
      <c r="A27" s="28" t="s">
        <v>877</v>
      </c>
      <c r="B27" s="97" t="s">
        <v>1016</v>
      </c>
      <c r="C27" s="97" t="s">
        <v>1016</v>
      </c>
      <c r="D27" s="97" t="s">
        <v>1016</v>
      </c>
      <c r="E27" s="97">
        <v>48</v>
      </c>
      <c r="F27" s="97">
        <v>1120</v>
      </c>
      <c r="G27" s="97">
        <v>2358</v>
      </c>
      <c r="H27" s="32">
        <v>134</v>
      </c>
      <c r="I27" s="32">
        <v>1418</v>
      </c>
      <c r="J27" s="32">
        <v>1058.2089552238806</v>
      </c>
      <c r="K27" s="571" t="s">
        <v>877</v>
      </c>
      <c r="M27" s="111"/>
    </row>
    <row r="28" spans="1:13" s="125" customFormat="1" ht="16.5" customHeight="1">
      <c r="A28" s="620" t="s">
        <v>554</v>
      </c>
      <c r="B28" s="223">
        <v>182</v>
      </c>
      <c r="C28" s="252">
        <v>194</v>
      </c>
      <c r="D28" s="230">
        <v>106.5934065934066</v>
      </c>
      <c r="E28" s="97">
        <v>0</v>
      </c>
      <c r="F28" s="97">
        <v>0</v>
      </c>
      <c r="G28" s="97">
        <v>0</v>
      </c>
      <c r="H28" s="223">
        <v>735</v>
      </c>
      <c r="I28" s="223">
        <v>2372</v>
      </c>
      <c r="J28" s="230">
        <v>322.72108843537416</v>
      </c>
      <c r="K28" s="570" t="s">
        <v>878</v>
      </c>
      <c r="M28" s="111"/>
    </row>
    <row r="29" spans="1:13" s="247" customFormat="1" ht="16.5" customHeight="1">
      <c r="A29" s="202" t="s">
        <v>879</v>
      </c>
      <c r="B29" s="248" t="s">
        <v>1016</v>
      </c>
      <c r="C29" s="248" t="s">
        <v>1016</v>
      </c>
      <c r="D29" s="248" t="s">
        <v>1016</v>
      </c>
      <c r="E29" s="174">
        <v>69.7</v>
      </c>
      <c r="F29" s="174">
        <v>1340</v>
      </c>
      <c r="G29" s="174">
        <v>1923</v>
      </c>
      <c r="H29" s="165">
        <v>161</v>
      </c>
      <c r="I29" s="165">
        <v>1012</v>
      </c>
      <c r="J29" s="165">
        <v>629</v>
      </c>
      <c r="K29" s="572" t="s">
        <v>879</v>
      </c>
      <c r="M29" s="111"/>
    </row>
    <row r="30" spans="1:11" s="247" customFormat="1" ht="16.5" customHeight="1">
      <c r="A30" s="622" t="s">
        <v>555</v>
      </c>
      <c r="B30" s="673">
        <v>121</v>
      </c>
      <c r="C30" s="673">
        <v>202</v>
      </c>
      <c r="D30" s="674">
        <v>167</v>
      </c>
      <c r="E30" s="248">
        <v>0</v>
      </c>
      <c r="F30" s="248">
        <v>0</v>
      </c>
      <c r="G30" s="248">
        <v>0</v>
      </c>
      <c r="H30" s="676">
        <v>614</v>
      </c>
      <c r="I30" s="673">
        <v>1364</v>
      </c>
      <c r="J30" s="674">
        <v>213</v>
      </c>
      <c r="K30" s="573" t="s">
        <v>556</v>
      </c>
    </row>
    <row r="31" spans="1:11" s="102" customFormat="1" ht="16.5" customHeight="1" thickBot="1">
      <c r="A31" s="73" t="s">
        <v>514</v>
      </c>
      <c r="B31" s="95">
        <v>124</v>
      </c>
      <c r="C31" s="95">
        <v>189</v>
      </c>
      <c r="D31" s="95">
        <v>152</v>
      </c>
      <c r="E31" s="95">
        <v>74</v>
      </c>
      <c r="F31" s="95">
        <v>1940</v>
      </c>
      <c r="G31" s="95">
        <v>2622</v>
      </c>
      <c r="H31" s="38">
        <v>747</v>
      </c>
      <c r="I31" s="38">
        <v>2295</v>
      </c>
      <c r="J31" s="38">
        <v>307</v>
      </c>
      <c r="K31" s="320" t="s">
        <v>514</v>
      </c>
    </row>
    <row r="32" spans="1:13" s="321" customFormat="1" ht="13.5" customHeight="1">
      <c r="A32" s="402" t="s">
        <v>516</v>
      </c>
      <c r="B32" s="403"/>
      <c r="C32" s="403"/>
      <c r="D32" s="403"/>
      <c r="E32" s="403"/>
      <c r="F32" s="403"/>
      <c r="G32" s="1411" t="s">
        <v>1570</v>
      </c>
      <c r="H32" s="1411"/>
      <c r="I32" s="1411"/>
      <c r="J32" s="1411"/>
      <c r="K32" s="1411"/>
      <c r="M32" s="404"/>
    </row>
    <row r="33" spans="7:13" s="110" customFormat="1" ht="13.5" customHeight="1">
      <c r="G33" s="1410"/>
      <c r="H33" s="1410"/>
      <c r="I33" s="1410"/>
      <c r="J33" s="1410"/>
      <c r="K33" s="1410"/>
      <c r="L33" s="909"/>
      <c r="M33" s="909"/>
    </row>
    <row r="34" s="251" customFormat="1" ht="13.5" customHeight="1"/>
    <row r="35" s="251" customFormat="1" ht="21.75" customHeight="1"/>
    <row r="36" s="251" customFormat="1" ht="21.75" customHeight="1"/>
    <row r="37" s="251" customFormat="1" ht="21.75" customHeight="1"/>
    <row r="38" s="251" customFormat="1" ht="21.75" customHeight="1"/>
    <row r="39" s="251" customFormat="1" ht="21.75" customHeight="1"/>
    <row r="40" s="251" customFormat="1" ht="21.75" customHeight="1"/>
  </sheetData>
  <mergeCells count="15">
    <mergeCell ref="A1:M1"/>
    <mergeCell ref="A3:A5"/>
    <mergeCell ref="B3:D3"/>
    <mergeCell ref="E3:G3"/>
    <mergeCell ref="H3:J3"/>
    <mergeCell ref="K3:M3"/>
    <mergeCell ref="A2:B2"/>
    <mergeCell ref="A18:A20"/>
    <mergeCell ref="B18:D18"/>
    <mergeCell ref="E18:G18"/>
    <mergeCell ref="H18:J18"/>
    <mergeCell ref="G33:K33"/>
    <mergeCell ref="G32:K32"/>
    <mergeCell ref="N3:N5"/>
    <mergeCell ref="K18:K2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I34"/>
  <sheetViews>
    <sheetView workbookViewId="0" topLeftCell="D10">
      <selection activeCell="T16" sqref="T16"/>
    </sheetView>
  </sheetViews>
  <sheetFormatPr defaultColWidth="8.88671875" defaultRowHeight="21.75" customHeight="1"/>
  <cols>
    <col min="1" max="1" width="9.77734375" style="62" customWidth="1"/>
    <col min="2" max="2" width="5.77734375" style="62" customWidth="1"/>
    <col min="3" max="3" width="6.10546875" style="62" customWidth="1"/>
    <col min="4" max="5" width="5.77734375" style="62" customWidth="1"/>
    <col min="6" max="6" width="6.10546875" style="62" customWidth="1"/>
    <col min="7" max="8" width="5.77734375" style="62" customWidth="1"/>
    <col min="9" max="9" width="6.10546875" style="62" customWidth="1"/>
    <col min="10" max="11" width="5.77734375" style="62" customWidth="1"/>
    <col min="12" max="12" width="6.10546875" style="62" customWidth="1"/>
    <col min="13" max="14" width="5.77734375" style="62" customWidth="1"/>
    <col min="15" max="15" width="6.10546875" style="62" customWidth="1"/>
    <col min="16" max="17" width="5.77734375" style="62" customWidth="1"/>
    <col min="18" max="18" width="6.10546875" style="62" customWidth="1"/>
    <col min="19" max="19" width="5.77734375" style="62" customWidth="1"/>
    <col min="20" max="20" width="9.77734375" style="257" customWidth="1"/>
    <col min="21" max="16384" width="7.77734375" style="62" customWidth="1"/>
  </cols>
  <sheetData>
    <row r="1" spans="1:20" s="597" customFormat="1" ht="42.75" customHeight="1">
      <c r="A1" s="1385" t="s">
        <v>1444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677"/>
    </row>
    <row r="2" spans="1:20" s="321" customFormat="1" ht="18" customHeight="1" thickBot="1">
      <c r="A2" s="618" t="s">
        <v>417</v>
      </c>
      <c r="B2" s="506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599" t="s">
        <v>418</v>
      </c>
      <c r="T2" s="422"/>
    </row>
    <row r="3" spans="1:20" s="321" customFormat="1" ht="34.5" customHeight="1">
      <c r="A3" s="1426" t="s">
        <v>464</v>
      </c>
      <c r="B3" s="1422" t="s">
        <v>557</v>
      </c>
      <c r="C3" s="1423"/>
      <c r="D3" s="1424"/>
      <c r="E3" s="1425" t="s">
        <v>558</v>
      </c>
      <c r="F3" s="1423"/>
      <c r="G3" s="1424"/>
      <c r="H3" s="1425" t="s">
        <v>559</v>
      </c>
      <c r="I3" s="1423"/>
      <c r="J3" s="1424"/>
      <c r="K3" s="1425" t="s">
        <v>560</v>
      </c>
      <c r="L3" s="1423"/>
      <c r="M3" s="1424"/>
      <c r="N3" s="1425" t="s">
        <v>561</v>
      </c>
      <c r="O3" s="1423"/>
      <c r="P3" s="1424"/>
      <c r="Q3" s="1425" t="s">
        <v>1461</v>
      </c>
      <c r="R3" s="1423"/>
      <c r="S3" s="1423"/>
      <c r="T3" s="1429" t="s">
        <v>498</v>
      </c>
    </row>
    <row r="4" spans="1:20" s="321" customFormat="1" ht="34.5" customHeight="1">
      <c r="A4" s="1427"/>
      <c r="B4" s="153" t="s">
        <v>459</v>
      </c>
      <c r="C4" s="646" t="s">
        <v>1439</v>
      </c>
      <c r="D4" s="549"/>
      <c r="E4" s="153" t="s">
        <v>459</v>
      </c>
      <c r="F4" s="646" t="s">
        <v>1439</v>
      </c>
      <c r="G4" s="549"/>
      <c r="H4" s="153" t="s">
        <v>459</v>
      </c>
      <c r="I4" s="646" t="s">
        <v>1439</v>
      </c>
      <c r="J4" s="549"/>
      <c r="K4" s="153" t="s">
        <v>459</v>
      </c>
      <c r="L4" s="646" t="s">
        <v>1439</v>
      </c>
      <c r="M4" s="549"/>
      <c r="N4" s="153" t="s">
        <v>459</v>
      </c>
      <c r="O4" s="646" t="s">
        <v>1439</v>
      </c>
      <c r="P4" s="549"/>
      <c r="Q4" s="153" t="s">
        <v>459</v>
      </c>
      <c r="R4" s="646" t="s">
        <v>1439</v>
      </c>
      <c r="S4" s="595"/>
      <c r="T4" s="1430"/>
    </row>
    <row r="5" spans="1:20" s="321" customFormat="1" ht="34.5" customHeight="1">
      <c r="A5" s="1428"/>
      <c r="B5" s="550" t="s">
        <v>461</v>
      </c>
      <c r="C5" s="550" t="s">
        <v>1438</v>
      </c>
      <c r="D5" s="647" t="s">
        <v>422</v>
      </c>
      <c r="E5" s="550" t="s">
        <v>461</v>
      </c>
      <c r="F5" s="550" t="s">
        <v>1438</v>
      </c>
      <c r="G5" s="647" t="s">
        <v>422</v>
      </c>
      <c r="H5" s="550" t="s">
        <v>461</v>
      </c>
      <c r="I5" s="550" t="s">
        <v>1438</v>
      </c>
      <c r="J5" s="647" t="s">
        <v>422</v>
      </c>
      <c r="K5" s="550" t="s">
        <v>461</v>
      </c>
      <c r="L5" s="550" t="s">
        <v>1438</v>
      </c>
      <c r="M5" s="647" t="s">
        <v>422</v>
      </c>
      <c r="N5" s="550" t="s">
        <v>461</v>
      </c>
      <c r="O5" s="550" t="s">
        <v>1438</v>
      </c>
      <c r="P5" s="647" t="s">
        <v>422</v>
      </c>
      <c r="Q5" s="550" t="s">
        <v>461</v>
      </c>
      <c r="R5" s="550" t="s">
        <v>1438</v>
      </c>
      <c r="S5" s="594" t="s">
        <v>422</v>
      </c>
      <c r="T5" s="1431"/>
    </row>
    <row r="6" spans="1:20" s="21" customFormat="1" ht="33" customHeight="1">
      <c r="A6" s="555" t="s">
        <v>872</v>
      </c>
      <c r="B6" s="405">
        <f>E6+H6+K6+N6+Q6</f>
        <v>3214</v>
      </c>
      <c r="C6" s="406">
        <f>F6+I6+L6+O6+R6</f>
        <v>62497</v>
      </c>
      <c r="D6" s="406">
        <f>C6/B6*100</f>
        <v>1944.5239576851275</v>
      </c>
      <c r="E6" s="405">
        <v>3068</v>
      </c>
      <c r="F6" s="406">
        <v>60335</v>
      </c>
      <c r="G6" s="406">
        <f>F6/E6*100</f>
        <v>1966.5906127770534</v>
      </c>
      <c r="H6" s="407">
        <v>0</v>
      </c>
      <c r="I6" s="407">
        <v>0</v>
      </c>
      <c r="J6" s="407">
        <v>0</v>
      </c>
      <c r="K6" s="405">
        <v>95</v>
      </c>
      <c r="L6" s="406">
        <v>1300</v>
      </c>
      <c r="M6" s="406">
        <f>L6/K6*100</f>
        <v>1368.421052631579</v>
      </c>
      <c r="N6" s="405">
        <v>39</v>
      </c>
      <c r="O6" s="406">
        <v>829</v>
      </c>
      <c r="P6" s="406">
        <f>O6/N6*100</f>
        <v>2125.6410256410254</v>
      </c>
      <c r="Q6" s="405">
        <v>12</v>
      </c>
      <c r="R6" s="406">
        <v>33</v>
      </c>
      <c r="S6" s="406">
        <f>R6/Q6*100</f>
        <v>275</v>
      </c>
      <c r="T6" s="580" t="s">
        <v>872</v>
      </c>
    </row>
    <row r="7" spans="1:171" s="254" customFormat="1" ht="33" customHeight="1">
      <c r="A7" s="556" t="s">
        <v>889</v>
      </c>
      <c r="B7" s="408">
        <v>6824.6</v>
      </c>
      <c r="C7" s="408">
        <v>131396</v>
      </c>
      <c r="D7" s="409">
        <v>1925.3289570084694</v>
      </c>
      <c r="E7" s="408">
        <v>6660.4</v>
      </c>
      <c r="F7" s="408">
        <v>130042</v>
      </c>
      <c r="G7" s="409">
        <v>1952.4653173983545</v>
      </c>
      <c r="H7" s="410" t="s">
        <v>424</v>
      </c>
      <c r="I7" s="410" t="s">
        <v>424</v>
      </c>
      <c r="J7" s="410" t="s">
        <v>424</v>
      </c>
      <c r="K7" s="411">
        <v>99.8</v>
      </c>
      <c r="L7" s="408">
        <v>361</v>
      </c>
      <c r="M7" s="412">
        <v>361.7234468937876</v>
      </c>
      <c r="N7" s="411">
        <v>51</v>
      </c>
      <c r="O7" s="408">
        <v>879</v>
      </c>
      <c r="P7" s="409">
        <v>1723.5294117647059</v>
      </c>
      <c r="Q7" s="411">
        <v>13.4</v>
      </c>
      <c r="R7" s="408">
        <v>114</v>
      </c>
      <c r="S7" s="409">
        <v>850.7462686567164</v>
      </c>
      <c r="T7" s="581" t="s">
        <v>889</v>
      </c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</row>
    <row r="8" spans="1:243" s="35" customFormat="1" ht="33" customHeight="1" thickBot="1">
      <c r="A8" s="555" t="s">
        <v>873</v>
      </c>
      <c r="B8" s="405">
        <v>3167.7</v>
      </c>
      <c r="C8" s="406">
        <v>69676</v>
      </c>
      <c r="D8" s="406">
        <f>C8/B8*100</f>
        <v>2199.576980143322</v>
      </c>
      <c r="E8" s="405">
        <v>3029</v>
      </c>
      <c r="F8" s="406">
        <v>67894</v>
      </c>
      <c r="G8" s="406">
        <f>F8/E8*100</f>
        <v>2241.4658303070323</v>
      </c>
      <c r="H8" s="410" t="s">
        <v>424</v>
      </c>
      <c r="I8" s="410" t="s">
        <v>424</v>
      </c>
      <c r="J8" s="410" t="s">
        <v>424</v>
      </c>
      <c r="K8" s="405">
        <v>92</v>
      </c>
      <c r="L8" s="406">
        <v>1080</v>
      </c>
      <c r="M8" s="406">
        <f>L8/K8*100</f>
        <v>1173.913043478261</v>
      </c>
      <c r="N8" s="405">
        <v>34</v>
      </c>
      <c r="O8" s="406">
        <v>660</v>
      </c>
      <c r="P8" s="406">
        <f>O8/N8*100</f>
        <v>1941.1764705882351</v>
      </c>
      <c r="Q8" s="405">
        <v>12.7</v>
      </c>
      <c r="R8" s="406">
        <v>42</v>
      </c>
      <c r="S8" s="406">
        <f>R8/Q8*100</f>
        <v>330.70866141732284</v>
      </c>
      <c r="T8" s="582" t="s">
        <v>873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171" s="254" customFormat="1" ht="33" customHeight="1">
      <c r="A9" s="556" t="s">
        <v>874</v>
      </c>
      <c r="B9" s="408">
        <v>6663.2</v>
      </c>
      <c r="C9" s="408">
        <v>141972.8</v>
      </c>
      <c r="D9" s="409">
        <v>2130.6999639812702</v>
      </c>
      <c r="E9" s="408">
        <v>6502</v>
      </c>
      <c r="F9" s="408">
        <v>139890</v>
      </c>
      <c r="G9" s="409">
        <v>2151.49184866195</v>
      </c>
      <c r="H9" s="410" t="s">
        <v>424</v>
      </c>
      <c r="I9" s="410" t="s">
        <v>424</v>
      </c>
      <c r="J9" s="410" t="s">
        <v>424</v>
      </c>
      <c r="K9" s="411">
        <v>97.7</v>
      </c>
      <c r="L9" s="408">
        <v>900</v>
      </c>
      <c r="M9" s="412">
        <v>921.1873080859776</v>
      </c>
      <c r="N9" s="411">
        <v>48</v>
      </c>
      <c r="O9" s="408">
        <v>1030</v>
      </c>
      <c r="P9" s="409">
        <v>2145.833333333333</v>
      </c>
      <c r="Q9" s="411">
        <v>15.5</v>
      </c>
      <c r="R9" s="408">
        <v>152.8</v>
      </c>
      <c r="S9" s="409">
        <v>985.8064516129034</v>
      </c>
      <c r="T9" s="581" t="s">
        <v>874</v>
      </c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</row>
    <row r="10" spans="1:20" s="21" customFormat="1" ht="33" customHeight="1">
      <c r="A10" s="555" t="s">
        <v>875</v>
      </c>
      <c r="B10" s="405">
        <v>3143.3</v>
      </c>
      <c r="C10" s="406">
        <v>78353</v>
      </c>
      <c r="D10" s="406">
        <f>C10/B10*100</f>
        <v>2492.69875608437</v>
      </c>
      <c r="E10" s="405">
        <v>3008</v>
      </c>
      <c r="F10" s="406">
        <v>76755</v>
      </c>
      <c r="G10" s="406">
        <f>F10/E10*100</f>
        <v>2551.695478723404</v>
      </c>
      <c r="H10" s="410" t="s">
        <v>424</v>
      </c>
      <c r="I10" s="410" t="s">
        <v>424</v>
      </c>
      <c r="J10" s="410" t="s">
        <v>424</v>
      </c>
      <c r="K10" s="405">
        <v>89.4</v>
      </c>
      <c r="L10" s="406">
        <v>950</v>
      </c>
      <c r="M10" s="406">
        <f>L10/K10*100</f>
        <v>1062.6398210290827</v>
      </c>
      <c r="N10" s="405">
        <v>33.6</v>
      </c>
      <c r="O10" s="406">
        <v>556</v>
      </c>
      <c r="P10" s="406">
        <f>O10/N10*100</f>
        <v>1654.7619047619048</v>
      </c>
      <c r="Q10" s="405">
        <v>12.3</v>
      </c>
      <c r="R10" s="406">
        <v>92</v>
      </c>
      <c r="S10" s="406">
        <f>R10/Q10*100</f>
        <v>747.9674796747968</v>
      </c>
      <c r="T10" s="582" t="s">
        <v>875</v>
      </c>
    </row>
    <row r="11" spans="1:171" s="254" customFormat="1" ht="33" customHeight="1">
      <c r="A11" s="556" t="s">
        <v>876</v>
      </c>
      <c r="B11" s="408">
        <v>6540.3</v>
      </c>
      <c r="C11" s="408">
        <v>166749</v>
      </c>
      <c r="D11" s="409">
        <v>2549.5619466996923</v>
      </c>
      <c r="E11" s="408">
        <v>6400</v>
      </c>
      <c r="F11" s="408">
        <v>165382</v>
      </c>
      <c r="G11" s="409">
        <v>2584.09375</v>
      </c>
      <c r="H11" s="410" t="s">
        <v>424</v>
      </c>
      <c r="I11" s="410" t="s">
        <v>424</v>
      </c>
      <c r="J11" s="410" t="s">
        <v>424</v>
      </c>
      <c r="K11" s="411">
        <v>87.9</v>
      </c>
      <c r="L11" s="408">
        <v>688</v>
      </c>
      <c r="M11" s="412">
        <v>782.707622298066</v>
      </c>
      <c r="N11" s="411">
        <v>36.4</v>
      </c>
      <c r="O11" s="408">
        <v>549</v>
      </c>
      <c r="P11" s="409">
        <v>1508.2417582417581</v>
      </c>
      <c r="Q11" s="411">
        <v>16</v>
      </c>
      <c r="R11" s="408">
        <v>130</v>
      </c>
      <c r="S11" s="409">
        <v>812.5</v>
      </c>
      <c r="T11" s="581" t="s">
        <v>876</v>
      </c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</row>
    <row r="12" spans="1:20" s="21" customFormat="1" ht="33" customHeight="1">
      <c r="A12" s="555" t="s">
        <v>877</v>
      </c>
      <c r="B12" s="405">
        <v>3104</v>
      </c>
      <c r="C12" s="406">
        <v>67233</v>
      </c>
      <c r="D12" s="406">
        <v>2166.0115979381444</v>
      </c>
      <c r="E12" s="405">
        <v>2973</v>
      </c>
      <c r="F12" s="406">
        <v>65790</v>
      </c>
      <c r="G12" s="406">
        <v>2212.9162462159434</v>
      </c>
      <c r="H12" s="410" t="s">
        <v>424</v>
      </c>
      <c r="I12" s="410" t="s">
        <v>424</v>
      </c>
      <c r="J12" s="410" t="s">
        <v>424</v>
      </c>
      <c r="K12" s="405">
        <v>92</v>
      </c>
      <c r="L12" s="406">
        <v>720</v>
      </c>
      <c r="M12" s="406">
        <v>782.6086956521739</v>
      </c>
      <c r="N12" s="405">
        <v>28</v>
      </c>
      <c r="O12" s="406">
        <v>621</v>
      </c>
      <c r="P12" s="406">
        <v>2217.8571428571427</v>
      </c>
      <c r="Q12" s="405">
        <v>11</v>
      </c>
      <c r="R12" s="406">
        <v>102</v>
      </c>
      <c r="S12" s="406">
        <v>927.2727272727274</v>
      </c>
      <c r="T12" s="582" t="s">
        <v>877</v>
      </c>
    </row>
    <row r="13" spans="1:171" s="254" customFormat="1" ht="33" customHeight="1">
      <c r="A13" s="556" t="s">
        <v>878</v>
      </c>
      <c r="B13" s="408">
        <v>6280.2</v>
      </c>
      <c r="C13" s="408">
        <v>130226</v>
      </c>
      <c r="D13" s="409">
        <v>2073.596382280819</v>
      </c>
      <c r="E13" s="408">
        <v>6148</v>
      </c>
      <c r="F13" s="408">
        <v>128973</v>
      </c>
      <c r="G13" s="409">
        <v>2097.804163955758</v>
      </c>
      <c r="H13" s="410" t="s">
        <v>424</v>
      </c>
      <c r="I13" s="410" t="s">
        <v>424</v>
      </c>
      <c r="J13" s="410" t="s">
        <v>424</v>
      </c>
      <c r="K13" s="411">
        <v>76.2</v>
      </c>
      <c r="L13" s="408">
        <v>596</v>
      </c>
      <c r="M13" s="412">
        <v>782.1522309711288</v>
      </c>
      <c r="N13" s="411">
        <v>41.3</v>
      </c>
      <c r="O13" s="408">
        <v>571</v>
      </c>
      <c r="P13" s="409">
        <v>1382.5665859564162</v>
      </c>
      <c r="Q13" s="411">
        <v>14.7</v>
      </c>
      <c r="R13" s="408">
        <v>86</v>
      </c>
      <c r="S13" s="409">
        <v>585.0340136054422</v>
      </c>
      <c r="T13" s="581" t="s">
        <v>878</v>
      </c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</row>
    <row r="14" spans="1:20" s="178" customFormat="1" ht="33" customHeight="1">
      <c r="A14" s="557" t="s">
        <v>879</v>
      </c>
      <c r="B14" s="413">
        <v>2785</v>
      </c>
      <c r="C14" s="414">
        <v>64412</v>
      </c>
      <c r="D14" s="415">
        <f>C14/B14*100</f>
        <v>2312.8186714542194</v>
      </c>
      <c r="E14" s="414">
        <v>2647</v>
      </c>
      <c r="F14" s="416">
        <v>62782</v>
      </c>
      <c r="G14" s="415">
        <f>F14/E14*100</f>
        <v>2371.817151492255</v>
      </c>
      <c r="H14" s="410" t="s">
        <v>424</v>
      </c>
      <c r="I14" s="410" t="s">
        <v>424</v>
      </c>
      <c r="J14" s="410" t="s">
        <v>424</v>
      </c>
      <c r="K14" s="414">
        <v>92</v>
      </c>
      <c r="L14" s="416">
        <v>730</v>
      </c>
      <c r="M14" s="416">
        <v>793</v>
      </c>
      <c r="N14" s="414">
        <v>35</v>
      </c>
      <c r="O14" s="416">
        <v>805</v>
      </c>
      <c r="P14" s="416">
        <v>2300</v>
      </c>
      <c r="Q14" s="414">
        <v>11</v>
      </c>
      <c r="R14" s="416">
        <v>95</v>
      </c>
      <c r="S14" s="415">
        <f>R14/Q14*100</f>
        <v>863.6363636363636</v>
      </c>
      <c r="T14" s="583" t="s">
        <v>879</v>
      </c>
    </row>
    <row r="15" spans="1:171" s="254" customFormat="1" ht="33" customHeight="1">
      <c r="A15" s="556" t="s">
        <v>890</v>
      </c>
      <c r="B15" s="417">
        <v>5255.6</v>
      </c>
      <c r="C15" s="408">
        <v>124229</v>
      </c>
      <c r="D15" s="409">
        <f>(C15/B15)*100</f>
        <v>2363.745338305807</v>
      </c>
      <c r="E15" s="408">
        <v>5127</v>
      </c>
      <c r="F15" s="408">
        <v>122821</v>
      </c>
      <c r="G15" s="409">
        <v>2395</v>
      </c>
      <c r="H15" s="410" t="s">
        <v>424</v>
      </c>
      <c r="I15" s="410" t="s">
        <v>424</v>
      </c>
      <c r="J15" s="410" t="s">
        <v>424</v>
      </c>
      <c r="K15" s="417">
        <v>67.1</v>
      </c>
      <c r="L15" s="408">
        <v>564</v>
      </c>
      <c r="M15" s="418">
        <v>841</v>
      </c>
      <c r="N15" s="417">
        <v>47.7</v>
      </c>
      <c r="O15" s="408">
        <v>710</v>
      </c>
      <c r="P15" s="409">
        <f>(O15/N15)*100</f>
        <v>1488.4696016771488</v>
      </c>
      <c r="Q15" s="417">
        <v>13.6</v>
      </c>
      <c r="R15" s="408">
        <v>134</v>
      </c>
      <c r="S15" s="409">
        <v>985</v>
      </c>
      <c r="T15" s="581" t="s">
        <v>890</v>
      </c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</row>
    <row r="16" spans="1:20" s="361" customFormat="1" ht="34.5" customHeight="1" thickBot="1">
      <c r="A16" s="360" t="s">
        <v>514</v>
      </c>
      <c r="B16" s="424">
        <v>7531.8</v>
      </c>
      <c r="C16" s="425">
        <v>212257</v>
      </c>
      <c r="D16" s="425">
        <v>2818</v>
      </c>
      <c r="E16" s="425">
        <v>7300</v>
      </c>
      <c r="F16" s="425">
        <v>208987</v>
      </c>
      <c r="G16" s="425">
        <v>2863</v>
      </c>
      <c r="H16" s="426" t="s">
        <v>424</v>
      </c>
      <c r="I16" s="426" t="s">
        <v>424</v>
      </c>
      <c r="J16" s="426" t="s">
        <v>424</v>
      </c>
      <c r="K16" s="423">
        <v>131.9</v>
      </c>
      <c r="L16" s="425">
        <v>1342</v>
      </c>
      <c r="M16" s="425">
        <v>1017</v>
      </c>
      <c r="N16" s="423">
        <v>77.3</v>
      </c>
      <c r="O16" s="425">
        <v>1732</v>
      </c>
      <c r="P16" s="425">
        <v>2241</v>
      </c>
      <c r="Q16" s="423">
        <v>22.6</v>
      </c>
      <c r="R16" s="423">
        <v>196</v>
      </c>
      <c r="S16" s="423">
        <v>867</v>
      </c>
      <c r="T16" s="359" t="s">
        <v>514</v>
      </c>
    </row>
    <row r="17" spans="1:20" s="321" customFormat="1" ht="13.5" customHeight="1">
      <c r="A17" s="402" t="s">
        <v>516</v>
      </c>
      <c r="K17" s="421"/>
      <c r="L17" s="419"/>
      <c r="N17" s="1432" t="s">
        <v>1570</v>
      </c>
      <c r="O17" s="1432"/>
      <c r="P17" s="1432"/>
      <c r="Q17" s="1432"/>
      <c r="R17" s="1432"/>
      <c r="S17" s="1432"/>
      <c r="T17" s="1432"/>
    </row>
    <row r="18" spans="1:20" s="909" customFormat="1" ht="18" customHeight="1">
      <c r="A18" s="909" t="s">
        <v>1572</v>
      </c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1433" t="s">
        <v>1018</v>
      </c>
      <c r="Q18" s="1433"/>
      <c r="R18" s="1433"/>
      <c r="S18" s="1433"/>
      <c r="T18" s="1433"/>
    </row>
    <row r="19" s="678" customFormat="1" ht="21.75" customHeight="1">
      <c r="T19" s="679"/>
    </row>
    <row r="20" s="678" customFormat="1" ht="21.75" customHeight="1">
      <c r="T20" s="679"/>
    </row>
    <row r="21" s="678" customFormat="1" ht="21.75" customHeight="1">
      <c r="T21" s="679"/>
    </row>
    <row r="22" s="678" customFormat="1" ht="21.75" customHeight="1">
      <c r="T22" s="679"/>
    </row>
    <row r="23" s="678" customFormat="1" ht="21.75" customHeight="1">
      <c r="T23" s="679"/>
    </row>
    <row r="24" s="678" customFormat="1" ht="21.75" customHeight="1">
      <c r="T24" s="679"/>
    </row>
    <row r="25" s="678" customFormat="1" ht="21.75" customHeight="1">
      <c r="T25" s="679"/>
    </row>
    <row r="26" s="678" customFormat="1" ht="21.75" customHeight="1">
      <c r="T26" s="679"/>
    </row>
    <row r="27" s="678" customFormat="1" ht="21.75" customHeight="1">
      <c r="T27" s="679"/>
    </row>
    <row r="28" s="678" customFormat="1" ht="21.75" customHeight="1">
      <c r="T28" s="679"/>
    </row>
    <row r="29" s="678" customFormat="1" ht="21.75" customHeight="1">
      <c r="T29" s="679"/>
    </row>
    <row r="30" s="678" customFormat="1" ht="21.75" customHeight="1">
      <c r="T30" s="679"/>
    </row>
    <row r="31" s="678" customFormat="1" ht="21.75" customHeight="1">
      <c r="T31" s="679"/>
    </row>
    <row r="32" s="678" customFormat="1" ht="21.75" customHeight="1">
      <c r="T32" s="679"/>
    </row>
    <row r="33" s="678" customFormat="1" ht="21.75" customHeight="1">
      <c r="T33" s="679"/>
    </row>
    <row r="34" s="678" customFormat="1" ht="21.75" customHeight="1">
      <c r="T34" s="679"/>
    </row>
  </sheetData>
  <mergeCells count="11">
    <mergeCell ref="T3:T5"/>
    <mergeCell ref="N17:T17"/>
    <mergeCell ref="P18:T18"/>
    <mergeCell ref="A1:S1"/>
    <mergeCell ref="B3:D3"/>
    <mergeCell ref="E3:G3"/>
    <mergeCell ref="H3:J3"/>
    <mergeCell ref="K3:M3"/>
    <mergeCell ref="N3:P3"/>
    <mergeCell ref="Q3:S3"/>
    <mergeCell ref="A3:A5"/>
  </mergeCells>
  <printOptions/>
  <pageMargins left="0" right="0" top="0.21" bottom="0.1968503937007874" header="0.31496062992125984" footer="0.2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7">
      <selection activeCell="J18" sqref="J18"/>
    </sheetView>
  </sheetViews>
  <sheetFormatPr defaultColWidth="8.88671875" defaultRowHeight="13.5"/>
  <cols>
    <col min="1" max="10" width="10.77734375" style="62" customWidth="1"/>
    <col min="11" max="11" width="11.21484375" style="62" customWidth="1"/>
    <col min="12" max="16384" width="8.77734375" style="62" customWidth="1"/>
  </cols>
  <sheetData>
    <row r="1" spans="1:11" s="597" customFormat="1" ht="37.5" customHeight="1">
      <c r="A1" s="1434" t="s">
        <v>1445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</row>
    <row r="2" spans="1:11" s="321" customFormat="1" ht="18" customHeight="1" thickBot="1">
      <c r="A2" s="420" t="s">
        <v>562</v>
      </c>
      <c r="B2" s="680"/>
      <c r="C2" s="680"/>
      <c r="D2" s="680"/>
      <c r="E2" s="680"/>
      <c r="F2" s="680"/>
      <c r="G2" s="680"/>
      <c r="H2" s="680"/>
      <c r="I2" s="680"/>
      <c r="J2" s="680"/>
      <c r="K2" s="599" t="s">
        <v>563</v>
      </c>
    </row>
    <row r="3" spans="1:11" s="321" customFormat="1" ht="21.75" customHeight="1">
      <c r="A3" s="1426" t="s">
        <v>464</v>
      </c>
      <c r="B3" s="607" t="s">
        <v>564</v>
      </c>
      <c r="C3" s="1435" t="s">
        <v>565</v>
      </c>
      <c r="D3" s="1436"/>
      <c r="E3" s="1436"/>
      <c r="F3" s="1426"/>
      <c r="G3" s="606" t="s">
        <v>566</v>
      </c>
      <c r="H3" s="1435" t="s">
        <v>567</v>
      </c>
      <c r="I3" s="1436"/>
      <c r="J3" s="1426"/>
      <c r="K3" s="1439" t="s">
        <v>498</v>
      </c>
    </row>
    <row r="4" spans="1:11" s="321" customFormat="1" ht="21.75" customHeight="1">
      <c r="A4" s="1427"/>
      <c r="B4" s="155" t="s">
        <v>568</v>
      </c>
      <c r="C4" s="155" t="s">
        <v>449</v>
      </c>
      <c r="D4" s="1437" t="s">
        <v>569</v>
      </c>
      <c r="E4" s="1438"/>
      <c r="F4" s="548" t="s">
        <v>570</v>
      </c>
      <c r="G4" s="156" t="s">
        <v>571</v>
      </c>
      <c r="H4" s="548" t="s">
        <v>572</v>
      </c>
      <c r="I4" s="153" t="s">
        <v>573</v>
      </c>
      <c r="J4" s="153" t="s">
        <v>574</v>
      </c>
      <c r="K4" s="1440"/>
    </row>
    <row r="5" spans="1:11" s="321" customFormat="1" ht="21.75" customHeight="1">
      <c r="A5" s="1427"/>
      <c r="B5" s="155"/>
      <c r="C5" s="155"/>
      <c r="D5" s="153" t="s">
        <v>575</v>
      </c>
      <c r="E5" s="153" t="s">
        <v>576</v>
      </c>
      <c r="F5" s="155"/>
      <c r="G5" s="682"/>
      <c r="H5" s="155"/>
      <c r="I5" s="155"/>
      <c r="J5" s="155"/>
      <c r="K5" s="1440"/>
    </row>
    <row r="6" spans="1:11" s="321" customFormat="1" ht="21.75" customHeight="1">
      <c r="A6" s="1427"/>
      <c r="B6" s="155"/>
      <c r="C6" s="646"/>
      <c r="D6" s="155" t="s">
        <v>577</v>
      </c>
      <c r="E6" s="155" t="s">
        <v>578</v>
      </c>
      <c r="F6" s="155" t="s">
        <v>579</v>
      </c>
      <c r="G6" s="156"/>
      <c r="H6" s="156" t="s">
        <v>580</v>
      </c>
      <c r="I6" s="155"/>
      <c r="J6" s="155"/>
      <c r="K6" s="1440"/>
    </row>
    <row r="7" spans="1:11" s="321" customFormat="1" ht="21.75" customHeight="1">
      <c r="A7" s="1428"/>
      <c r="B7" s="550" t="s">
        <v>581</v>
      </c>
      <c r="C7" s="550" t="s">
        <v>450</v>
      </c>
      <c r="D7" s="550" t="s">
        <v>582</v>
      </c>
      <c r="E7" s="550" t="s">
        <v>582</v>
      </c>
      <c r="F7" s="550" t="s">
        <v>583</v>
      </c>
      <c r="G7" s="683" t="s">
        <v>584</v>
      </c>
      <c r="H7" s="608" t="s">
        <v>585</v>
      </c>
      <c r="I7" s="550" t="s">
        <v>586</v>
      </c>
      <c r="J7" s="550" t="s">
        <v>439</v>
      </c>
      <c r="K7" s="1441"/>
    </row>
    <row r="8" spans="1:11" s="24" customFormat="1" ht="27" customHeight="1">
      <c r="A8" s="555" t="s">
        <v>872</v>
      </c>
      <c r="B8" s="64">
        <v>3068</v>
      </c>
      <c r="C8" s="64">
        <f>SUM(D8:F8)</f>
        <v>60335</v>
      </c>
      <c r="D8" s="64">
        <v>55604</v>
      </c>
      <c r="E8" s="64">
        <v>3850</v>
      </c>
      <c r="F8" s="64">
        <v>881</v>
      </c>
      <c r="G8" s="428">
        <v>370811</v>
      </c>
      <c r="H8" s="29">
        <v>430617</v>
      </c>
      <c r="I8" s="29">
        <v>27468</v>
      </c>
      <c r="J8" s="29">
        <v>105256</v>
      </c>
      <c r="K8" s="580" t="s">
        <v>872</v>
      </c>
    </row>
    <row r="9" spans="1:11" s="83" customFormat="1" ht="27" customHeight="1">
      <c r="A9" s="556" t="s">
        <v>889</v>
      </c>
      <c r="B9" s="261">
        <v>6660.4</v>
      </c>
      <c r="C9" s="261">
        <v>130042</v>
      </c>
      <c r="D9" s="261">
        <v>119310</v>
      </c>
      <c r="E9" s="261">
        <v>9740</v>
      </c>
      <c r="F9" s="261">
        <v>992</v>
      </c>
      <c r="G9" s="259">
        <v>-73318</v>
      </c>
      <c r="H9" s="149">
        <v>-115750</v>
      </c>
      <c r="I9" s="149">
        <v>-7456</v>
      </c>
      <c r="J9" s="149">
        <v>-6836</v>
      </c>
      <c r="K9" s="581" t="s">
        <v>889</v>
      </c>
    </row>
    <row r="10" spans="1:256" s="260" customFormat="1" ht="27" customHeight="1" thickBot="1">
      <c r="A10" s="555" t="s">
        <v>873</v>
      </c>
      <c r="B10" s="64">
        <v>3029</v>
      </c>
      <c r="C10" s="64">
        <f>SUM(D10:F10)</f>
        <v>67894</v>
      </c>
      <c r="D10" s="64">
        <v>63662</v>
      </c>
      <c r="E10" s="64">
        <v>3432</v>
      </c>
      <c r="F10" s="64">
        <v>800</v>
      </c>
      <c r="G10" s="428">
        <v>361667</v>
      </c>
      <c r="H10" s="29">
        <v>542560</v>
      </c>
      <c r="I10" s="29">
        <v>49537</v>
      </c>
      <c r="J10" s="29">
        <v>53926</v>
      </c>
      <c r="K10" s="582" t="s">
        <v>873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11" s="83" customFormat="1" ht="27" customHeight="1">
      <c r="A11" s="556" t="s">
        <v>874</v>
      </c>
      <c r="B11" s="261">
        <v>6502</v>
      </c>
      <c r="C11" s="261">
        <v>139890</v>
      </c>
      <c r="D11" s="261">
        <v>130798</v>
      </c>
      <c r="E11" s="261">
        <v>7769</v>
      </c>
      <c r="F11" s="261">
        <v>1323</v>
      </c>
      <c r="G11" s="149">
        <v>-80326</v>
      </c>
      <c r="H11" s="149">
        <v>-80826</v>
      </c>
      <c r="I11" s="149">
        <v>-13353</v>
      </c>
      <c r="J11" s="149">
        <v>-45711</v>
      </c>
      <c r="K11" s="581" t="s">
        <v>874</v>
      </c>
    </row>
    <row r="12" spans="1:11" s="24" customFormat="1" ht="27" customHeight="1">
      <c r="A12" s="555" t="s">
        <v>875</v>
      </c>
      <c r="B12" s="64">
        <v>3008</v>
      </c>
      <c r="C12" s="64">
        <f>SUM(D12:F12)</f>
        <v>76755</v>
      </c>
      <c r="D12" s="64">
        <v>71455</v>
      </c>
      <c r="E12" s="64">
        <v>4450</v>
      </c>
      <c r="F12" s="64">
        <v>850</v>
      </c>
      <c r="G12" s="428">
        <v>316494</v>
      </c>
      <c r="H12" s="428">
        <v>542653</v>
      </c>
      <c r="I12" s="428">
        <v>112359</v>
      </c>
      <c r="J12" s="428">
        <v>133667</v>
      </c>
      <c r="K12" s="582" t="s">
        <v>875</v>
      </c>
    </row>
    <row r="13" spans="1:11" s="83" customFormat="1" ht="27" customHeight="1">
      <c r="A13" s="556" t="s">
        <v>876</v>
      </c>
      <c r="B13" s="261">
        <v>6400</v>
      </c>
      <c r="C13" s="261">
        <v>165382</v>
      </c>
      <c r="D13" s="261">
        <v>154775</v>
      </c>
      <c r="E13" s="261">
        <v>9487</v>
      </c>
      <c r="F13" s="261">
        <v>1120</v>
      </c>
      <c r="G13" s="149">
        <v>-55152</v>
      </c>
      <c r="H13" s="149">
        <v>-107891</v>
      </c>
      <c r="I13" s="149">
        <v>-24882</v>
      </c>
      <c r="J13" s="149">
        <v>-32609</v>
      </c>
      <c r="K13" s="581" t="s">
        <v>876</v>
      </c>
    </row>
    <row r="14" spans="1:11" s="24" customFormat="1" ht="27" customHeight="1">
      <c r="A14" s="555" t="s">
        <v>877</v>
      </c>
      <c r="B14" s="64">
        <v>2973</v>
      </c>
      <c r="C14" s="64">
        <v>65790</v>
      </c>
      <c r="D14" s="64">
        <v>61951</v>
      </c>
      <c r="E14" s="64">
        <v>3592</v>
      </c>
      <c r="F14" s="64">
        <v>247</v>
      </c>
      <c r="G14" s="428">
        <v>470415</v>
      </c>
      <c r="H14" s="428">
        <v>487415</v>
      </c>
      <c r="I14" s="428">
        <v>120333</v>
      </c>
      <c r="J14" s="428">
        <v>37782</v>
      </c>
      <c r="K14" s="582" t="s">
        <v>877</v>
      </c>
    </row>
    <row r="15" spans="1:11" s="83" customFormat="1" ht="27" customHeight="1">
      <c r="A15" s="556" t="s">
        <v>878</v>
      </c>
      <c r="B15" s="261">
        <v>6148</v>
      </c>
      <c r="C15" s="261">
        <v>128973</v>
      </c>
      <c r="D15" s="261">
        <v>121419</v>
      </c>
      <c r="E15" s="261">
        <v>6141</v>
      </c>
      <c r="F15" s="261">
        <v>1413</v>
      </c>
      <c r="G15" s="149">
        <v>-69669</v>
      </c>
      <c r="H15" s="149">
        <v>-101916</v>
      </c>
      <c r="I15" s="149">
        <v>-23258</v>
      </c>
      <c r="J15" s="149">
        <v>-3799</v>
      </c>
      <c r="K15" s="581" t="s">
        <v>878</v>
      </c>
    </row>
    <row r="16" spans="1:11" s="177" customFormat="1" ht="27" customHeight="1">
      <c r="A16" s="557" t="s">
        <v>879</v>
      </c>
      <c r="B16" s="262">
        <v>2647</v>
      </c>
      <c r="C16" s="262">
        <v>62782</v>
      </c>
      <c r="D16" s="262">
        <v>58737</v>
      </c>
      <c r="E16" s="262">
        <v>3639</v>
      </c>
      <c r="F16" s="262">
        <v>406</v>
      </c>
      <c r="G16" s="429">
        <v>610491</v>
      </c>
      <c r="H16" s="429">
        <v>442473</v>
      </c>
      <c r="I16" s="429">
        <v>100517</v>
      </c>
      <c r="J16" s="429">
        <v>72601</v>
      </c>
      <c r="K16" s="583" t="s">
        <v>879</v>
      </c>
    </row>
    <row r="17" spans="1:11" s="83" customFormat="1" ht="27" customHeight="1">
      <c r="A17" s="556" t="s">
        <v>890</v>
      </c>
      <c r="B17" s="684">
        <v>5127.2</v>
      </c>
      <c r="C17" s="685">
        <v>122821</v>
      </c>
      <c r="D17" s="685">
        <v>117601</v>
      </c>
      <c r="E17" s="685">
        <v>3755</v>
      </c>
      <c r="F17" s="685">
        <v>1465</v>
      </c>
      <c r="G17" s="149">
        <v>-103761</v>
      </c>
      <c r="H17" s="149">
        <v>-87401</v>
      </c>
      <c r="I17" s="149">
        <v>-22398</v>
      </c>
      <c r="J17" s="149">
        <v>-13022</v>
      </c>
      <c r="K17" s="581" t="s">
        <v>890</v>
      </c>
    </row>
    <row r="18" spans="1:11" s="80" customFormat="1" ht="27" customHeight="1" thickBot="1">
      <c r="A18" s="73" t="s">
        <v>514</v>
      </c>
      <c r="B18" s="37">
        <v>7300</v>
      </c>
      <c r="C18" s="427">
        <v>208987</v>
      </c>
      <c r="D18" s="427">
        <v>198852</v>
      </c>
      <c r="E18" s="37">
        <v>7605</v>
      </c>
      <c r="F18" s="37">
        <v>2530</v>
      </c>
      <c r="G18" s="427">
        <v>600639</v>
      </c>
      <c r="H18" s="427">
        <v>498109</v>
      </c>
      <c r="I18" s="427">
        <v>125343</v>
      </c>
      <c r="J18" s="427">
        <v>38540</v>
      </c>
      <c r="K18" s="74" t="s">
        <v>514</v>
      </c>
    </row>
    <row r="19" spans="1:11" s="321" customFormat="1" ht="12">
      <c r="A19" s="321" t="s">
        <v>516</v>
      </c>
      <c r="E19" s="1432" t="s">
        <v>1570</v>
      </c>
      <c r="F19" s="1432"/>
      <c r="G19" s="1432"/>
      <c r="H19" s="1432"/>
      <c r="I19" s="1432"/>
      <c r="J19" s="1432"/>
      <c r="K19" s="1432"/>
    </row>
    <row r="20" s="612" customFormat="1" ht="12">
      <c r="A20" s="628" t="s">
        <v>1019</v>
      </c>
    </row>
    <row r="21" s="612" customFormat="1" ht="12">
      <c r="A21" s="612" t="s">
        <v>1020</v>
      </c>
    </row>
    <row r="22" s="675" customFormat="1" ht="13.5"/>
    <row r="23" s="675" customFormat="1" ht="13.5"/>
    <row r="24" s="675" customFormat="1" ht="13.5"/>
    <row r="25" s="675" customFormat="1" ht="13.5"/>
    <row r="26" s="675" customFormat="1" ht="13.5"/>
  </sheetData>
  <mergeCells count="7">
    <mergeCell ref="E19:K19"/>
    <mergeCell ref="A1:K1"/>
    <mergeCell ref="C3:F3"/>
    <mergeCell ref="H3:J3"/>
    <mergeCell ref="D4:E4"/>
    <mergeCell ref="A3:A7"/>
    <mergeCell ref="K3:K7"/>
  </mergeCells>
  <printOptions/>
  <pageMargins left="0.7480314960629921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B1">
      <selection activeCell="I14" sqref="I14"/>
    </sheetView>
  </sheetViews>
  <sheetFormatPr defaultColWidth="8.88671875" defaultRowHeight="13.5"/>
  <cols>
    <col min="1" max="1" width="11.88671875" style="62" customWidth="1"/>
    <col min="2" max="8" width="12.77734375" style="62" customWidth="1"/>
    <col min="9" max="9" width="11.6640625" style="62" customWidth="1"/>
    <col min="10" max="16384" width="7.77734375" style="62" customWidth="1"/>
  </cols>
  <sheetData>
    <row r="1" spans="1:9" s="78" customFormat="1" ht="25.5">
      <c r="A1" s="1384" t="s">
        <v>322</v>
      </c>
      <c r="B1" s="1384"/>
      <c r="C1" s="1384"/>
      <c r="D1" s="1384"/>
      <c r="E1" s="1384"/>
      <c r="F1" s="1384"/>
      <c r="G1" s="1384"/>
      <c r="H1" s="1384"/>
      <c r="I1" s="1384"/>
    </row>
    <row r="2" spans="1:9" s="598" customFormat="1" ht="22.5">
      <c r="A2" s="1385" t="s">
        <v>1238</v>
      </c>
      <c r="B2" s="1385"/>
      <c r="C2" s="1385"/>
      <c r="D2" s="1385"/>
      <c r="E2" s="1385"/>
      <c r="F2" s="1385"/>
      <c r="G2" s="1385"/>
      <c r="H2" s="1385"/>
      <c r="I2" s="1385"/>
    </row>
    <row r="3" spans="1:9" s="506" customFormat="1" ht="18" customHeight="1" thickBot="1">
      <c r="A3" s="618" t="s">
        <v>323</v>
      </c>
      <c r="I3" s="599" t="s">
        <v>324</v>
      </c>
    </row>
    <row r="4" spans="1:9" s="15" customFormat="1" ht="27" customHeight="1">
      <c r="A4" s="1394" t="s">
        <v>166</v>
      </c>
      <c r="B4" s="1386" t="s">
        <v>167</v>
      </c>
      <c r="C4" s="1387"/>
      <c r="D4" s="1387"/>
      <c r="E4" s="1388"/>
      <c r="F4" s="1386" t="s">
        <v>168</v>
      </c>
      <c r="G4" s="1387"/>
      <c r="H4" s="1388"/>
      <c r="I4" s="1381" t="s">
        <v>169</v>
      </c>
    </row>
    <row r="5" spans="1:9" s="15" customFormat="1" ht="27" customHeight="1">
      <c r="A5" s="1395"/>
      <c r="B5" s="1389" t="s">
        <v>170</v>
      </c>
      <c r="C5" s="1390"/>
      <c r="D5" s="1390"/>
      <c r="E5" s="1391"/>
      <c r="F5" s="1389" t="s">
        <v>171</v>
      </c>
      <c r="G5" s="1392"/>
      <c r="H5" s="1393"/>
      <c r="I5" s="1382"/>
    </row>
    <row r="6" spans="1:9" s="15" customFormat="1" ht="27" customHeight="1">
      <c r="A6" s="1395"/>
      <c r="B6" s="1239" t="s">
        <v>172</v>
      </c>
      <c r="C6" s="1239" t="s">
        <v>173</v>
      </c>
      <c r="D6" s="1239" t="s">
        <v>174</v>
      </c>
      <c r="E6" s="1239" t="s">
        <v>175</v>
      </c>
      <c r="F6" s="1239" t="s">
        <v>172</v>
      </c>
      <c r="G6" s="1239" t="s">
        <v>176</v>
      </c>
      <c r="H6" s="1239" t="s">
        <v>177</v>
      </c>
      <c r="I6" s="1382"/>
    </row>
    <row r="7" spans="1:9" s="15" customFormat="1" ht="27" customHeight="1">
      <c r="A7" s="1396"/>
      <c r="B7" s="1200" t="s">
        <v>178</v>
      </c>
      <c r="C7" s="1200" t="s">
        <v>179</v>
      </c>
      <c r="D7" s="1196" t="s">
        <v>180</v>
      </c>
      <c r="E7" s="1240" t="s">
        <v>181</v>
      </c>
      <c r="F7" s="1200" t="s">
        <v>178</v>
      </c>
      <c r="G7" s="1200" t="s">
        <v>182</v>
      </c>
      <c r="H7" s="1200" t="s">
        <v>183</v>
      </c>
      <c r="I7" s="1383"/>
    </row>
    <row r="8" spans="1:9" s="32" customFormat="1" ht="30" customHeight="1">
      <c r="A8" s="22" t="s">
        <v>325</v>
      </c>
      <c r="B8" s="58">
        <f>SUM(C8:E8)</f>
        <v>40330</v>
      </c>
      <c r="C8" s="26">
        <v>20155</v>
      </c>
      <c r="D8" s="26">
        <v>7909</v>
      </c>
      <c r="E8" s="26">
        <v>12266</v>
      </c>
      <c r="F8" s="26">
        <v>28930</v>
      </c>
      <c r="G8" s="26">
        <v>14419</v>
      </c>
      <c r="H8" s="108">
        <f>F8-G8</f>
        <v>14511</v>
      </c>
      <c r="I8" s="63" t="s">
        <v>325</v>
      </c>
    </row>
    <row r="9" spans="1:9" s="164" customFormat="1" ht="30" customHeight="1">
      <c r="A9" s="22" t="s">
        <v>326</v>
      </c>
      <c r="B9" s="58">
        <v>39114</v>
      </c>
      <c r="C9" s="26">
        <v>18288</v>
      </c>
      <c r="D9" s="26">
        <v>9948</v>
      </c>
      <c r="E9" s="26">
        <v>10878</v>
      </c>
      <c r="F9" s="26">
        <v>27964</v>
      </c>
      <c r="G9" s="26">
        <v>14114</v>
      </c>
      <c r="H9" s="108">
        <f>F9-G9</f>
        <v>13850</v>
      </c>
      <c r="I9" s="63" t="s">
        <v>326</v>
      </c>
    </row>
    <row r="10" spans="1:9" s="48" customFormat="1" ht="30" customHeight="1">
      <c r="A10" s="25" t="s">
        <v>327</v>
      </c>
      <c r="B10" s="58">
        <v>40672</v>
      </c>
      <c r="C10" s="26">
        <v>18575</v>
      </c>
      <c r="D10" s="26">
        <v>10017</v>
      </c>
      <c r="E10" s="26">
        <v>12080</v>
      </c>
      <c r="F10" s="26">
        <v>29243</v>
      </c>
      <c r="G10" s="26">
        <v>15125</v>
      </c>
      <c r="H10" s="108">
        <f>F10-G10</f>
        <v>14118</v>
      </c>
      <c r="I10" s="64" t="s">
        <v>327</v>
      </c>
    </row>
    <row r="11" spans="1:9" s="32" customFormat="1" ht="30" customHeight="1">
      <c r="A11" s="25" t="s">
        <v>328</v>
      </c>
      <c r="B11" s="63">
        <v>37851</v>
      </c>
      <c r="C11" s="63">
        <v>18218</v>
      </c>
      <c r="D11" s="63">
        <v>7708</v>
      </c>
      <c r="E11" s="63">
        <v>11924</v>
      </c>
      <c r="F11" s="63">
        <v>27305</v>
      </c>
      <c r="G11" s="63">
        <v>13034</v>
      </c>
      <c r="H11" s="121">
        <v>14271</v>
      </c>
      <c r="I11" s="64" t="s">
        <v>328</v>
      </c>
    </row>
    <row r="12" spans="1:9" s="32" customFormat="1" ht="30" customHeight="1">
      <c r="A12" s="25" t="s">
        <v>493</v>
      </c>
      <c r="B12" s="63">
        <v>37893</v>
      </c>
      <c r="C12" s="63">
        <v>17305</v>
      </c>
      <c r="D12" s="63">
        <v>7120</v>
      </c>
      <c r="E12" s="63">
        <v>13468</v>
      </c>
      <c r="F12" s="63">
        <v>25660</v>
      </c>
      <c r="G12" s="63">
        <v>12689</v>
      </c>
      <c r="H12" s="121">
        <v>12971</v>
      </c>
      <c r="I12" s="64" t="s">
        <v>493</v>
      </c>
    </row>
    <row r="13" spans="1:9" s="165" customFormat="1" ht="30" customHeight="1">
      <c r="A13" s="162" t="s">
        <v>329</v>
      </c>
      <c r="B13" s="166">
        <f>SUM(C13,D13,E13)</f>
        <v>36367</v>
      </c>
      <c r="C13" s="167">
        <v>16825</v>
      </c>
      <c r="D13" s="167">
        <v>7375</v>
      </c>
      <c r="E13" s="167">
        <v>12167</v>
      </c>
      <c r="F13" s="167">
        <f>SUM(G13,H13)</f>
        <v>23480</v>
      </c>
      <c r="G13" s="167">
        <v>11489</v>
      </c>
      <c r="H13" s="167">
        <v>11991</v>
      </c>
      <c r="I13" s="163" t="s">
        <v>329</v>
      </c>
    </row>
    <row r="14" spans="1:9" s="49" customFormat="1" ht="30" customHeight="1" thickBot="1">
      <c r="A14" s="160" t="s">
        <v>330</v>
      </c>
      <c r="B14" s="1152" t="s">
        <v>1231</v>
      </c>
      <c r="C14" s="1153" t="s">
        <v>1232</v>
      </c>
      <c r="D14" s="1153" t="s">
        <v>1233</v>
      </c>
      <c r="E14" s="1153" t="s">
        <v>1234</v>
      </c>
      <c r="F14" s="1153" t="s">
        <v>1235</v>
      </c>
      <c r="G14" s="1153" t="s">
        <v>1236</v>
      </c>
      <c r="H14" s="1153" t="s">
        <v>1237</v>
      </c>
      <c r="I14" s="161" t="s">
        <v>330</v>
      </c>
    </row>
    <row r="15" spans="1:9" s="905" customFormat="1" ht="15" customHeight="1">
      <c r="A15" s="903" t="s">
        <v>331</v>
      </c>
      <c r="B15" s="903"/>
      <c r="C15" s="903"/>
      <c r="D15" s="903"/>
      <c r="E15" s="904"/>
      <c r="F15" s="905" t="s">
        <v>332</v>
      </c>
      <c r="I15" s="903"/>
    </row>
    <row r="16" spans="1:6" s="905" customFormat="1" ht="15" customHeight="1">
      <c r="A16" s="905" t="s">
        <v>1240</v>
      </c>
      <c r="F16" s="906" t="s">
        <v>1239</v>
      </c>
    </row>
    <row r="17" spans="1:6" s="905" customFormat="1" ht="15" customHeight="1">
      <c r="A17" s="905" t="s">
        <v>1241</v>
      </c>
      <c r="F17" s="906"/>
    </row>
    <row r="18" spans="1:8" s="905" customFormat="1" ht="15" customHeight="1">
      <c r="A18" s="905" t="s">
        <v>1242</v>
      </c>
      <c r="F18" s="906" t="s">
        <v>1163</v>
      </c>
      <c r="H18" s="906"/>
    </row>
    <row r="19" s="321" customFormat="1" ht="15" customHeight="1">
      <c r="A19" s="612" t="s">
        <v>1243</v>
      </c>
    </row>
    <row r="20" s="141" customFormat="1" ht="13.5"/>
    <row r="21" s="14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pans="1:9" s="1" customFormat="1" ht="13.5">
      <c r="A30" s="62"/>
      <c r="B30" s="62"/>
      <c r="C30" s="62"/>
      <c r="D30" s="62"/>
      <c r="E30" s="62"/>
      <c r="F30" s="62"/>
      <c r="G30" s="62"/>
      <c r="H30" s="62"/>
      <c r="I30" s="62"/>
    </row>
    <row r="31" spans="1:9" s="1" customFormat="1" ht="13.5">
      <c r="A31" s="62"/>
      <c r="B31" s="62"/>
      <c r="C31" s="62"/>
      <c r="D31" s="62"/>
      <c r="E31" s="62"/>
      <c r="F31" s="62"/>
      <c r="G31" s="62"/>
      <c r="H31" s="62"/>
      <c r="I31" s="62"/>
    </row>
  </sheetData>
  <mergeCells count="8">
    <mergeCell ref="I4:I7"/>
    <mergeCell ref="A1:I1"/>
    <mergeCell ref="A2:I2"/>
    <mergeCell ref="B4:E4"/>
    <mergeCell ref="F4:H4"/>
    <mergeCell ref="B5:E5"/>
    <mergeCell ref="F5:H5"/>
    <mergeCell ref="A4:A7"/>
  </mergeCells>
  <printOptions/>
  <pageMargins left="0.75" right="0.75" top="1" bottom="0.72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4">
      <selection activeCell="R12" sqref="R12"/>
    </sheetView>
  </sheetViews>
  <sheetFormatPr defaultColWidth="8.88671875" defaultRowHeight="13.5"/>
  <cols>
    <col min="1" max="1" width="6.88671875" style="0" customWidth="1"/>
    <col min="2" max="2" width="7.21484375" style="0" customWidth="1"/>
    <col min="3" max="3" width="6.77734375" style="0" customWidth="1"/>
    <col min="4" max="4" width="7.3359375" style="0" customWidth="1"/>
    <col min="5" max="8" width="6.4453125" style="0" customWidth="1"/>
    <col min="9" max="9" width="6.21484375" style="0" customWidth="1"/>
    <col min="10" max="13" width="5.77734375" style="0" customWidth="1"/>
    <col min="14" max="14" width="7.10546875" style="0" customWidth="1"/>
    <col min="15" max="15" width="6.4453125" style="0" customWidth="1"/>
    <col min="16" max="16" width="7.4453125" style="0" customWidth="1"/>
    <col min="17" max="18" width="6.4453125" style="0" customWidth="1"/>
  </cols>
  <sheetData>
    <row r="1" spans="1:17" s="686" customFormat="1" ht="51.75" customHeight="1">
      <c r="A1" s="1446" t="s">
        <v>1446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</row>
    <row r="2" s="686" customFormat="1" ht="15" customHeight="1" thickBot="1"/>
    <row r="3" spans="1:18" s="687" customFormat="1" ht="34.5" customHeight="1">
      <c r="A3" s="1447" t="s">
        <v>1609</v>
      </c>
      <c r="B3" s="1450" t="s">
        <v>896</v>
      </c>
      <c r="C3" s="1451"/>
      <c r="D3" s="1451"/>
      <c r="E3" s="1452"/>
      <c r="F3" s="1450" t="s">
        <v>897</v>
      </c>
      <c r="G3" s="1451"/>
      <c r="H3" s="1451"/>
      <c r="I3" s="1452"/>
      <c r="J3" s="1450" t="s">
        <v>898</v>
      </c>
      <c r="K3" s="1451"/>
      <c r="L3" s="1451"/>
      <c r="M3" s="1452"/>
      <c r="N3" s="1450" t="s">
        <v>899</v>
      </c>
      <c r="O3" s="1451"/>
      <c r="P3" s="1451"/>
      <c r="Q3" s="1451"/>
      <c r="R3" s="1442" t="s">
        <v>264</v>
      </c>
    </row>
    <row r="4" spans="1:18" s="687" customFormat="1" ht="34.5" customHeight="1">
      <c r="A4" s="1448"/>
      <c r="B4" s="688" t="s">
        <v>900</v>
      </c>
      <c r="C4" s="688" t="s">
        <v>901</v>
      </c>
      <c r="D4" s="688" t="s">
        <v>902</v>
      </c>
      <c r="E4" s="688" t="s">
        <v>903</v>
      </c>
      <c r="F4" s="688" t="s">
        <v>900</v>
      </c>
      <c r="G4" s="688" t="s">
        <v>901</v>
      </c>
      <c r="H4" s="688" t="s">
        <v>902</v>
      </c>
      <c r="I4" s="688" t="s">
        <v>903</v>
      </c>
      <c r="J4" s="688" t="s">
        <v>900</v>
      </c>
      <c r="K4" s="688" t="s">
        <v>901</v>
      </c>
      <c r="L4" s="688" t="s">
        <v>902</v>
      </c>
      <c r="M4" s="688" t="s">
        <v>903</v>
      </c>
      <c r="N4" s="688" t="s">
        <v>900</v>
      </c>
      <c r="O4" s="688" t="s">
        <v>901</v>
      </c>
      <c r="P4" s="688" t="s">
        <v>902</v>
      </c>
      <c r="Q4" s="689" t="s">
        <v>903</v>
      </c>
      <c r="R4" s="1443"/>
    </row>
    <row r="5" spans="1:18" s="678" customFormat="1" ht="34.5" customHeight="1">
      <c r="A5" s="1448"/>
      <c r="B5" s="690" t="s">
        <v>904</v>
      </c>
      <c r="C5" s="690" t="s">
        <v>905</v>
      </c>
      <c r="D5" s="690" t="s">
        <v>906</v>
      </c>
      <c r="E5" s="690" t="s">
        <v>907</v>
      </c>
      <c r="F5" s="690" t="s">
        <v>904</v>
      </c>
      <c r="G5" s="690" t="s">
        <v>905</v>
      </c>
      <c r="H5" s="690" t="s">
        <v>906</v>
      </c>
      <c r="I5" s="690" t="s">
        <v>907</v>
      </c>
      <c r="J5" s="690" t="s">
        <v>904</v>
      </c>
      <c r="K5" s="690" t="s">
        <v>905</v>
      </c>
      <c r="L5" s="690" t="s">
        <v>906</v>
      </c>
      <c r="M5" s="690" t="s">
        <v>907</v>
      </c>
      <c r="N5" s="690" t="s">
        <v>904</v>
      </c>
      <c r="O5" s="690" t="s">
        <v>905</v>
      </c>
      <c r="P5" s="690" t="s">
        <v>906</v>
      </c>
      <c r="Q5" s="691" t="s">
        <v>907</v>
      </c>
      <c r="R5" s="1443"/>
    </row>
    <row r="6" spans="1:18" s="687" customFormat="1" ht="34.5" customHeight="1">
      <c r="A6" s="1449"/>
      <c r="B6" s="692" t="s">
        <v>450</v>
      </c>
      <c r="C6" s="692" t="s">
        <v>908</v>
      </c>
      <c r="D6" s="692" t="s">
        <v>908</v>
      </c>
      <c r="E6" s="692" t="s">
        <v>908</v>
      </c>
      <c r="F6" s="692" t="s">
        <v>450</v>
      </c>
      <c r="G6" s="692" t="s">
        <v>908</v>
      </c>
      <c r="H6" s="692" t="s">
        <v>908</v>
      </c>
      <c r="I6" s="692" t="s">
        <v>908</v>
      </c>
      <c r="J6" s="692" t="s">
        <v>450</v>
      </c>
      <c r="K6" s="692" t="s">
        <v>908</v>
      </c>
      <c r="L6" s="692" t="s">
        <v>908</v>
      </c>
      <c r="M6" s="692" t="s">
        <v>908</v>
      </c>
      <c r="N6" s="692" t="s">
        <v>450</v>
      </c>
      <c r="O6" s="692" t="s">
        <v>908</v>
      </c>
      <c r="P6" s="692" t="s">
        <v>908</v>
      </c>
      <c r="Q6" s="693" t="s">
        <v>908</v>
      </c>
      <c r="R6" s="1444"/>
    </row>
    <row r="7" spans="1:18" s="701" customFormat="1" ht="33.75" customHeight="1">
      <c r="A7" s="694" t="s">
        <v>444</v>
      </c>
      <c r="B7" s="695">
        <v>261258</v>
      </c>
      <c r="C7" s="696">
        <v>107796</v>
      </c>
      <c r="D7" s="696">
        <v>146438</v>
      </c>
      <c r="E7" s="696">
        <v>7024</v>
      </c>
      <c r="F7" s="696">
        <v>612</v>
      </c>
      <c r="G7" s="697">
        <v>606</v>
      </c>
      <c r="H7" s="697">
        <v>6</v>
      </c>
      <c r="I7" s="697">
        <v>0</v>
      </c>
      <c r="J7" s="698">
        <f aca="true" t="shared" si="0" ref="J7:J12">SUM(K7:M7)</f>
        <v>3053390</v>
      </c>
      <c r="K7" s="698">
        <f aca="true" t="shared" si="1" ref="K7:M11">SUM(L7:N7)</f>
        <v>1657018</v>
      </c>
      <c r="L7" s="698">
        <f t="shared" si="1"/>
        <v>882104</v>
      </c>
      <c r="M7" s="698">
        <f t="shared" si="1"/>
        <v>514268</v>
      </c>
      <c r="N7" s="697">
        <f>SUM(O7:Q7)</f>
        <v>260646</v>
      </c>
      <c r="O7" s="697">
        <v>107190</v>
      </c>
      <c r="P7" s="697">
        <v>146432</v>
      </c>
      <c r="Q7" s="699">
        <v>7024</v>
      </c>
      <c r="R7" s="700" t="s">
        <v>444</v>
      </c>
    </row>
    <row r="8" spans="1:18" s="701" customFormat="1" ht="33.75" customHeight="1">
      <c r="A8" s="702" t="s">
        <v>452</v>
      </c>
      <c r="B8" s="703">
        <v>301487</v>
      </c>
      <c r="C8" s="704">
        <v>106358</v>
      </c>
      <c r="D8" s="704">
        <v>186997</v>
      </c>
      <c r="E8" s="704">
        <v>8132</v>
      </c>
      <c r="F8" s="704">
        <v>580</v>
      </c>
      <c r="G8" s="705">
        <v>503</v>
      </c>
      <c r="H8" s="705">
        <v>77</v>
      </c>
      <c r="I8" s="705">
        <v>0</v>
      </c>
      <c r="J8" s="706">
        <f t="shared" si="0"/>
        <v>3489159</v>
      </c>
      <c r="K8" s="706">
        <f t="shared" si="1"/>
        <v>1895033</v>
      </c>
      <c r="L8" s="706">
        <f t="shared" si="1"/>
        <v>1000444</v>
      </c>
      <c r="M8" s="706">
        <f t="shared" si="1"/>
        <v>593682</v>
      </c>
      <c r="N8" s="705">
        <f>SUM(O8:Q8)</f>
        <v>300907</v>
      </c>
      <c r="O8" s="705">
        <v>105855</v>
      </c>
      <c r="P8" s="705">
        <v>186920</v>
      </c>
      <c r="Q8" s="707">
        <v>8132</v>
      </c>
      <c r="R8" s="708" t="s">
        <v>452</v>
      </c>
    </row>
    <row r="9" spans="1:18" s="701" customFormat="1" ht="33.75" customHeight="1">
      <c r="A9" s="702" t="s">
        <v>1013</v>
      </c>
      <c r="B9" s="703">
        <v>368573</v>
      </c>
      <c r="C9" s="704">
        <v>55009</v>
      </c>
      <c r="D9" s="704">
        <v>259777</v>
      </c>
      <c r="E9" s="704">
        <v>53787</v>
      </c>
      <c r="F9" s="704">
        <v>12289</v>
      </c>
      <c r="G9" s="705">
        <v>10739</v>
      </c>
      <c r="H9" s="705">
        <v>1089</v>
      </c>
      <c r="I9" s="705">
        <v>461</v>
      </c>
      <c r="J9" s="706">
        <f t="shared" si="0"/>
        <v>3794360</v>
      </c>
      <c r="K9" s="706">
        <f t="shared" si="1"/>
        <v>2075322</v>
      </c>
      <c r="L9" s="706">
        <f t="shared" si="1"/>
        <v>1059796</v>
      </c>
      <c r="M9" s="706">
        <f t="shared" si="1"/>
        <v>659242</v>
      </c>
      <c r="N9" s="705">
        <f>SUM(O9:Q9)</f>
        <v>356284</v>
      </c>
      <c r="O9" s="705">
        <v>44270</v>
      </c>
      <c r="P9" s="705">
        <v>258688</v>
      </c>
      <c r="Q9" s="707">
        <v>53326</v>
      </c>
      <c r="R9" s="708" t="s">
        <v>1013</v>
      </c>
    </row>
    <row r="10" spans="1:18" s="701" customFormat="1" ht="33.75" customHeight="1">
      <c r="A10" s="702" t="s">
        <v>493</v>
      </c>
      <c r="B10" s="703">
        <v>279715</v>
      </c>
      <c r="C10" s="704">
        <v>35234</v>
      </c>
      <c r="D10" s="704">
        <v>192353</v>
      </c>
      <c r="E10" s="704">
        <v>52128</v>
      </c>
      <c r="F10" s="704">
        <f>SUM(G10:I10)</f>
        <v>0</v>
      </c>
      <c r="G10" s="705"/>
      <c r="H10" s="705"/>
      <c r="I10" s="705"/>
      <c r="J10" s="706">
        <f t="shared" si="0"/>
        <v>2938821</v>
      </c>
      <c r="K10" s="706">
        <f t="shared" si="1"/>
        <v>1609268</v>
      </c>
      <c r="L10" s="706">
        <f t="shared" si="1"/>
        <v>822251</v>
      </c>
      <c r="M10" s="706">
        <f t="shared" si="1"/>
        <v>507302</v>
      </c>
      <c r="N10" s="705">
        <f>SUM(O10:Q10)</f>
        <v>279715</v>
      </c>
      <c r="O10" s="705">
        <v>35234</v>
      </c>
      <c r="P10" s="705">
        <v>192353</v>
      </c>
      <c r="Q10" s="707">
        <v>52128</v>
      </c>
      <c r="R10" s="708" t="s">
        <v>493</v>
      </c>
    </row>
    <row r="11" spans="1:18" s="701" customFormat="1" ht="33.75" customHeight="1">
      <c r="A11" s="702" t="s">
        <v>1014</v>
      </c>
      <c r="B11" s="703">
        <v>211072</v>
      </c>
      <c r="C11" s="704">
        <v>14010</v>
      </c>
      <c r="D11" s="704">
        <v>135942</v>
      </c>
      <c r="E11" s="704">
        <v>61120</v>
      </c>
      <c r="F11" s="704">
        <f>SUM(G11:I11)</f>
        <v>0</v>
      </c>
      <c r="G11" s="705"/>
      <c r="H11" s="705"/>
      <c r="I11" s="705"/>
      <c r="J11" s="706">
        <f t="shared" si="0"/>
        <v>2105332</v>
      </c>
      <c r="K11" s="706">
        <f t="shared" si="1"/>
        <v>1158202</v>
      </c>
      <c r="L11" s="706">
        <f t="shared" si="1"/>
        <v>586106</v>
      </c>
      <c r="M11" s="706">
        <f t="shared" si="1"/>
        <v>361024</v>
      </c>
      <c r="N11" s="705">
        <f>SUM(O11:Q11)</f>
        <v>211072</v>
      </c>
      <c r="O11" s="705">
        <v>14010</v>
      </c>
      <c r="P11" s="705">
        <v>135942</v>
      </c>
      <c r="Q11" s="707">
        <v>61120</v>
      </c>
      <c r="R11" s="708" t="s">
        <v>1014</v>
      </c>
    </row>
    <row r="12" spans="1:18" s="1169" customFormat="1" ht="33.75" customHeight="1" thickBot="1">
      <c r="A12" s="920" t="s">
        <v>514</v>
      </c>
      <c r="B12" s="1165" t="s">
        <v>803</v>
      </c>
      <c r="C12" s="1166" t="s">
        <v>804</v>
      </c>
      <c r="D12" s="1166" t="s">
        <v>805</v>
      </c>
      <c r="E12" s="1166" t="s">
        <v>806</v>
      </c>
      <c r="F12" s="1166" t="s">
        <v>807</v>
      </c>
      <c r="G12" s="1166" t="s">
        <v>811</v>
      </c>
      <c r="H12" s="1166" t="s">
        <v>812</v>
      </c>
      <c r="I12" s="1167">
        <f>SUM(J12:L12)</f>
        <v>0</v>
      </c>
      <c r="J12" s="1167">
        <f t="shared" si="0"/>
        <v>0</v>
      </c>
      <c r="K12" s="1167">
        <f>SUM(L12:N12)</f>
        <v>0</v>
      </c>
      <c r="L12" s="1167">
        <f>SUM(M12:O12)</f>
        <v>0</v>
      </c>
      <c r="M12" s="1167">
        <f>SUM(N12:P12)</f>
        <v>0</v>
      </c>
      <c r="N12" s="1166" t="s">
        <v>808</v>
      </c>
      <c r="O12" s="1166" t="s">
        <v>809</v>
      </c>
      <c r="P12" s="1166" t="s">
        <v>810</v>
      </c>
      <c r="Q12" s="1168" t="s">
        <v>806</v>
      </c>
      <c r="R12" s="921" t="s">
        <v>514</v>
      </c>
    </row>
    <row r="13" spans="1:18" s="912" customFormat="1" ht="12">
      <c r="A13" s="1445" t="s">
        <v>1573</v>
      </c>
      <c r="B13" s="1445"/>
      <c r="C13" s="1445"/>
      <c r="D13" s="1445"/>
      <c r="E13" s="1445"/>
      <c r="R13" s="919" t="s">
        <v>909</v>
      </c>
    </row>
    <row r="14" spans="1:5" s="667" customFormat="1" ht="12">
      <c r="A14" s="709" t="s">
        <v>1574</v>
      </c>
      <c r="B14" s="710"/>
      <c r="C14" s="710"/>
      <c r="D14" s="710"/>
      <c r="E14" s="710"/>
    </row>
    <row r="15" s="667" customFormat="1" ht="12">
      <c r="A15" s="667" t="s">
        <v>813</v>
      </c>
    </row>
    <row r="16" s="629" customFormat="1" ht="13.5"/>
  </sheetData>
  <mergeCells count="8">
    <mergeCell ref="R3:R6"/>
    <mergeCell ref="A13:E13"/>
    <mergeCell ref="A1:Q1"/>
    <mergeCell ref="A3:A6"/>
    <mergeCell ref="B3:E3"/>
    <mergeCell ref="F3:I3"/>
    <mergeCell ref="J3:M3"/>
    <mergeCell ref="N3:Q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F7">
      <selection activeCell="U13" sqref="U13"/>
    </sheetView>
  </sheetViews>
  <sheetFormatPr defaultColWidth="8.88671875" defaultRowHeight="13.5"/>
  <cols>
    <col min="1" max="1" width="7.21484375" style="62" customWidth="1"/>
    <col min="2" max="2" width="4.77734375" style="62" customWidth="1"/>
    <col min="3" max="3" width="6.10546875" style="62" customWidth="1"/>
    <col min="4" max="6" width="5.21484375" style="62" customWidth="1"/>
    <col min="7" max="8" width="6.10546875" style="62" customWidth="1"/>
    <col min="9" max="9" width="6.3359375" style="62" customWidth="1"/>
    <col min="10" max="10" width="6.10546875" style="62" customWidth="1"/>
    <col min="11" max="11" width="5.21484375" style="62" customWidth="1"/>
    <col min="12" max="12" width="6.4453125" style="62" customWidth="1"/>
    <col min="13" max="14" width="6.10546875" style="62" customWidth="1"/>
    <col min="15" max="16" width="7.10546875" style="62" customWidth="1"/>
    <col min="17" max="17" width="6.10546875" style="62" customWidth="1"/>
    <col min="18" max="18" width="7.10546875" style="62" customWidth="1"/>
    <col min="19" max="19" width="7.5546875" style="62" customWidth="1"/>
    <col min="20" max="20" width="5.99609375" style="62" customWidth="1"/>
    <col min="21" max="16384" width="8.77734375" style="62" customWidth="1"/>
  </cols>
  <sheetData>
    <row r="1" spans="1:21" s="597" customFormat="1" ht="25.5" customHeight="1">
      <c r="A1" s="1460" t="s">
        <v>1447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</row>
    <row r="2" spans="1:21" s="321" customFormat="1" ht="18" customHeight="1" thickBot="1">
      <c r="A2" s="711" t="s">
        <v>517</v>
      </c>
      <c r="U2" s="605" t="s">
        <v>518</v>
      </c>
    </row>
    <row r="3" spans="1:21" s="714" customFormat="1" ht="27.75" customHeight="1">
      <c r="A3" s="1461" t="s">
        <v>587</v>
      </c>
      <c r="B3" s="712" t="s">
        <v>588</v>
      </c>
      <c r="C3" s="713" t="s">
        <v>589</v>
      </c>
      <c r="D3" s="1456" t="s">
        <v>590</v>
      </c>
      <c r="E3" s="1457"/>
      <c r="F3" s="1458"/>
      <c r="G3" s="1459" t="s">
        <v>591</v>
      </c>
      <c r="H3" s="1457"/>
      <c r="I3" s="1457"/>
      <c r="J3" s="1457"/>
      <c r="K3" s="1458"/>
      <c r="L3" s="1459" t="s">
        <v>592</v>
      </c>
      <c r="M3" s="1457"/>
      <c r="N3" s="1458"/>
      <c r="O3" s="1456" t="s">
        <v>593</v>
      </c>
      <c r="P3" s="1457"/>
      <c r="Q3" s="1458"/>
      <c r="R3" s="1456" t="s">
        <v>594</v>
      </c>
      <c r="S3" s="1457"/>
      <c r="T3" s="1458"/>
      <c r="U3" s="1464" t="s">
        <v>595</v>
      </c>
    </row>
    <row r="4" spans="1:21" s="714" customFormat="1" ht="27.75" customHeight="1">
      <c r="A4" s="1462"/>
      <c r="B4" s="715"/>
      <c r="C4" s="716"/>
      <c r="D4" s="1453" t="s">
        <v>596</v>
      </c>
      <c r="E4" s="1454"/>
      <c r="F4" s="1455"/>
      <c r="G4" s="1453"/>
      <c r="H4" s="1454"/>
      <c r="I4" s="1454"/>
      <c r="J4" s="1454"/>
      <c r="K4" s="1455"/>
      <c r="L4" s="1453"/>
      <c r="M4" s="1454"/>
      <c r="N4" s="1455"/>
      <c r="O4" s="1453"/>
      <c r="P4" s="1454"/>
      <c r="Q4" s="1455"/>
      <c r="R4" s="1453"/>
      <c r="S4" s="1454"/>
      <c r="T4" s="1455"/>
      <c r="U4" s="1465"/>
    </row>
    <row r="5" spans="1:21" s="714" customFormat="1" ht="27.75" customHeight="1">
      <c r="A5" s="1462"/>
      <c r="B5" s="715" t="s">
        <v>951</v>
      </c>
      <c r="C5" s="716"/>
      <c r="D5" s="718" t="s">
        <v>449</v>
      </c>
      <c r="E5" s="718" t="s">
        <v>548</v>
      </c>
      <c r="F5" s="718" t="s">
        <v>597</v>
      </c>
      <c r="G5" s="718" t="s">
        <v>598</v>
      </c>
      <c r="H5" s="718" t="s">
        <v>599</v>
      </c>
      <c r="I5" s="718" t="s">
        <v>600</v>
      </c>
      <c r="J5" s="718" t="s">
        <v>601</v>
      </c>
      <c r="K5" s="718" t="s">
        <v>602</v>
      </c>
      <c r="L5" s="718" t="s">
        <v>603</v>
      </c>
      <c r="M5" s="718" t="s">
        <v>604</v>
      </c>
      <c r="N5" s="718" t="s">
        <v>605</v>
      </c>
      <c r="O5" s="718" t="s">
        <v>449</v>
      </c>
      <c r="P5" s="718" t="s">
        <v>606</v>
      </c>
      <c r="Q5" s="718" t="s">
        <v>607</v>
      </c>
      <c r="R5" s="718" t="s">
        <v>449</v>
      </c>
      <c r="S5" s="718" t="s">
        <v>608</v>
      </c>
      <c r="T5" s="718" t="s">
        <v>609</v>
      </c>
      <c r="U5" s="1465"/>
    </row>
    <row r="6" spans="1:21" s="714" customFormat="1" ht="27.75" customHeight="1">
      <c r="A6" s="1462"/>
      <c r="B6" s="715" t="s">
        <v>610</v>
      </c>
      <c r="C6" s="716"/>
      <c r="D6" s="716"/>
      <c r="E6" s="716"/>
      <c r="F6" s="716"/>
      <c r="G6" s="716"/>
      <c r="H6" s="716"/>
      <c r="I6" s="716"/>
      <c r="J6" s="716"/>
      <c r="K6" s="716" t="s">
        <v>611</v>
      </c>
      <c r="L6" s="716"/>
      <c r="M6" s="716"/>
      <c r="N6" s="716" t="s">
        <v>612</v>
      </c>
      <c r="O6" s="716"/>
      <c r="P6" s="716" t="s">
        <v>613</v>
      </c>
      <c r="Q6" s="716"/>
      <c r="R6" s="716"/>
      <c r="S6" s="716" t="s">
        <v>614</v>
      </c>
      <c r="T6" s="716" t="s">
        <v>615</v>
      </c>
      <c r="U6" s="1465"/>
    </row>
    <row r="7" spans="1:21" s="714" customFormat="1" ht="27.75" customHeight="1">
      <c r="A7" s="1463"/>
      <c r="B7" s="717" t="s">
        <v>616</v>
      </c>
      <c r="C7" s="719" t="s">
        <v>617</v>
      </c>
      <c r="D7" s="719" t="s">
        <v>450</v>
      </c>
      <c r="E7" s="719" t="s">
        <v>454</v>
      </c>
      <c r="F7" s="719" t="s">
        <v>455</v>
      </c>
      <c r="G7" s="719" t="s">
        <v>618</v>
      </c>
      <c r="H7" s="719" t="s">
        <v>619</v>
      </c>
      <c r="I7" s="719" t="s">
        <v>620</v>
      </c>
      <c r="J7" s="719" t="s">
        <v>621</v>
      </c>
      <c r="K7" s="719" t="s">
        <v>622</v>
      </c>
      <c r="L7" s="719" t="s">
        <v>623</v>
      </c>
      <c r="M7" s="719" t="s">
        <v>624</v>
      </c>
      <c r="N7" s="719" t="s">
        <v>625</v>
      </c>
      <c r="O7" s="719" t="s">
        <v>450</v>
      </c>
      <c r="P7" s="719" t="s">
        <v>626</v>
      </c>
      <c r="Q7" s="719"/>
      <c r="R7" s="719" t="s">
        <v>450</v>
      </c>
      <c r="S7" s="719" t="s">
        <v>627</v>
      </c>
      <c r="T7" s="719" t="s">
        <v>628</v>
      </c>
      <c r="U7" s="1466"/>
    </row>
    <row r="8" spans="1:22" s="366" customFormat="1" ht="34.5" customHeight="1">
      <c r="A8" s="362" t="s">
        <v>440</v>
      </c>
      <c r="B8" s="483">
        <v>25</v>
      </c>
      <c r="C8" s="363">
        <v>65840</v>
      </c>
      <c r="D8" s="363">
        <f>SUM(E8:F8)</f>
        <v>1563</v>
      </c>
      <c r="E8" s="363">
        <v>1213</v>
      </c>
      <c r="F8" s="363">
        <v>350</v>
      </c>
      <c r="G8" s="363">
        <v>588496</v>
      </c>
      <c r="H8" s="363">
        <v>234952</v>
      </c>
      <c r="I8" s="363"/>
      <c r="J8" s="363">
        <v>37226</v>
      </c>
      <c r="K8" s="363"/>
      <c r="L8" s="363"/>
      <c r="M8" s="363">
        <v>107930</v>
      </c>
      <c r="N8" s="363"/>
      <c r="O8" s="363">
        <f>SUM(P8:Q8)</f>
        <v>2988659</v>
      </c>
      <c r="P8" s="363">
        <v>1701328</v>
      </c>
      <c r="Q8" s="363">
        <v>1287331</v>
      </c>
      <c r="R8" s="363">
        <f>SUM(S8:T8)</f>
        <v>2421463</v>
      </c>
      <c r="S8" s="363">
        <v>1939975</v>
      </c>
      <c r="T8" s="363">
        <v>481488</v>
      </c>
      <c r="U8" s="364" t="s">
        <v>440</v>
      </c>
      <c r="V8" s="365"/>
    </row>
    <row r="9" spans="1:256" s="16" customFormat="1" ht="34.5" customHeight="1" thickBot="1">
      <c r="A9" s="362" t="s">
        <v>443</v>
      </c>
      <c r="B9" s="483">
        <v>42</v>
      </c>
      <c r="C9" s="363">
        <v>66594</v>
      </c>
      <c r="D9" s="363">
        <v>1562</v>
      </c>
      <c r="E9" s="363">
        <v>1208</v>
      </c>
      <c r="F9" s="363">
        <v>354</v>
      </c>
      <c r="G9" s="363">
        <v>614983</v>
      </c>
      <c r="H9" s="363">
        <v>197850</v>
      </c>
      <c r="I9" s="363">
        <v>92696</v>
      </c>
      <c r="J9" s="363">
        <v>45773</v>
      </c>
      <c r="K9" s="363">
        <v>818</v>
      </c>
      <c r="L9" s="363">
        <v>446</v>
      </c>
      <c r="M9" s="363">
        <v>102159</v>
      </c>
      <c r="N9" s="363">
        <v>1178</v>
      </c>
      <c r="O9" s="363">
        <f>SUM(P9:Q9)</f>
        <v>1706784</v>
      </c>
      <c r="P9" s="363">
        <v>1370465</v>
      </c>
      <c r="Q9" s="363">
        <v>336319</v>
      </c>
      <c r="R9" s="363">
        <f>SUM(S9:T9)</f>
        <v>2805064</v>
      </c>
      <c r="S9" s="363">
        <v>1859387</v>
      </c>
      <c r="T9" s="363">
        <v>945677</v>
      </c>
      <c r="U9" s="364" t="s">
        <v>443</v>
      </c>
      <c r="V9" s="365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GF9" s="366"/>
      <c r="GG9" s="366"/>
      <c r="GH9" s="366"/>
      <c r="GI9" s="366"/>
      <c r="GJ9" s="366"/>
      <c r="GK9" s="366"/>
      <c r="GL9" s="366"/>
      <c r="GM9" s="366"/>
      <c r="GN9" s="366"/>
      <c r="GO9" s="366"/>
      <c r="GP9" s="366"/>
      <c r="GQ9" s="366"/>
      <c r="GR9" s="366"/>
      <c r="GS9" s="366"/>
      <c r="GT9" s="366"/>
      <c r="GU9" s="366"/>
      <c r="GV9" s="366"/>
      <c r="GW9" s="366"/>
      <c r="GX9" s="366"/>
      <c r="GY9" s="366"/>
      <c r="GZ9" s="366"/>
      <c r="HA9" s="366"/>
      <c r="HB9" s="366"/>
      <c r="HC9" s="366"/>
      <c r="HD9" s="366"/>
      <c r="HE9" s="366"/>
      <c r="HF9" s="366"/>
      <c r="HG9" s="366"/>
      <c r="HH9" s="366"/>
      <c r="HI9" s="366"/>
      <c r="HJ9" s="366"/>
      <c r="HK9" s="366"/>
      <c r="HL9" s="366"/>
      <c r="HM9" s="366"/>
      <c r="HN9" s="366"/>
      <c r="HO9" s="366"/>
      <c r="HP9" s="366"/>
      <c r="HQ9" s="366"/>
      <c r="HR9" s="366"/>
      <c r="HS9" s="366"/>
      <c r="HT9" s="366"/>
      <c r="HU9" s="366"/>
      <c r="HV9" s="366"/>
      <c r="HW9" s="366"/>
      <c r="HX9" s="366"/>
      <c r="HY9" s="366"/>
      <c r="HZ9" s="366"/>
      <c r="IA9" s="366"/>
      <c r="IB9" s="366"/>
      <c r="IC9" s="366"/>
      <c r="ID9" s="366"/>
      <c r="IE9" s="366"/>
      <c r="IF9" s="366"/>
      <c r="IG9" s="366"/>
      <c r="IH9" s="366"/>
      <c r="II9" s="366"/>
      <c r="IJ9" s="366"/>
      <c r="IK9" s="366"/>
      <c r="IL9" s="366"/>
      <c r="IM9" s="366"/>
      <c r="IN9" s="366"/>
      <c r="IO9" s="366"/>
      <c r="IP9" s="366"/>
      <c r="IQ9" s="366"/>
      <c r="IR9" s="366"/>
      <c r="IS9" s="366"/>
      <c r="IT9" s="366"/>
      <c r="IU9" s="366"/>
      <c r="IV9" s="366"/>
    </row>
    <row r="10" spans="1:22" s="366" customFormat="1" ht="34.5" customHeight="1">
      <c r="A10" s="362" t="s">
        <v>451</v>
      </c>
      <c r="B10" s="483">
        <v>43</v>
      </c>
      <c r="C10" s="484">
        <v>67243</v>
      </c>
      <c r="D10" s="484">
        <v>1581</v>
      </c>
      <c r="E10" s="484">
        <v>1230</v>
      </c>
      <c r="F10" s="484">
        <v>351</v>
      </c>
      <c r="G10" s="484">
        <v>643231</v>
      </c>
      <c r="H10" s="484">
        <v>202355</v>
      </c>
      <c r="I10" s="484">
        <v>102809</v>
      </c>
      <c r="J10" s="484">
        <v>43852</v>
      </c>
      <c r="K10" s="484">
        <v>931</v>
      </c>
      <c r="L10" s="484">
        <v>414</v>
      </c>
      <c r="M10" s="484">
        <v>108619</v>
      </c>
      <c r="N10" s="484">
        <v>24442</v>
      </c>
      <c r="O10" s="363">
        <f>SUM(P10:Q10)</f>
        <v>1821101</v>
      </c>
      <c r="P10" s="484">
        <v>1553948</v>
      </c>
      <c r="Q10" s="484">
        <v>267153</v>
      </c>
      <c r="R10" s="363">
        <f>SUM(S10:T10)</f>
        <v>3071809</v>
      </c>
      <c r="S10" s="484">
        <v>2827887</v>
      </c>
      <c r="T10" s="484">
        <v>243922</v>
      </c>
      <c r="U10" s="364" t="s">
        <v>451</v>
      </c>
      <c r="V10" s="365"/>
    </row>
    <row r="11" spans="1:22" s="366" customFormat="1" ht="34.5" customHeight="1">
      <c r="A11" s="362" t="s">
        <v>493</v>
      </c>
      <c r="B11" s="483">
        <v>43</v>
      </c>
      <c r="C11" s="484">
        <v>66531</v>
      </c>
      <c r="D11" s="484">
        <v>1761</v>
      </c>
      <c r="E11" s="484">
        <v>1263</v>
      </c>
      <c r="F11" s="484">
        <v>498</v>
      </c>
      <c r="G11" s="484">
        <v>684833</v>
      </c>
      <c r="H11" s="484">
        <v>236833</v>
      </c>
      <c r="I11" s="484">
        <v>117364</v>
      </c>
      <c r="J11" s="484">
        <v>57581</v>
      </c>
      <c r="K11" s="484">
        <v>950</v>
      </c>
      <c r="L11" s="484">
        <v>385</v>
      </c>
      <c r="M11" s="484">
        <v>101119</v>
      </c>
      <c r="N11" s="484">
        <v>23555</v>
      </c>
      <c r="O11" s="363">
        <f>SUM(P11:Q11)</f>
        <v>1935597</v>
      </c>
      <c r="P11" s="484">
        <v>1660859</v>
      </c>
      <c r="Q11" s="484">
        <v>274738</v>
      </c>
      <c r="R11" s="363">
        <f>SUM(S11:T11)</f>
        <v>3373302</v>
      </c>
      <c r="S11" s="484">
        <v>2805864</v>
      </c>
      <c r="T11" s="484">
        <v>567438</v>
      </c>
      <c r="U11" s="364" t="s">
        <v>493</v>
      </c>
      <c r="V11" s="365"/>
    </row>
    <row r="12" spans="1:22" s="370" customFormat="1" ht="34.5" customHeight="1">
      <c r="A12" s="367" t="s">
        <v>1015</v>
      </c>
      <c r="B12" s="485">
        <v>43</v>
      </c>
      <c r="C12" s="486">
        <v>66316</v>
      </c>
      <c r="D12" s="486">
        <v>1810</v>
      </c>
      <c r="E12" s="486">
        <v>1308</v>
      </c>
      <c r="F12" s="486">
        <v>502</v>
      </c>
      <c r="G12" s="486">
        <v>765446</v>
      </c>
      <c r="H12" s="486">
        <v>254564</v>
      </c>
      <c r="I12" s="486">
        <v>140199</v>
      </c>
      <c r="J12" s="486">
        <v>56205</v>
      </c>
      <c r="K12" s="486">
        <v>833</v>
      </c>
      <c r="L12" s="486">
        <v>355</v>
      </c>
      <c r="M12" s="486">
        <v>92123</v>
      </c>
      <c r="N12" s="486">
        <v>25306</v>
      </c>
      <c r="O12" s="363">
        <f>SUM(P12:Q12)</f>
        <v>2964804</v>
      </c>
      <c r="P12" s="486">
        <v>2451962</v>
      </c>
      <c r="Q12" s="486">
        <v>512842</v>
      </c>
      <c r="R12" s="363">
        <f>SUM(S12:T12)</f>
        <v>3604673</v>
      </c>
      <c r="S12" s="486">
        <v>2810817</v>
      </c>
      <c r="T12" s="486">
        <v>793856</v>
      </c>
      <c r="U12" s="368" t="s">
        <v>1015</v>
      </c>
      <c r="V12" s="369"/>
    </row>
    <row r="13" spans="1:22" s="374" customFormat="1" ht="34.5" customHeight="1">
      <c r="A13" s="371" t="s">
        <v>514</v>
      </c>
      <c r="B13" s="487">
        <f>SUM(B14:B16)</f>
        <v>45</v>
      </c>
      <c r="C13" s="1373">
        <f aca="true" t="shared" si="0" ref="C13:T13">SUM(C14:C16)</f>
        <v>67618</v>
      </c>
      <c r="D13" s="1373">
        <f t="shared" si="0"/>
        <v>2545</v>
      </c>
      <c r="E13" s="1373">
        <f t="shared" si="0"/>
        <v>1695</v>
      </c>
      <c r="F13" s="1373">
        <f t="shared" si="0"/>
        <v>850</v>
      </c>
      <c r="G13" s="1373">
        <f t="shared" si="0"/>
        <v>770494</v>
      </c>
      <c r="H13" s="1373">
        <f t="shared" si="0"/>
        <v>269945</v>
      </c>
      <c r="I13" s="1373">
        <f t="shared" si="0"/>
        <v>141051</v>
      </c>
      <c r="J13" s="1373">
        <f t="shared" si="0"/>
        <v>58301</v>
      </c>
      <c r="K13" s="1373">
        <f t="shared" si="0"/>
        <v>1094</v>
      </c>
      <c r="L13" s="1373">
        <f t="shared" si="0"/>
        <v>377</v>
      </c>
      <c r="M13" s="1373">
        <f t="shared" si="0"/>
        <v>109077</v>
      </c>
      <c r="N13" s="1373">
        <f t="shared" si="0"/>
        <v>26259</v>
      </c>
      <c r="O13" s="1373">
        <f t="shared" si="0"/>
        <v>2353710</v>
      </c>
      <c r="P13" s="1373">
        <f t="shared" si="0"/>
        <v>2122925</v>
      </c>
      <c r="Q13" s="1373">
        <f t="shared" si="0"/>
        <v>230785</v>
      </c>
      <c r="R13" s="1373">
        <f t="shared" si="0"/>
        <v>3962955</v>
      </c>
      <c r="S13" s="1373">
        <f t="shared" si="0"/>
        <v>3609155</v>
      </c>
      <c r="T13" s="1373">
        <f t="shared" si="0"/>
        <v>353800</v>
      </c>
      <c r="U13" s="372" t="s">
        <v>514</v>
      </c>
      <c r="V13" s="373"/>
    </row>
    <row r="14" spans="1:26" s="14" customFormat="1" ht="34.5" customHeight="1">
      <c r="A14" s="362" t="s">
        <v>629</v>
      </c>
      <c r="B14" s="483">
        <v>21</v>
      </c>
      <c r="C14" s="488" t="s">
        <v>423</v>
      </c>
      <c r="D14" s="484">
        <v>425</v>
      </c>
      <c r="E14" s="484">
        <v>320</v>
      </c>
      <c r="F14" s="484">
        <v>105</v>
      </c>
      <c r="G14" s="484">
        <v>29637</v>
      </c>
      <c r="H14" s="484">
        <v>72237</v>
      </c>
      <c r="I14" s="488" t="s">
        <v>423</v>
      </c>
      <c r="J14" s="488" t="s">
        <v>423</v>
      </c>
      <c r="K14" s="488" t="s">
        <v>423</v>
      </c>
      <c r="L14" s="488" t="s">
        <v>423</v>
      </c>
      <c r="M14" s="484">
        <v>47820</v>
      </c>
      <c r="N14" s="488" t="s">
        <v>423</v>
      </c>
      <c r="O14" s="484">
        <v>1548362</v>
      </c>
      <c r="P14" s="484">
        <v>1430202</v>
      </c>
      <c r="Q14" s="484">
        <v>118160</v>
      </c>
      <c r="R14" s="484">
        <v>1479636</v>
      </c>
      <c r="S14" s="484">
        <v>1314655</v>
      </c>
      <c r="T14" s="484">
        <v>164981</v>
      </c>
      <c r="U14" s="358" t="s">
        <v>630</v>
      </c>
      <c r="V14" s="365"/>
      <c r="W14" s="366"/>
      <c r="X14" s="366"/>
      <c r="Y14" s="366"/>
      <c r="Z14" s="366"/>
    </row>
    <row r="15" spans="1:26" s="14" customFormat="1" ht="34.5" customHeight="1">
      <c r="A15" s="362" t="s">
        <v>631</v>
      </c>
      <c r="B15" s="483">
        <v>21</v>
      </c>
      <c r="C15" s="484">
        <v>55904</v>
      </c>
      <c r="D15" s="484">
        <v>1744</v>
      </c>
      <c r="E15" s="484">
        <v>1108</v>
      </c>
      <c r="F15" s="484">
        <v>636</v>
      </c>
      <c r="G15" s="484">
        <v>520917</v>
      </c>
      <c r="H15" s="484">
        <v>146778</v>
      </c>
      <c r="I15" s="484">
        <v>126982</v>
      </c>
      <c r="J15" s="484">
        <v>18357</v>
      </c>
      <c r="K15" s="484">
        <v>1094</v>
      </c>
      <c r="L15" s="484">
        <v>320</v>
      </c>
      <c r="M15" s="484">
        <v>56781</v>
      </c>
      <c r="N15" s="484">
        <v>20860</v>
      </c>
      <c r="O15" s="484">
        <v>642451</v>
      </c>
      <c r="P15" s="484">
        <v>548211</v>
      </c>
      <c r="Q15" s="484">
        <v>94240</v>
      </c>
      <c r="R15" s="484">
        <v>2095688</v>
      </c>
      <c r="S15" s="484">
        <v>1936849</v>
      </c>
      <c r="T15" s="484">
        <v>158839</v>
      </c>
      <c r="U15" s="493" t="s">
        <v>632</v>
      </c>
      <c r="V15" s="365"/>
      <c r="W15" s="366"/>
      <c r="X15" s="366"/>
      <c r="Y15" s="366"/>
      <c r="Z15" s="366"/>
    </row>
    <row r="16" spans="1:26" s="14" customFormat="1" ht="34.5" customHeight="1" thickBot="1">
      <c r="A16" s="375" t="s">
        <v>633</v>
      </c>
      <c r="B16" s="489">
        <v>3</v>
      </c>
      <c r="C16" s="490">
        <v>11714</v>
      </c>
      <c r="D16" s="490">
        <v>376</v>
      </c>
      <c r="E16" s="490">
        <v>267</v>
      </c>
      <c r="F16" s="490">
        <v>109</v>
      </c>
      <c r="G16" s="490">
        <v>219940</v>
      </c>
      <c r="H16" s="490">
        <v>50930</v>
      </c>
      <c r="I16" s="490">
        <v>14069</v>
      </c>
      <c r="J16" s="490">
        <v>39944</v>
      </c>
      <c r="K16" s="491" t="s">
        <v>423</v>
      </c>
      <c r="L16" s="492">
        <v>57</v>
      </c>
      <c r="M16" s="490">
        <v>4476</v>
      </c>
      <c r="N16" s="490">
        <v>5399</v>
      </c>
      <c r="O16" s="490">
        <v>162897</v>
      </c>
      <c r="P16" s="490">
        <v>144512</v>
      </c>
      <c r="Q16" s="490">
        <v>18385</v>
      </c>
      <c r="R16" s="490">
        <v>387631</v>
      </c>
      <c r="S16" s="490">
        <v>357651</v>
      </c>
      <c r="T16" s="490">
        <v>29980</v>
      </c>
      <c r="U16" s="923" t="s">
        <v>425</v>
      </c>
      <c r="V16" s="365"/>
      <c r="W16" s="366"/>
      <c r="X16" s="366"/>
      <c r="Y16" s="366"/>
      <c r="Z16" s="366"/>
    </row>
    <row r="17" spans="1:27" s="14" customFormat="1" ht="12.75">
      <c r="A17" s="14" t="s">
        <v>634</v>
      </c>
      <c r="P17" s="902"/>
      <c r="Q17" s="902"/>
      <c r="R17" s="902"/>
      <c r="S17" s="902"/>
      <c r="T17" s="902"/>
      <c r="U17" s="922" t="s">
        <v>1575</v>
      </c>
      <c r="X17" s="366"/>
      <c r="Y17" s="366"/>
      <c r="Z17" s="366"/>
      <c r="AA17" s="366"/>
    </row>
    <row r="18" s="377" customFormat="1" ht="11.25">
      <c r="A18" s="376" t="s">
        <v>265</v>
      </c>
    </row>
    <row r="19" s="251" customFormat="1" ht="13.5">
      <c r="A19" s="104"/>
    </row>
  </sheetData>
  <mergeCells count="13">
    <mergeCell ref="R4:T4"/>
    <mergeCell ref="U3:U7"/>
    <mergeCell ref="O3:Q3"/>
    <mergeCell ref="O4:Q4"/>
    <mergeCell ref="D3:F3"/>
    <mergeCell ref="G3:K3"/>
    <mergeCell ref="A1:U1"/>
    <mergeCell ref="A3:A7"/>
    <mergeCell ref="D4:F4"/>
    <mergeCell ref="G4:K4"/>
    <mergeCell ref="L3:N3"/>
    <mergeCell ref="L4:N4"/>
    <mergeCell ref="R3:T3"/>
  </mergeCells>
  <printOptions/>
  <pageMargins left="0.1968503937007874" right="0" top="0.984251968503937" bottom="0" header="0.5118110236220472" footer="0.11811023622047245"/>
  <pageSetup horizontalDpi="600" verticalDpi="600" orientation="landscape" paperSize="9" scale="95" r:id="rId1"/>
  <colBreaks count="1" manualBreakCount="1">
    <brk id="2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34"/>
  <sheetViews>
    <sheetView showZeros="0" workbookViewId="0" topLeftCell="A19">
      <selection activeCell="V7" sqref="V7"/>
    </sheetView>
  </sheetViews>
  <sheetFormatPr defaultColWidth="8.88671875" defaultRowHeight="13.5"/>
  <cols>
    <col min="1" max="1" width="7.77734375" style="130" customWidth="1"/>
    <col min="2" max="2" width="5.88671875" style="130" customWidth="1"/>
    <col min="3" max="3" width="6.5546875" style="130" customWidth="1"/>
    <col min="4" max="4" width="5.99609375" style="130" customWidth="1"/>
    <col min="5" max="5" width="5.3359375" style="130" customWidth="1"/>
    <col min="6" max="6" width="5.4453125" style="130" customWidth="1"/>
    <col min="7" max="7" width="4.4453125" style="130" customWidth="1"/>
    <col min="8" max="8" width="5.5546875" style="130" customWidth="1"/>
    <col min="9" max="9" width="4.99609375" style="130" customWidth="1"/>
    <col min="10" max="10" width="4.88671875" style="130" customWidth="1"/>
    <col min="11" max="11" width="5.6640625" style="130" customWidth="1"/>
    <col min="12" max="12" width="4.77734375" style="130" customWidth="1"/>
    <col min="13" max="13" width="5.6640625" style="130" customWidth="1"/>
    <col min="14" max="14" width="4.77734375" style="130" customWidth="1"/>
    <col min="15" max="15" width="4.10546875" style="130" customWidth="1"/>
    <col min="16" max="16" width="6.5546875" style="130" customWidth="1"/>
    <col min="17" max="17" width="3.88671875" style="130" customWidth="1"/>
    <col min="18" max="18" width="5.99609375" style="130" customWidth="1"/>
    <col min="19" max="19" width="4.4453125" style="130" customWidth="1"/>
    <col min="20" max="20" width="5.10546875" style="130" customWidth="1"/>
    <col min="21" max="21" width="5.3359375" style="130" customWidth="1"/>
    <col min="22" max="22" width="11.99609375" style="130" customWidth="1"/>
    <col min="23" max="23" width="5.10546875" style="130" customWidth="1"/>
    <col min="24" max="16384" width="8.88671875" style="130" customWidth="1"/>
  </cols>
  <sheetData>
    <row r="1" spans="1:22" s="597" customFormat="1" ht="27.75" customHeight="1">
      <c r="A1" s="1385" t="s">
        <v>635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  <c r="U1" s="1385"/>
      <c r="V1" s="1385"/>
    </row>
    <row r="2" spans="1:22" s="321" customFormat="1" ht="12" customHeight="1" thickBot="1">
      <c r="A2" s="321" t="s">
        <v>636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599"/>
      <c r="N2" s="599"/>
      <c r="O2" s="630"/>
      <c r="P2" s="630"/>
      <c r="Q2" s="630"/>
      <c r="R2" s="630"/>
      <c r="S2" s="630"/>
      <c r="T2" s="630"/>
      <c r="U2" s="630"/>
      <c r="V2" s="599" t="s">
        <v>935</v>
      </c>
    </row>
    <row r="3" spans="1:22" s="321" customFormat="1" ht="13.5" customHeight="1">
      <c r="A3" s="1470" t="s">
        <v>1390</v>
      </c>
      <c r="B3" s="607" t="s">
        <v>465</v>
      </c>
      <c r="C3" s="607" t="s">
        <v>637</v>
      </c>
      <c r="D3" s="1468" t="s">
        <v>638</v>
      </c>
      <c r="E3" s="1468"/>
      <c r="F3" s="1468"/>
      <c r="G3" s="1468"/>
      <c r="H3" s="607" t="s">
        <v>639</v>
      </c>
      <c r="I3" s="607" t="s">
        <v>640</v>
      </c>
      <c r="J3" s="1468" t="s">
        <v>641</v>
      </c>
      <c r="K3" s="1468"/>
      <c r="L3" s="1468"/>
      <c r="M3" s="607" t="s">
        <v>642</v>
      </c>
      <c r="N3" s="607" t="s">
        <v>643</v>
      </c>
      <c r="O3" s="1439" t="s">
        <v>983</v>
      </c>
      <c r="P3" s="1436"/>
      <c r="Q3" s="1436"/>
      <c r="R3" s="1426"/>
      <c r="S3" s="607" t="s">
        <v>644</v>
      </c>
      <c r="T3" s="607" t="s">
        <v>645</v>
      </c>
      <c r="U3" s="681" t="s">
        <v>646</v>
      </c>
      <c r="V3" s="1473" t="s">
        <v>1391</v>
      </c>
    </row>
    <row r="4" spans="1:22" s="321" customFormat="1" ht="12" customHeight="1">
      <c r="A4" s="1471"/>
      <c r="B4" s="155"/>
      <c r="C4" s="155" t="s">
        <v>647</v>
      </c>
      <c r="D4" s="1467" t="s">
        <v>648</v>
      </c>
      <c r="E4" s="1467"/>
      <c r="F4" s="1467"/>
      <c r="G4" s="1467"/>
      <c r="H4" s="155" t="s">
        <v>649</v>
      </c>
      <c r="I4" s="155" t="s">
        <v>650</v>
      </c>
      <c r="J4" s="1467" t="s">
        <v>651</v>
      </c>
      <c r="K4" s="1467"/>
      <c r="L4" s="1467"/>
      <c r="M4" s="682"/>
      <c r="N4" s="682"/>
      <c r="O4" s="1441" t="s">
        <v>984</v>
      </c>
      <c r="P4" s="1469"/>
      <c r="Q4" s="1469"/>
      <c r="R4" s="1428"/>
      <c r="S4" s="155" t="s">
        <v>386</v>
      </c>
      <c r="T4" s="155" t="s">
        <v>652</v>
      </c>
      <c r="U4" s="156" t="s">
        <v>653</v>
      </c>
      <c r="V4" s="1474"/>
    </row>
    <row r="5" spans="1:22" s="321" customFormat="1" ht="12" customHeight="1">
      <c r="A5" s="1471"/>
      <c r="B5" s="155"/>
      <c r="C5" s="155" t="s">
        <v>654</v>
      </c>
      <c r="D5" s="153" t="s">
        <v>449</v>
      </c>
      <c r="E5" s="153" t="s">
        <v>655</v>
      </c>
      <c r="F5" s="153" t="s">
        <v>656</v>
      </c>
      <c r="G5" s="153" t="s">
        <v>657</v>
      </c>
      <c r="H5" s="155" t="s">
        <v>658</v>
      </c>
      <c r="I5" s="155" t="s">
        <v>659</v>
      </c>
      <c r="J5" s="153" t="s">
        <v>449</v>
      </c>
      <c r="K5" s="153" t="s">
        <v>660</v>
      </c>
      <c r="L5" s="153" t="s">
        <v>661</v>
      </c>
      <c r="M5" s="155"/>
      <c r="N5" s="155"/>
      <c r="O5" s="155" t="s">
        <v>449</v>
      </c>
      <c r="P5" s="155" t="s">
        <v>662</v>
      </c>
      <c r="Q5" s="155" t="s">
        <v>663</v>
      </c>
      <c r="R5" s="155" t="s">
        <v>664</v>
      </c>
      <c r="S5" s="155"/>
      <c r="T5" s="155"/>
      <c r="U5" s="155"/>
      <c r="V5" s="1474"/>
    </row>
    <row r="6" spans="1:22" s="321" customFormat="1" ht="24" customHeight="1">
      <c r="A6" s="1472"/>
      <c r="B6" s="550" t="s">
        <v>450</v>
      </c>
      <c r="C6" s="550" t="s">
        <v>665</v>
      </c>
      <c r="D6" s="550" t="s">
        <v>450</v>
      </c>
      <c r="E6" s="550" t="s">
        <v>666</v>
      </c>
      <c r="F6" s="550" t="s">
        <v>667</v>
      </c>
      <c r="G6" s="550" t="s">
        <v>668</v>
      </c>
      <c r="H6" s="550"/>
      <c r="I6" s="550"/>
      <c r="J6" s="550" t="s">
        <v>450</v>
      </c>
      <c r="K6" s="550" t="s">
        <v>669</v>
      </c>
      <c r="L6" s="550" t="s">
        <v>670</v>
      </c>
      <c r="M6" s="550" t="s">
        <v>671</v>
      </c>
      <c r="N6" s="610"/>
      <c r="O6" s="550" t="s">
        <v>450</v>
      </c>
      <c r="P6" s="158" t="s">
        <v>672</v>
      </c>
      <c r="Q6" s="158"/>
      <c r="R6" s="158" t="s">
        <v>673</v>
      </c>
      <c r="S6" s="550"/>
      <c r="T6" s="550"/>
      <c r="U6" s="158"/>
      <c r="V6" s="1475"/>
    </row>
    <row r="7" spans="1:22" s="321" customFormat="1" ht="15" customHeight="1">
      <c r="A7" s="720" t="s">
        <v>514</v>
      </c>
      <c r="B7" s="721">
        <f>SUM(B8:B33)</f>
        <v>20270</v>
      </c>
      <c r="C7" s="722">
        <f aca="true" t="shared" si="0" ref="C7:U7">SUM(C8:C33)</f>
        <v>9625</v>
      </c>
      <c r="D7" s="722">
        <f t="shared" si="0"/>
        <v>1736</v>
      </c>
      <c r="E7" s="722">
        <f t="shared" si="0"/>
        <v>261</v>
      </c>
      <c r="F7" s="722">
        <f t="shared" si="0"/>
        <v>940</v>
      </c>
      <c r="G7" s="722">
        <f t="shared" si="0"/>
        <v>535</v>
      </c>
      <c r="H7" s="722">
        <f t="shared" si="0"/>
        <v>119</v>
      </c>
      <c r="I7" s="722">
        <f t="shared" si="0"/>
        <v>62</v>
      </c>
      <c r="J7" s="722">
        <f t="shared" si="0"/>
        <v>65</v>
      </c>
      <c r="K7" s="722">
        <f t="shared" si="0"/>
        <v>52</v>
      </c>
      <c r="L7" s="722">
        <f t="shared" si="0"/>
        <v>13</v>
      </c>
      <c r="M7" s="722">
        <f t="shared" si="0"/>
        <v>5576</v>
      </c>
      <c r="N7" s="722">
        <f t="shared" si="0"/>
        <v>300</v>
      </c>
      <c r="O7" s="722">
        <f t="shared" si="0"/>
        <v>308</v>
      </c>
      <c r="P7" s="722">
        <f t="shared" si="0"/>
        <v>184</v>
      </c>
      <c r="Q7" s="722">
        <f t="shared" si="0"/>
        <v>95</v>
      </c>
      <c r="R7" s="722">
        <f t="shared" si="0"/>
        <v>29</v>
      </c>
      <c r="S7" s="722">
        <f t="shared" si="0"/>
        <v>215</v>
      </c>
      <c r="T7" s="722">
        <f t="shared" si="0"/>
        <v>214</v>
      </c>
      <c r="U7" s="723">
        <f t="shared" si="0"/>
        <v>2050</v>
      </c>
      <c r="V7" s="724" t="s">
        <v>514</v>
      </c>
    </row>
    <row r="8" spans="1:22" s="727" customFormat="1" ht="15" customHeight="1">
      <c r="A8" s="263" t="s">
        <v>1441</v>
      </c>
      <c r="B8" s="725">
        <v>2660</v>
      </c>
      <c r="C8" s="415">
        <v>1241</v>
      </c>
      <c r="D8" s="415">
        <v>291</v>
      </c>
      <c r="E8" s="415">
        <v>50</v>
      </c>
      <c r="F8" s="415">
        <v>145</v>
      </c>
      <c r="G8" s="415">
        <v>96</v>
      </c>
      <c r="H8" s="415">
        <v>8</v>
      </c>
      <c r="I8" s="415">
        <v>3</v>
      </c>
      <c r="J8" s="415"/>
      <c r="K8" s="415"/>
      <c r="L8" s="415"/>
      <c r="M8" s="415">
        <v>561</v>
      </c>
      <c r="N8" s="415">
        <v>95</v>
      </c>
      <c r="O8" s="415">
        <v>50</v>
      </c>
      <c r="P8" s="415">
        <v>27</v>
      </c>
      <c r="Q8" s="415">
        <v>23</v>
      </c>
      <c r="R8" s="415"/>
      <c r="S8" s="415">
        <v>29</v>
      </c>
      <c r="T8" s="415">
        <v>36</v>
      </c>
      <c r="U8" s="726">
        <v>346</v>
      </c>
      <c r="V8" s="263" t="s">
        <v>674</v>
      </c>
    </row>
    <row r="9" spans="1:22" s="727" customFormat="1" ht="15" customHeight="1">
      <c r="A9" s="263" t="s">
        <v>1442</v>
      </c>
      <c r="B9" s="725">
        <v>4519</v>
      </c>
      <c r="C9" s="415">
        <v>2237</v>
      </c>
      <c r="D9" s="415">
        <v>213</v>
      </c>
      <c r="E9" s="415">
        <v>35</v>
      </c>
      <c r="F9" s="415">
        <v>94</v>
      </c>
      <c r="G9" s="415">
        <v>84</v>
      </c>
      <c r="H9" s="415">
        <v>16</v>
      </c>
      <c r="I9" s="415"/>
      <c r="J9" s="415">
        <v>1</v>
      </c>
      <c r="K9" s="415">
        <v>1</v>
      </c>
      <c r="L9" s="415"/>
      <c r="M9" s="415">
        <v>1235</v>
      </c>
      <c r="N9" s="415">
        <v>70</v>
      </c>
      <c r="O9" s="415">
        <v>33</v>
      </c>
      <c r="P9" s="415">
        <v>18</v>
      </c>
      <c r="Q9" s="415">
        <v>12</v>
      </c>
      <c r="R9" s="415">
        <v>3</v>
      </c>
      <c r="S9" s="415">
        <v>20</v>
      </c>
      <c r="T9" s="415">
        <v>43</v>
      </c>
      <c r="U9" s="726">
        <v>651</v>
      </c>
      <c r="V9" s="263" t="s">
        <v>675</v>
      </c>
    </row>
    <row r="10" spans="1:22" s="727" customFormat="1" ht="15" customHeight="1">
      <c r="A10" s="263" t="s">
        <v>1457</v>
      </c>
      <c r="B10" s="725">
        <v>2518</v>
      </c>
      <c r="C10" s="415">
        <v>1252</v>
      </c>
      <c r="D10" s="415">
        <v>488</v>
      </c>
      <c r="E10" s="415">
        <v>42</v>
      </c>
      <c r="F10" s="415">
        <v>289</v>
      </c>
      <c r="G10" s="415">
        <v>157</v>
      </c>
      <c r="H10" s="415">
        <v>5</v>
      </c>
      <c r="I10" s="415"/>
      <c r="J10" s="415">
        <v>38</v>
      </c>
      <c r="K10" s="415">
        <v>38</v>
      </c>
      <c r="L10" s="415"/>
      <c r="M10" s="415">
        <v>492</v>
      </c>
      <c r="N10" s="415">
        <v>103</v>
      </c>
      <c r="O10" s="415">
        <v>26</v>
      </c>
      <c r="P10" s="415">
        <v>8</v>
      </c>
      <c r="Q10" s="415">
        <v>10</v>
      </c>
      <c r="R10" s="415">
        <v>8</v>
      </c>
      <c r="S10" s="415">
        <v>12</v>
      </c>
      <c r="T10" s="415">
        <v>13</v>
      </c>
      <c r="U10" s="726">
        <v>89</v>
      </c>
      <c r="V10" s="263" t="s">
        <v>676</v>
      </c>
    </row>
    <row r="11" spans="1:22" s="727" customFormat="1" ht="15" customHeight="1">
      <c r="A11" s="263" t="s">
        <v>1458</v>
      </c>
      <c r="B11" s="725">
        <v>2671</v>
      </c>
      <c r="C11" s="415">
        <v>1289</v>
      </c>
      <c r="D11" s="415">
        <v>120</v>
      </c>
      <c r="E11" s="415">
        <v>21</v>
      </c>
      <c r="F11" s="415">
        <v>32</v>
      </c>
      <c r="G11" s="415">
        <v>67</v>
      </c>
      <c r="H11" s="415">
        <v>26</v>
      </c>
      <c r="I11" s="415">
        <v>5</v>
      </c>
      <c r="J11" s="415">
        <v>7</v>
      </c>
      <c r="K11" s="415"/>
      <c r="L11" s="415">
        <v>7</v>
      </c>
      <c r="M11" s="415">
        <v>894</v>
      </c>
      <c r="N11" s="415">
        <v>5</v>
      </c>
      <c r="O11" s="415">
        <v>2</v>
      </c>
      <c r="P11" s="415">
        <v>2</v>
      </c>
      <c r="Q11" s="415"/>
      <c r="R11" s="415"/>
      <c r="S11" s="415"/>
      <c r="T11" s="415">
        <v>39</v>
      </c>
      <c r="U11" s="726">
        <v>284</v>
      </c>
      <c r="V11" s="263" t="s">
        <v>677</v>
      </c>
    </row>
    <row r="12" spans="1:22" s="727" customFormat="1" ht="15" customHeight="1">
      <c r="A12" s="263" t="s">
        <v>1459</v>
      </c>
      <c r="B12" s="725">
        <v>3720</v>
      </c>
      <c r="C12" s="415">
        <v>1945</v>
      </c>
      <c r="D12" s="415">
        <v>430</v>
      </c>
      <c r="E12" s="415">
        <v>79</v>
      </c>
      <c r="F12" s="415">
        <v>281</v>
      </c>
      <c r="G12" s="415">
        <v>70</v>
      </c>
      <c r="H12" s="415">
        <v>13</v>
      </c>
      <c r="I12" s="415">
        <v>7</v>
      </c>
      <c r="J12" s="415">
        <v>19</v>
      </c>
      <c r="K12" s="415">
        <v>13</v>
      </c>
      <c r="L12" s="415">
        <v>6</v>
      </c>
      <c r="M12" s="415">
        <v>710</v>
      </c>
      <c r="N12" s="415">
        <v>20</v>
      </c>
      <c r="O12" s="415">
        <v>142</v>
      </c>
      <c r="P12" s="415">
        <v>108</v>
      </c>
      <c r="Q12" s="415">
        <v>19</v>
      </c>
      <c r="R12" s="415">
        <v>15</v>
      </c>
      <c r="S12" s="415">
        <v>97</v>
      </c>
      <c r="T12" s="415">
        <v>42</v>
      </c>
      <c r="U12" s="726">
        <v>295</v>
      </c>
      <c r="V12" s="263" t="s">
        <v>678</v>
      </c>
    </row>
    <row r="13" spans="1:22" s="727" customFormat="1" ht="15" customHeight="1">
      <c r="A13" s="263" t="s">
        <v>1468</v>
      </c>
      <c r="B13" s="725">
        <v>5</v>
      </c>
      <c r="C13" s="415">
        <v>4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>
        <v>1</v>
      </c>
      <c r="N13" s="415"/>
      <c r="O13" s="415"/>
      <c r="P13" s="415"/>
      <c r="Q13" s="415"/>
      <c r="R13" s="415"/>
      <c r="S13" s="415"/>
      <c r="T13" s="415"/>
      <c r="U13" s="726"/>
      <c r="V13" s="263" t="s">
        <v>679</v>
      </c>
    </row>
    <row r="14" spans="1:22" s="727" customFormat="1" ht="15" customHeight="1">
      <c r="A14" s="263" t="s">
        <v>1460</v>
      </c>
      <c r="B14" s="725">
        <v>337</v>
      </c>
      <c r="C14" s="415">
        <v>248</v>
      </c>
      <c r="D14" s="415">
        <v>43</v>
      </c>
      <c r="E14" s="415">
        <v>10</v>
      </c>
      <c r="F14" s="415">
        <v>30</v>
      </c>
      <c r="G14" s="415">
        <v>3</v>
      </c>
      <c r="H14" s="415"/>
      <c r="I14" s="415"/>
      <c r="J14" s="415"/>
      <c r="K14" s="415"/>
      <c r="L14" s="415"/>
      <c r="M14" s="415">
        <v>13</v>
      </c>
      <c r="N14" s="415">
        <v>2</v>
      </c>
      <c r="O14" s="415">
        <v>14</v>
      </c>
      <c r="P14" s="415">
        <v>5</v>
      </c>
      <c r="Q14" s="415">
        <v>9</v>
      </c>
      <c r="R14" s="415"/>
      <c r="S14" s="415">
        <v>17</v>
      </c>
      <c r="T14" s="415"/>
      <c r="U14" s="726"/>
      <c r="V14" s="263" t="s">
        <v>680</v>
      </c>
    </row>
    <row r="15" spans="1:22" s="321" customFormat="1" ht="15" customHeight="1">
      <c r="A15" s="646" t="s">
        <v>681</v>
      </c>
      <c r="B15" s="728">
        <v>32</v>
      </c>
      <c r="C15" s="729">
        <v>7</v>
      </c>
      <c r="D15" s="729">
        <v>1</v>
      </c>
      <c r="E15" s="729">
        <v>1</v>
      </c>
      <c r="F15" s="729"/>
      <c r="G15" s="729"/>
      <c r="H15" s="729">
        <v>1</v>
      </c>
      <c r="I15" s="729"/>
      <c r="J15" s="729"/>
      <c r="K15" s="729"/>
      <c r="L15" s="729"/>
      <c r="M15" s="729">
        <v>22</v>
      </c>
      <c r="N15" s="729"/>
      <c r="O15" s="729"/>
      <c r="P15" s="729"/>
      <c r="Q15" s="729"/>
      <c r="R15" s="729"/>
      <c r="S15" s="729"/>
      <c r="T15" s="729"/>
      <c r="U15" s="730">
        <v>1</v>
      </c>
      <c r="V15" s="924" t="s">
        <v>682</v>
      </c>
    </row>
    <row r="16" spans="1:22" s="321" customFormat="1" ht="15" customHeight="1">
      <c r="A16" s="646" t="s">
        <v>683</v>
      </c>
      <c r="B16" s="728">
        <v>186</v>
      </c>
      <c r="C16" s="729">
        <v>48</v>
      </c>
      <c r="D16" s="729">
        <v>3</v>
      </c>
      <c r="E16" s="729"/>
      <c r="F16" s="729"/>
      <c r="G16" s="729">
        <v>3</v>
      </c>
      <c r="H16" s="729">
        <v>10</v>
      </c>
      <c r="I16" s="729"/>
      <c r="J16" s="729"/>
      <c r="K16" s="729"/>
      <c r="L16" s="729"/>
      <c r="M16" s="729">
        <v>106</v>
      </c>
      <c r="N16" s="729"/>
      <c r="O16" s="729"/>
      <c r="P16" s="729"/>
      <c r="Q16" s="729"/>
      <c r="R16" s="729"/>
      <c r="S16" s="729"/>
      <c r="T16" s="729">
        <v>4</v>
      </c>
      <c r="U16" s="730">
        <v>15</v>
      </c>
      <c r="V16" s="924" t="s">
        <v>446</v>
      </c>
    </row>
    <row r="17" spans="1:22" s="321" customFormat="1" ht="15" customHeight="1">
      <c r="A17" s="646" t="s">
        <v>684</v>
      </c>
      <c r="B17" s="728">
        <v>46</v>
      </c>
      <c r="C17" s="729">
        <v>11</v>
      </c>
      <c r="D17" s="729">
        <v>1</v>
      </c>
      <c r="E17" s="729">
        <v>1</v>
      </c>
      <c r="F17" s="729"/>
      <c r="G17" s="729"/>
      <c r="H17" s="729"/>
      <c r="I17" s="729"/>
      <c r="J17" s="729"/>
      <c r="K17" s="729"/>
      <c r="L17" s="729"/>
      <c r="M17" s="729">
        <v>26</v>
      </c>
      <c r="N17" s="729"/>
      <c r="O17" s="729"/>
      <c r="P17" s="729"/>
      <c r="Q17" s="729"/>
      <c r="R17" s="729"/>
      <c r="S17" s="729"/>
      <c r="T17" s="729">
        <v>2</v>
      </c>
      <c r="U17" s="730">
        <v>6</v>
      </c>
      <c r="V17" s="924" t="s">
        <v>685</v>
      </c>
    </row>
    <row r="18" spans="1:22" s="321" customFormat="1" ht="15" customHeight="1">
      <c r="A18" s="646" t="s">
        <v>686</v>
      </c>
      <c r="B18" s="728">
        <v>225</v>
      </c>
      <c r="C18" s="729">
        <v>50</v>
      </c>
      <c r="D18" s="729">
        <v>5</v>
      </c>
      <c r="E18" s="729"/>
      <c r="F18" s="729">
        <v>1</v>
      </c>
      <c r="G18" s="729">
        <v>4</v>
      </c>
      <c r="H18" s="729">
        <v>4</v>
      </c>
      <c r="I18" s="729"/>
      <c r="J18" s="729"/>
      <c r="K18" s="729"/>
      <c r="L18" s="729"/>
      <c r="M18" s="729">
        <v>125</v>
      </c>
      <c r="N18" s="729"/>
      <c r="O18" s="729"/>
      <c r="P18" s="729"/>
      <c r="Q18" s="729"/>
      <c r="R18" s="729"/>
      <c r="S18" s="729"/>
      <c r="T18" s="729">
        <v>7</v>
      </c>
      <c r="U18" s="730">
        <v>34</v>
      </c>
      <c r="V18" s="924" t="s">
        <v>685</v>
      </c>
    </row>
    <row r="19" spans="1:22" s="321" customFormat="1" ht="15" customHeight="1">
      <c r="A19" s="646" t="s">
        <v>687</v>
      </c>
      <c r="B19" s="728">
        <v>54</v>
      </c>
      <c r="C19" s="729">
        <v>10</v>
      </c>
      <c r="D19" s="729">
        <v>3</v>
      </c>
      <c r="E19" s="729">
        <v>1</v>
      </c>
      <c r="F19" s="729">
        <v>1</v>
      </c>
      <c r="G19" s="729">
        <v>1</v>
      </c>
      <c r="H19" s="729"/>
      <c r="I19" s="729"/>
      <c r="J19" s="729"/>
      <c r="K19" s="729"/>
      <c r="L19" s="729"/>
      <c r="M19" s="729">
        <v>36</v>
      </c>
      <c r="N19" s="729"/>
      <c r="O19" s="729"/>
      <c r="P19" s="729"/>
      <c r="Q19" s="729"/>
      <c r="R19" s="729"/>
      <c r="S19" s="729"/>
      <c r="T19" s="729"/>
      <c r="U19" s="730">
        <v>5</v>
      </c>
      <c r="V19" s="378" t="s">
        <v>688</v>
      </c>
    </row>
    <row r="20" spans="1:22" s="321" customFormat="1" ht="15" customHeight="1">
      <c r="A20" s="646" t="s">
        <v>689</v>
      </c>
      <c r="B20" s="728">
        <v>55</v>
      </c>
      <c r="C20" s="729">
        <v>11</v>
      </c>
      <c r="D20" s="729">
        <v>2</v>
      </c>
      <c r="E20" s="729">
        <v>1</v>
      </c>
      <c r="F20" s="729">
        <v>1</v>
      </c>
      <c r="G20" s="729"/>
      <c r="H20" s="729">
        <v>1</v>
      </c>
      <c r="I20" s="729">
        <v>2</v>
      </c>
      <c r="J20" s="729"/>
      <c r="K20" s="729"/>
      <c r="L20" s="729"/>
      <c r="M20" s="729">
        <v>30</v>
      </c>
      <c r="N20" s="729"/>
      <c r="O20" s="729"/>
      <c r="P20" s="729"/>
      <c r="Q20" s="729"/>
      <c r="R20" s="729"/>
      <c r="S20" s="729"/>
      <c r="T20" s="729">
        <v>1</v>
      </c>
      <c r="U20" s="730">
        <v>8</v>
      </c>
      <c r="V20" s="378" t="s">
        <v>447</v>
      </c>
    </row>
    <row r="21" spans="1:22" s="321" customFormat="1" ht="15" customHeight="1">
      <c r="A21" s="646" t="s">
        <v>690</v>
      </c>
      <c r="B21" s="728">
        <v>56</v>
      </c>
      <c r="C21" s="729">
        <v>20</v>
      </c>
      <c r="D21" s="729">
        <v>2</v>
      </c>
      <c r="E21" s="729">
        <v>1</v>
      </c>
      <c r="F21" s="729"/>
      <c r="G21" s="729">
        <v>1</v>
      </c>
      <c r="H21" s="729">
        <v>1</v>
      </c>
      <c r="I21" s="729"/>
      <c r="J21" s="729"/>
      <c r="K21" s="729"/>
      <c r="L21" s="729"/>
      <c r="M21" s="729">
        <v>24</v>
      </c>
      <c r="N21" s="729"/>
      <c r="O21" s="729"/>
      <c r="P21" s="729"/>
      <c r="Q21" s="729"/>
      <c r="R21" s="729"/>
      <c r="S21" s="729"/>
      <c r="T21" s="729"/>
      <c r="U21" s="730">
        <v>9</v>
      </c>
      <c r="V21" s="378" t="s">
        <v>691</v>
      </c>
    </row>
    <row r="22" spans="1:22" s="321" customFormat="1" ht="15" customHeight="1">
      <c r="A22" s="646" t="s">
        <v>692</v>
      </c>
      <c r="B22" s="728">
        <v>120</v>
      </c>
      <c r="C22" s="729">
        <v>32</v>
      </c>
      <c r="D22" s="729">
        <v>6</v>
      </c>
      <c r="E22" s="729">
        <v>1</v>
      </c>
      <c r="F22" s="729">
        <v>2</v>
      </c>
      <c r="G22" s="729">
        <v>3</v>
      </c>
      <c r="H22" s="729">
        <v>1</v>
      </c>
      <c r="I22" s="729">
        <v>3</v>
      </c>
      <c r="J22" s="729"/>
      <c r="K22" s="729"/>
      <c r="L22" s="729"/>
      <c r="M22" s="729">
        <v>61</v>
      </c>
      <c r="N22" s="729"/>
      <c r="O22" s="729">
        <v>1</v>
      </c>
      <c r="P22" s="729"/>
      <c r="Q22" s="729">
        <v>1</v>
      </c>
      <c r="R22" s="729"/>
      <c r="S22" s="729">
        <v>1</v>
      </c>
      <c r="T22" s="729">
        <v>4</v>
      </c>
      <c r="U22" s="730">
        <v>11</v>
      </c>
      <c r="V22" s="378" t="s">
        <v>448</v>
      </c>
    </row>
    <row r="23" spans="1:22" s="321" customFormat="1" ht="15" customHeight="1">
      <c r="A23" s="646" t="s">
        <v>693</v>
      </c>
      <c r="B23" s="728">
        <v>68</v>
      </c>
      <c r="C23" s="729">
        <v>15</v>
      </c>
      <c r="D23" s="729">
        <v>2</v>
      </c>
      <c r="E23" s="729">
        <v>1</v>
      </c>
      <c r="F23" s="729">
        <v>1</v>
      </c>
      <c r="G23" s="729"/>
      <c r="H23" s="729">
        <v>4</v>
      </c>
      <c r="I23" s="729">
        <v>1</v>
      </c>
      <c r="J23" s="729"/>
      <c r="K23" s="729"/>
      <c r="L23" s="729"/>
      <c r="M23" s="729">
        <v>35</v>
      </c>
      <c r="N23" s="729"/>
      <c r="O23" s="729"/>
      <c r="P23" s="729"/>
      <c r="Q23" s="729"/>
      <c r="R23" s="729"/>
      <c r="S23" s="729"/>
      <c r="T23" s="729">
        <v>2</v>
      </c>
      <c r="U23" s="730">
        <v>9</v>
      </c>
      <c r="V23" s="378" t="s">
        <v>694</v>
      </c>
    </row>
    <row r="24" spans="1:22" s="731" customFormat="1" ht="15" customHeight="1">
      <c r="A24" s="680" t="s">
        <v>695</v>
      </c>
      <c r="B24" s="585">
        <v>311</v>
      </c>
      <c r="C24" s="680">
        <v>118</v>
      </c>
      <c r="D24" s="646">
        <v>13</v>
      </c>
      <c r="E24" s="646">
        <v>4</v>
      </c>
      <c r="F24" s="646">
        <v>4</v>
      </c>
      <c r="G24" s="646">
        <v>5</v>
      </c>
      <c r="H24" s="646">
        <v>7</v>
      </c>
      <c r="I24" s="646">
        <v>11</v>
      </c>
      <c r="J24" s="650"/>
      <c r="K24" s="650"/>
      <c r="L24" s="650"/>
      <c r="M24" s="680">
        <v>150</v>
      </c>
      <c r="N24" s="680"/>
      <c r="O24" s="646">
        <v>1</v>
      </c>
      <c r="P24" s="931">
        <v>1</v>
      </c>
      <c r="Q24" s="931"/>
      <c r="R24" s="932"/>
      <c r="S24" s="646"/>
      <c r="T24" s="646">
        <v>3</v>
      </c>
      <c r="U24" s="156">
        <v>8</v>
      </c>
      <c r="V24" s="378" t="s">
        <v>696</v>
      </c>
    </row>
    <row r="25" spans="1:22" s="321" customFormat="1" ht="15" customHeight="1">
      <c r="A25" s="680" t="s">
        <v>697</v>
      </c>
      <c r="B25" s="585">
        <v>357</v>
      </c>
      <c r="C25" s="680">
        <v>167</v>
      </c>
      <c r="D25" s="680">
        <v>9</v>
      </c>
      <c r="E25" s="680"/>
      <c r="F25" s="680">
        <v>9</v>
      </c>
      <c r="G25" s="680"/>
      <c r="H25" s="680">
        <v>3</v>
      </c>
      <c r="I25" s="680">
        <v>17</v>
      </c>
      <c r="J25" s="506"/>
      <c r="K25" s="506"/>
      <c r="L25" s="506"/>
      <c r="M25" s="680">
        <v>138</v>
      </c>
      <c r="N25" s="680"/>
      <c r="O25" s="680">
        <v>1</v>
      </c>
      <c r="P25" s="680">
        <v>1</v>
      </c>
      <c r="Q25" s="680"/>
      <c r="R25" s="506"/>
      <c r="S25" s="680">
        <v>1</v>
      </c>
      <c r="T25" s="680">
        <v>1</v>
      </c>
      <c r="U25" s="586">
        <v>20</v>
      </c>
      <c r="V25" s="378" t="s">
        <v>698</v>
      </c>
    </row>
    <row r="26" spans="1:22" s="321" customFormat="1" ht="15" customHeight="1">
      <c r="A26" s="680" t="s">
        <v>699</v>
      </c>
      <c r="B26" s="585">
        <v>305</v>
      </c>
      <c r="C26" s="680">
        <v>147</v>
      </c>
      <c r="D26" s="680">
        <v>24</v>
      </c>
      <c r="E26" s="680">
        <v>1</v>
      </c>
      <c r="F26" s="680">
        <v>23</v>
      </c>
      <c r="G26" s="680"/>
      <c r="H26" s="680"/>
      <c r="I26" s="680"/>
      <c r="J26" s="506"/>
      <c r="K26" s="506"/>
      <c r="L26" s="506"/>
      <c r="M26" s="680">
        <v>107</v>
      </c>
      <c r="N26" s="680">
        <v>1</v>
      </c>
      <c r="O26" s="680"/>
      <c r="P26" s="680"/>
      <c r="Q26" s="680"/>
      <c r="R26" s="506"/>
      <c r="S26" s="680"/>
      <c r="T26" s="680">
        <v>1</v>
      </c>
      <c r="U26" s="586">
        <v>25</v>
      </c>
      <c r="V26" s="378" t="s">
        <v>700</v>
      </c>
    </row>
    <row r="27" spans="1:22" s="321" customFormat="1" ht="15" customHeight="1">
      <c r="A27" s="680" t="s">
        <v>701</v>
      </c>
      <c r="B27" s="585">
        <v>711</v>
      </c>
      <c r="C27" s="680">
        <v>264</v>
      </c>
      <c r="D27" s="680">
        <v>15</v>
      </c>
      <c r="E27" s="680">
        <v>3</v>
      </c>
      <c r="F27" s="680">
        <v>4</v>
      </c>
      <c r="G27" s="680">
        <v>8</v>
      </c>
      <c r="H27" s="680">
        <v>11</v>
      </c>
      <c r="I27" s="680"/>
      <c r="J27" s="506"/>
      <c r="K27" s="506"/>
      <c r="L27" s="506"/>
      <c r="M27" s="680">
        <v>326</v>
      </c>
      <c r="N27" s="680"/>
      <c r="O27" s="680">
        <v>2</v>
      </c>
      <c r="P27" s="680"/>
      <c r="Q27" s="680">
        <v>2</v>
      </c>
      <c r="R27" s="506"/>
      <c r="S27" s="680">
        <v>2</v>
      </c>
      <c r="T27" s="680">
        <v>3</v>
      </c>
      <c r="U27" s="586">
        <v>88</v>
      </c>
      <c r="V27" s="378" t="s">
        <v>702</v>
      </c>
    </row>
    <row r="28" spans="1:22" s="321" customFormat="1" ht="15" customHeight="1">
      <c r="A28" s="680" t="s">
        <v>703</v>
      </c>
      <c r="B28" s="585">
        <v>248</v>
      </c>
      <c r="C28" s="680">
        <v>86</v>
      </c>
      <c r="D28" s="680">
        <v>16</v>
      </c>
      <c r="E28" s="680">
        <v>2</v>
      </c>
      <c r="F28" s="680">
        <v>6</v>
      </c>
      <c r="G28" s="680">
        <v>8</v>
      </c>
      <c r="H28" s="680">
        <v>5</v>
      </c>
      <c r="I28" s="680"/>
      <c r="J28" s="506"/>
      <c r="K28" s="506"/>
      <c r="L28" s="506"/>
      <c r="M28" s="680">
        <v>106</v>
      </c>
      <c r="N28" s="680">
        <v>2</v>
      </c>
      <c r="O28" s="680">
        <v>7</v>
      </c>
      <c r="P28" s="680">
        <v>3</v>
      </c>
      <c r="Q28" s="680">
        <v>3</v>
      </c>
      <c r="R28" s="680">
        <v>1</v>
      </c>
      <c r="S28" s="680">
        <v>1</v>
      </c>
      <c r="T28" s="680">
        <v>5</v>
      </c>
      <c r="U28" s="586">
        <v>20</v>
      </c>
      <c r="V28" s="378" t="s">
        <v>704</v>
      </c>
    </row>
    <row r="29" spans="1:22" s="321" customFormat="1" ht="15" customHeight="1">
      <c r="A29" s="680" t="s">
        <v>970</v>
      </c>
      <c r="B29" s="585">
        <v>106</v>
      </c>
      <c r="C29" s="680">
        <v>21</v>
      </c>
      <c r="D29" s="680">
        <v>7</v>
      </c>
      <c r="E29" s="680">
        <v>2</v>
      </c>
      <c r="F29" s="680">
        <v>4</v>
      </c>
      <c r="G29" s="680">
        <v>1</v>
      </c>
      <c r="H29" s="680"/>
      <c r="I29" s="680"/>
      <c r="J29" s="506"/>
      <c r="K29" s="506"/>
      <c r="L29" s="506"/>
      <c r="M29" s="680">
        <v>53</v>
      </c>
      <c r="N29" s="680"/>
      <c r="O29" s="680"/>
      <c r="P29" s="680"/>
      <c r="Q29" s="680"/>
      <c r="R29" s="506"/>
      <c r="S29" s="680"/>
      <c r="T29" s="680"/>
      <c r="U29" s="586">
        <v>25</v>
      </c>
      <c r="V29" s="378" t="s">
        <v>705</v>
      </c>
    </row>
    <row r="30" spans="1:22" s="321" customFormat="1" ht="15" customHeight="1">
      <c r="A30" s="680" t="s">
        <v>706</v>
      </c>
      <c r="B30" s="585">
        <v>438</v>
      </c>
      <c r="C30" s="680">
        <v>189</v>
      </c>
      <c r="D30" s="680">
        <v>18</v>
      </c>
      <c r="E30" s="680">
        <v>1</v>
      </c>
      <c r="F30" s="680">
        <v>7</v>
      </c>
      <c r="G30" s="680">
        <v>10</v>
      </c>
      <c r="H30" s="680">
        <v>2</v>
      </c>
      <c r="I30" s="680">
        <v>4</v>
      </c>
      <c r="J30" s="506"/>
      <c r="K30" s="506"/>
      <c r="L30" s="506"/>
      <c r="M30" s="680">
        <v>161</v>
      </c>
      <c r="N30" s="680"/>
      <c r="O30" s="680">
        <v>7</v>
      </c>
      <c r="P30" s="680">
        <v>1</v>
      </c>
      <c r="Q30" s="680">
        <v>4</v>
      </c>
      <c r="R30" s="680">
        <v>2</v>
      </c>
      <c r="S30" s="680">
        <v>3</v>
      </c>
      <c r="T30" s="680">
        <v>5</v>
      </c>
      <c r="U30" s="586">
        <v>49</v>
      </c>
      <c r="V30" s="378" t="s">
        <v>707</v>
      </c>
    </row>
    <row r="31" spans="1:22" s="321" customFormat="1" ht="15" customHeight="1">
      <c r="A31" s="680" t="s">
        <v>708</v>
      </c>
      <c r="B31" s="585">
        <v>296</v>
      </c>
      <c r="C31" s="680">
        <v>136</v>
      </c>
      <c r="D31" s="680">
        <v>14</v>
      </c>
      <c r="E31" s="680"/>
      <c r="F31" s="680">
        <v>4</v>
      </c>
      <c r="G31" s="680">
        <v>10</v>
      </c>
      <c r="H31" s="680">
        <v>1</v>
      </c>
      <c r="I31" s="680"/>
      <c r="J31" s="506"/>
      <c r="K31" s="506"/>
      <c r="L31" s="506"/>
      <c r="M31" s="680">
        <v>92</v>
      </c>
      <c r="N31" s="680">
        <v>1</v>
      </c>
      <c r="O31" s="680">
        <v>11</v>
      </c>
      <c r="P31" s="680">
        <v>3</v>
      </c>
      <c r="Q31" s="680">
        <v>8</v>
      </c>
      <c r="R31" s="680"/>
      <c r="S31" s="680">
        <v>19</v>
      </c>
      <c r="T31" s="680">
        <v>1</v>
      </c>
      <c r="U31" s="586">
        <v>21</v>
      </c>
      <c r="V31" s="378" t="s">
        <v>709</v>
      </c>
    </row>
    <row r="32" spans="1:22" s="321" customFormat="1" ht="15" customHeight="1">
      <c r="A32" s="680" t="s">
        <v>710</v>
      </c>
      <c r="B32" s="585">
        <v>156</v>
      </c>
      <c r="C32" s="680">
        <v>66</v>
      </c>
      <c r="D32" s="680">
        <v>4</v>
      </c>
      <c r="E32" s="680">
        <v>3</v>
      </c>
      <c r="F32" s="680">
        <v>1</v>
      </c>
      <c r="G32" s="680"/>
      <c r="H32" s="680"/>
      <c r="I32" s="680">
        <v>4</v>
      </c>
      <c r="J32" s="506"/>
      <c r="K32" s="506"/>
      <c r="L32" s="506"/>
      <c r="M32" s="680">
        <v>51</v>
      </c>
      <c r="N32" s="680">
        <v>1</v>
      </c>
      <c r="O32" s="680">
        <v>6</v>
      </c>
      <c r="P32" s="680">
        <v>4</v>
      </c>
      <c r="Q32" s="680">
        <v>2</v>
      </c>
      <c r="R32" s="680"/>
      <c r="S32" s="680">
        <v>4</v>
      </c>
      <c r="T32" s="680">
        <v>2</v>
      </c>
      <c r="U32" s="586">
        <v>18</v>
      </c>
      <c r="V32" s="378" t="s">
        <v>711</v>
      </c>
    </row>
    <row r="33" spans="1:22" s="321" customFormat="1" ht="15" customHeight="1" thickBot="1">
      <c r="A33" s="925" t="s">
        <v>712</v>
      </c>
      <c r="B33" s="926">
        <v>70</v>
      </c>
      <c r="C33" s="925">
        <v>11</v>
      </c>
      <c r="D33" s="925">
        <v>6</v>
      </c>
      <c r="E33" s="925">
        <v>1</v>
      </c>
      <c r="F33" s="925">
        <v>1</v>
      </c>
      <c r="G33" s="925">
        <v>4</v>
      </c>
      <c r="H33" s="927"/>
      <c r="I33" s="925">
        <v>5</v>
      </c>
      <c r="J33" s="928"/>
      <c r="K33" s="928"/>
      <c r="L33" s="928"/>
      <c r="M33" s="925">
        <v>21</v>
      </c>
      <c r="N33" s="925"/>
      <c r="O33" s="925">
        <v>5</v>
      </c>
      <c r="P33" s="925">
        <v>3</v>
      </c>
      <c r="Q33" s="927">
        <v>2</v>
      </c>
      <c r="R33" s="925"/>
      <c r="S33" s="925">
        <v>9</v>
      </c>
      <c r="T33" s="927"/>
      <c r="U33" s="929">
        <v>13</v>
      </c>
      <c r="V33" s="930" t="s">
        <v>713</v>
      </c>
    </row>
    <row r="34" spans="1:22" s="321" customFormat="1" ht="13.5" customHeight="1">
      <c r="A34" s="321" t="s">
        <v>516</v>
      </c>
      <c r="O34" s="1432" t="s">
        <v>1570</v>
      </c>
      <c r="P34" s="1432"/>
      <c r="Q34" s="1432"/>
      <c r="R34" s="1432"/>
      <c r="S34" s="1432"/>
      <c r="T34" s="1432"/>
      <c r="U34" s="1432"/>
      <c r="V34" s="1432"/>
    </row>
    <row r="35" s="141" customFormat="1" ht="13.5"/>
  </sheetData>
  <mergeCells count="10">
    <mergeCell ref="O34:V34"/>
    <mergeCell ref="D4:G4"/>
    <mergeCell ref="A1:V1"/>
    <mergeCell ref="D3:G3"/>
    <mergeCell ref="J3:L3"/>
    <mergeCell ref="J4:L4"/>
    <mergeCell ref="O3:R3"/>
    <mergeCell ref="O4:R4"/>
    <mergeCell ref="A3:A6"/>
    <mergeCell ref="V3:V6"/>
  </mergeCells>
  <printOptions horizontalCentered="1" verticalCentered="1"/>
  <pageMargins left="0.15748031496062992" right="0.15748031496062992" top="0.1968503937007874" bottom="0" header="0.5118110236220472" footer="0.1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R29"/>
  <sheetViews>
    <sheetView workbookViewId="0" topLeftCell="A13">
      <selection activeCell="P19" sqref="P19"/>
    </sheetView>
  </sheetViews>
  <sheetFormatPr defaultColWidth="8.88671875" defaultRowHeight="13.5"/>
  <cols>
    <col min="1" max="1" width="11.21484375" style="62" customWidth="1"/>
    <col min="2" max="15" width="8.6640625" style="62" customWidth="1"/>
    <col min="16" max="16" width="10.21484375" style="62" customWidth="1"/>
    <col min="17" max="16384" width="9.77734375" style="62" customWidth="1"/>
  </cols>
  <sheetData>
    <row r="1" spans="1:16" s="597" customFormat="1" ht="30" customHeight="1">
      <c r="A1" s="1370" t="s">
        <v>714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</row>
    <row r="2" spans="1:16" s="615" customFormat="1" ht="13.5" customHeigh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</row>
    <row r="3" spans="1:16" s="321" customFormat="1" ht="18" customHeight="1" thickBot="1">
      <c r="A3" s="1331" t="s">
        <v>715</v>
      </c>
      <c r="B3" s="1331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599" t="s">
        <v>716</v>
      </c>
    </row>
    <row r="4" spans="1:16" s="141" customFormat="1" ht="30" customHeight="1">
      <c r="A4" s="1293" t="s">
        <v>464</v>
      </c>
      <c r="B4" s="1296" t="s">
        <v>717</v>
      </c>
      <c r="C4" s="1477"/>
      <c r="D4" s="1477"/>
      <c r="E4" s="1477"/>
      <c r="F4" s="1293"/>
      <c r="G4" s="1478" t="s">
        <v>718</v>
      </c>
      <c r="H4" s="1479"/>
      <c r="I4" s="1479"/>
      <c r="J4" s="1479"/>
      <c r="K4" s="1479"/>
      <c r="L4" s="1479"/>
      <c r="M4" s="1479"/>
      <c r="N4" s="1479"/>
      <c r="O4" s="1480"/>
      <c r="P4" s="1439" t="s">
        <v>498</v>
      </c>
    </row>
    <row r="5" spans="1:16" s="141" customFormat="1" ht="30" customHeight="1">
      <c r="A5" s="1294"/>
      <c r="B5" s="658" t="s">
        <v>449</v>
      </c>
      <c r="C5" s="658" t="s">
        <v>719</v>
      </c>
      <c r="D5" s="658" t="s">
        <v>720</v>
      </c>
      <c r="E5" s="658" t="s">
        <v>721</v>
      </c>
      <c r="F5" s="658" t="s">
        <v>722</v>
      </c>
      <c r="G5" s="658" t="s">
        <v>449</v>
      </c>
      <c r="H5" s="658" t="s">
        <v>723</v>
      </c>
      <c r="I5" s="658" t="s">
        <v>724</v>
      </c>
      <c r="J5" s="658" t="s">
        <v>725</v>
      </c>
      <c r="K5" s="658" t="s">
        <v>726</v>
      </c>
      <c r="L5" s="658" t="s">
        <v>727</v>
      </c>
      <c r="M5" s="817" t="s">
        <v>1576</v>
      </c>
      <c r="N5" s="658" t="s">
        <v>728</v>
      </c>
      <c r="O5" s="658" t="s">
        <v>729</v>
      </c>
      <c r="P5" s="1440"/>
    </row>
    <row r="6" spans="1:16" s="321" customFormat="1" ht="30" customHeight="1">
      <c r="A6" s="1294"/>
      <c r="B6" s="646"/>
      <c r="C6" s="155"/>
      <c r="D6" s="155"/>
      <c r="E6" s="155"/>
      <c r="F6" s="155"/>
      <c r="G6" s="646"/>
      <c r="H6" s="155"/>
      <c r="I6" s="155"/>
      <c r="J6" s="735"/>
      <c r="K6" s="155" t="s">
        <v>730</v>
      </c>
      <c r="L6" s="735"/>
      <c r="M6" s="155"/>
      <c r="N6" s="155"/>
      <c r="O6" s="735"/>
      <c r="P6" s="1440"/>
    </row>
    <row r="7" spans="1:16" s="321" customFormat="1" ht="22.5" customHeight="1">
      <c r="A7" s="1294"/>
      <c r="B7" s="646"/>
      <c r="C7" s="155"/>
      <c r="D7" s="155"/>
      <c r="E7" s="155"/>
      <c r="F7" s="155"/>
      <c r="G7" s="646"/>
      <c r="H7" s="155" t="s">
        <v>731</v>
      </c>
      <c r="I7" s="155"/>
      <c r="J7" s="155" t="s">
        <v>732</v>
      </c>
      <c r="K7" s="735" t="s">
        <v>733</v>
      </c>
      <c r="L7" s="735" t="s">
        <v>734</v>
      </c>
      <c r="M7" s="155" t="s">
        <v>735</v>
      </c>
      <c r="N7" s="155" t="s">
        <v>736</v>
      </c>
      <c r="O7" s="155" t="s">
        <v>737</v>
      </c>
      <c r="P7" s="1440"/>
    </row>
    <row r="8" spans="1:16" s="321" customFormat="1" ht="21.75" customHeight="1">
      <c r="A8" s="1295"/>
      <c r="B8" s="550" t="s">
        <v>450</v>
      </c>
      <c r="C8" s="736" t="s">
        <v>738</v>
      </c>
      <c r="D8" s="683" t="s">
        <v>739</v>
      </c>
      <c r="E8" s="550" t="s">
        <v>740</v>
      </c>
      <c r="F8" s="550" t="s">
        <v>439</v>
      </c>
      <c r="G8" s="550" t="s">
        <v>450</v>
      </c>
      <c r="H8" s="550" t="s">
        <v>741</v>
      </c>
      <c r="I8" s="550" t="s">
        <v>742</v>
      </c>
      <c r="J8" s="550" t="s">
        <v>743</v>
      </c>
      <c r="K8" s="158" t="s">
        <v>744</v>
      </c>
      <c r="L8" s="550" t="s">
        <v>745</v>
      </c>
      <c r="M8" s="550" t="s">
        <v>746</v>
      </c>
      <c r="N8" s="550" t="s">
        <v>747</v>
      </c>
      <c r="O8" s="158" t="s">
        <v>743</v>
      </c>
      <c r="P8" s="1441"/>
    </row>
    <row r="9" spans="1:43" s="141" customFormat="1" ht="28.5" customHeight="1">
      <c r="A9" s="555" t="s">
        <v>872</v>
      </c>
      <c r="B9" s="31">
        <f>SUM(C9:F9)</f>
        <v>3375</v>
      </c>
      <c r="C9" s="32">
        <v>1437</v>
      </c>
      <c r="D9" s="32">
        <v>948</v>
      </c>
      <c r="E9" s="32">
        <v>990</v>
      </c>
      <c r="F9" s="32" t="s">
        <v>423</v>
      </c>
      <c r="G9" s="32">
        <v>8629</v>
      </c>
      <c r="H9" s="32" t="s">
        <v>423</v>
      </c>
      <c r="I9" s="32">
        <v>1029</v>
      </c>
      <c r="J9" s="32" t="s">
        <v>423</v>
      </c>
      <c r="K9" s="32" t="s">
        <v>423</v>
      </c>
      <c r="L9" s="32">
        <v>474</v>
      </c>
      <c r="M9" s="32">
        <v>251</v>
      </c>
      <c r="N9" s="32">
        <v>6619</v>
      </c>
      <c r="O9" s="32">
        <v>256</v>
      </c>
      <c r="P9" s="580" t="s">
        <v>872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16" s="270" customFormat="1" ht="28.5" customHeight="1">
      <c r="A10" s="556" t="s">
        <v>889</v>
      </c>
      <c r="B10" s="266">
        <v>17806</v>
      </c>
      <c r="C10" s="267">
        <v>5456</v>
      </c>
      <c r="D10" s="267">
        <v>7376</v>
      </c>
      <c r="E10" s="268">
        <v>4974</v>
      </c>
      <c r="F10" s="269" t="s">
        <v>424</v>
      </c>
      <c r="G10" s="268">
        <v>40084</v>
      </c>
      <c r="H10" s="269">
        <v>23</v>
      </c>
      <c r="I10" s="267">
        <v>5154</v>
      </c>
      <c r="J10" s="32" t="s">
        <v>423</v>
      </c>
      <c r="K10" s="32" t="s">
        <v>423</v>
      </c>
      <c r="L10" s="267">
        <v>2504</v>
      </c>
      <c r="M10" s="267">
        <v>774</v>
      </c>
      <c r="N10" s="267">
        <v>30803</v>
      </c>
      <c r="O10" s="267">
        <v>826</v>
      </c>
      <c r="P10" s="581" t="s">
        <v>889</v>
      </c>
    </row>
    <row r="11" spans="1:43" s="141" customFormat="1" ht="28.5" customHeight="1">
      <c r="A11" s="555" t="s">
        <v>873</v>
      </c>
      <c r="B11" s="31">
        <v>3794</v>
      </c>
      <c r="C11" s="32">
        <v>1589</v>
      </c>
      <c r="D11" s="32">
        <v>1109</v>
      </c>
      <c r="E11" s="32">
        <v>1096</v>
      </c>
      <c r="F11" s="32" t="s">
        <v>423</v>
      </c>
      <c r="G11" s="32">
        <v>7402</v>
      </c>
      <c r="H11" s="32" t="s">
        <v>423</v>
      </c>
      <c r="I11" s="32">
        <v>805</v>
      </c>
      <c r="J11" s="32" t="s">
        <v>423</v>
      </c>
      <c r="K11" s="32" t="s">
        <v>423</v>
      </c>
      <c r="L11" s="32">
        <v>365</v>
      </c>
      <c r="M11" s="32">
        <v>181</v>
      </c>
      <c r="N11" s="32">
        <v>5804</v>
      </c>
      <c r="O11" s="32">
        <v>247</v>
      </c>
      <c r="P11" s="582" t="s">
        <v>873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16" s="270" customFormat="1" ht="28.5" customHeight="1">
      <c r="A12" s="556" t="s">
        <v>874</v>
      </c>
      <c r="B12" s="266">
        <v>19444</v>
      </c>
      <c r="C12" s="267">
        <v>8277</v>
      </c>
      <c r="D12" s="267">
        <v>5554</v>
      </c>
      <c r="E12" s="268">
        <v>5613</v>
      </c>
      <c r="F12" s="269" t="s">
        <v>424</v>
      </c>
      <c r="G12" s="268">
        <v>37650</v>
      </c>
      <c r="H12" s="269">
        <v>9</v>
      </c>
      <c r="I12" s="267">
        <v>4466</v>
      </c>
      <c r="J12" s="32" t="s">
        <v>423</v>
      </c>
      <c r="K12" s="32" t="s">
        <v>423</v>
      </c>
      <c r="L12" s="267">
        <v>1856</v>
      </c>
      <c r="M12" s="267">
        <v>961</v>
      </c>
      <c r="N12" s="267">
        <v>29624</v>
      </c>
      <c r="O12" s="267">
        <v>734</v>
      </c>
      <c r="P12" s="581" t="s">
        <v>874</v>
      </c>
    </row>
    <row r="13" spans="1:16" s="21" customFormat="1" ht="28.5" customHeight="1">
      <c r="A13" s="555" t="s">
        <v>875</v>
      </c>
      <c r="B13" s="31">
        <f>SUM(C13:F13)</f>
        <v>2158</v>
      </c>
      <c r="C13" s="32">
        <v>895</v>
      </c>
      <c r="D13" s="32">
        <v>637</v>
      </c>
      <c r="E13" s="32">
        <v>626</v>
      </c>
      <c r="F13" s="32" t="s">
        <v>423</v>
      </c>
      <c r="G13" s="32">
        <v>5352</v>
      </c>
      <c r="H13" s="32" t="s">
        <v>423</v>
      </c>
      <c r="I13" s="32">
        <v>565</v>
      </c>
      <c r="J13" s="32" t="s">
        <v>423</v>
      </c>
      <c r="K13" s="32" t="s">
        <v>423</v>
      </c>
      <c r="L13" s="32">
        <v>197</v>
      </c>
      <c r="M13" s="32">
        <v>116</v>
      </c>
      <c r="N13" s="32">
        <v>4152</v>
      </c>
      <c r="O13" s="32">
        <v>322</v>
      </c>
      <c r="P13" s="582" t="s">
        <v>875</v>
      </c>
    </row>
    <row r="14" spans="1:16" s="270" customFormat="1" ht="28.5" customHeight="1">
      <c r="A14" s="556" t="s">
        <v>876</v>
      </c>
      <c r="B14" s="266">
        <v>10841.7</v>
      </c>
      <c r="C14" s="267">
        <v>4065</v>
      </c>
      <c r="D14" s="267">
        <v>2541.8</v>
      </c>
      <c r="E14" s="268">
        <v>1943</v>
      </c>
      <c r="F14" s="269">
        <v>2291.9</v>
      </c>
      <c r="G14" s="268">
        <v>22950.5</v>
      </c>
      <c r="H14" s="269">
        <v>1366</v>
      </c>
      <c r="I14" s="267">
        <v>1898.7</v>
      </c>
      <c r="J14" s="32" t="s">
        <v>423</v>
      </c>
      <c r="K14" s="32" t="s">
        <v>423</v>
      </c>
      <c r="L14" s="267">
        <v>1407</v>
      </c>
      <c r="M14" s="267">
        <v>592</v>
      </c>
      <c r="N14" s="267">
        <v>17138.8</v>
      </c>
      <c r="O14" s="267">
        <v>548</v>
      </c>
      <c r="P14" s="581" t="s">
        <v>876</v>
      </c>
    </row>
    <row r="15" spans="1:16" s="21" customFormat="1" ht="28.5" customHeight="1">
      <c r="A15" s="555" t="s">
        <v>877</v>
      </c>
      <c r="B15" s="31">
        <v>2540</v>
      </c>
      <c r="C15" s="32">
        <v>1037</v>
      </c>
      <c r="D15" s="32">
        <v>762</v>
      </c>
      <c r="E15" s="32">
        <v>741</v>
      </c>
      <c r="F15" s="32" t="s">
        <v>424</v>
      </c>
      <c r="G15" s="32">
        <v>6536</v>
      </c>
      <c r="H15" s="32" t="s">
        <v>424</v>
      </c>
      <c r="I15" s="32">
        <v>581</v>
      </c>
      <c r="J15" s="32" t="s">
        <v>423</v>
      </c>
      <c r="K15" s="32" t="s">
        <v>423</v>
      </c>
      <c r="L15" s="32">
        <v>204</v>
      </c>
      <c r="M15" s="32">
        <v>97</v>
      </c>
      <c r="N15" s="32">
        <v>5396</v>
      </c>
      <c r="O15" s="32">
        <v>258</v>
      </c>
      <c r="P15" s="582" t="s">
        <v>877</v>
      </c>
    </row>
    <row r="16" spans="1:16" s="270" customFormat="1" ht="28.5" customHeight="1">
      <c r="A16" s="556" t="s">
        <v>878</v>
      </c>
      <c r="B16" s="266">
        <v>15421</v>
      </c>
      <c r="C16" s="267">
        <v>6676</v>
      </c>
      <c r="D16" s="267">
        <v>4319</v>
      </c>
      <c r="E16" s="268">
        <v>4426</v>
      </c>
      <c r="F16" s="32" t="s">
        <v>424</v>
      </c>
      <c r="G16" s="268">
        <v>39650</v>
      </c>
      <c r="H16" s="269">
        <v>45</v>
      </c>
      <c r="I16" s="267">
        <v>4673</v>
      </c>
      <c r="J16" s="32" t="s">
        <v>423</v>
      </c>
      <c r="K16" s="32" t="s">
        <v>423</v>
      </c>
      <c r="L16" s="267">
        <v>1895</v>
      </c>
      <c r="M16" s="267">
        <v>591</v>
      </c>
      <c r="N16" s="267">
        <v>32031</v>
      </c>
      <c r="O16" s="267">
        <v>415</v>
      </c>
      <c r="P16" s="581" t="s">
        <v>878</v>
      </c>
    </row>
    <row r="17" spans="1:43" s="171" customFormat="1" ht="28.5" customHeight="1">
      <c r="A17" s="557" t="s">
        <v>879</v>
      </c>
      <c r="B17" s="212">
        <f>SUM(C17:F17)</f>
        <v>2334</v>
      </c>
      <c r="C17" s="165">
        <v>959</v>
      </c>
      <c r="D17" s="165">
        <v>687</v>
      </c>
      <c r="E17" s="165">
        <v>688</v>
      </c>
      <c r="F17" s="265" t="s">
        <v>424</v>
      </c>
      <c r="G17" s="264">
        <v>5716</v>
      </c>
      <c r="H17" s="165"/>
      <c r="I17" s="165">
        <v>519</v>
      </c>
      <c r="J17" s="265" t="s">
        <v>423</v>
      </c>
      <c r="K17" s="265" t="s">
        <v>423</v>
      </c>
      <c r="L17" s="165">
        <v>145</v>
      </c>
      <c r="M17" s="165">
        <v>90</v>
      </c>
      <c r="N17" s="165">
        <v>4769</v>
      </c>
      <c r="O17" s="165">
        <v>193</v>
      </c>
      <c r="P17" s="583" t="s">
        <v>879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</row>
    <row r="18" spans="1:43" s="171" customFormat="1" ht="28.5" customHeight="1">
      <c r="A18" s="556" t="s">
        <v>890</v>
      </c>
      <c r="B18" s="165">
        <v>15805</v>
      </c>
      <c r="C18" s="165">
        <v>6666</v>
      </c>
      <c r="D18" s="165">
        <v>4676</v>
      </c>
      <c r="E18" s="165">
        <v>4463</v>
      </c>
      <c r="F18" s="265" t="s">
        <v>424</v>
      </c>
      <c r="G18" s="264">
        <v>41239</v>
      </c>
      <c r="H18" s="165">
        <v>19</v>
      </c>
      <c r="I18" s="165">
        <v>4392</v>
      </c>
      <c r="J18" s="265" t="s">
        <v>423</v>
      </c>
      <c r="K18" s="265" t="s">
        <v>423</v>
      </c>
      <c r="L18" s="165">
        <v>2422</v>
      </c>
      <c r="M18" s="165">
        <v>449</v>
      </c>
      <c r="N18" s="165">
        <v>32884</v>
      </c>
      <c r="O18" s="165">
        <v>1073</v>
      </c>
      <c r="P18" s="581" t="s">
        <v>890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</row>
    <row r="19" spans="1:43" s="61" customFormat="1" ht="28.5" customHeight="1" thickBot="1">
      <c r="A19" s="60" t="s">
        <v>514</v>
      </c>
      <c r="B19" s="41">
        <v>19099</v>
      </c>
      <c r="C19" s="38">
        <v>7765</v>
      </c>
      <c r="D19" s="38">
        <v>5630</v>
      </c>
      <c r="E19" s="38">
        <v>5704</v>
      </c>
      <c r="F19" s="347" t="s">
        <v>424</v>
      </c>
      <c r="G19" s="148">
        <v>48508</v>
      </c>
      <c r="H19" s="38">
        <v>47</v>
      </c>
      <c r="I19" s="38">
        <v>3937</v>
      </c>
      <c r="J19" s="430">
        <v>0</v>
      </c>
      <c r="K19" s="430">
        <v>0</v>
      </c>
      <c r="L19" s="38">
        <v>2138</v>
      </c>
      <c r="M19" s="38">
        <v>643</v>
      </c>
      <c r="N19" s="38">
        <v>41305</v>
      </c>
      <c r="O19" s="38">
        <v>438</v>
      </c>
      <c r="P19" s="82" t="s">
        <v>514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</row>
    <row r="20" spans="1:16" s="321" customFormat="1" ht="12">
      <c r="A20" s="420" t="s">
        <v>516</v>
      </c>
      <c r="B20" s="420"/>
      <c r="C20" s="420"/>
      <c r="D20" s="420"/>
      <c r="E20" s="420"/>
      <c r="F20" s="420"/>
      <c r="G20" s="420"/>
      <c r="H20" s="420"/>
      <c r="I20" s="1432" t="s">
        <v>1570</v>
      </c>
      <c r="J20" s="1432"/>
      <c r="K20" s="1432"/>
      <c r="L20" s="1432"/>
      <c r="M20" s="1432"/>
      <c r="N20" s="1432"/>
      <c r="O20" s="1432"/>
      <c r="P20" s="1432"/>
    </row>
    <row r="21" spans="1:16" s="321" customFormat="1" ht="13.5" customHeight="1">
      <c r="A21" s="604" t="s">
        <v>748</v>
      </c>
      <c r="B21" s="604"/>
      <c r="C21" s="604"/>
      <c r="D21" s="604"/>
      <c r="E21" s="604"/>
      <c r="F21" s="604"/>
      <c r="G21" s="604"/>
      <c r="H21" s="604"/>
      <c r="N21" s="1476" t="s">
        <v>749</v>
      </c>
      <c r="O21" s="1476"/>
      <c r="P21" s="1476"/>
    </row>
    <row r="22" spans="1:148" s="107" customFormat="1" ht="27" customHeight="1">
      <c r="A22" s="675"/>
      <c r="B22" s="675"/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5"/>
      <c r="AZ22" s="675"/>
      <c r="BA22" s="675"/>
      <c r="BB22" s="675"/>
      <c r="BC22" s="675"/>
      <c r="BD22" s="675"/>
      <c r="BE22" s="675"/>
      <c r="BF22" s="675"/>
      <c r="BG22" s="675"/>
      <c r="BH22" s="675"/>
      <c r="BI22" s="675"/>
      <c r="BJ22" s="675"/>
      <c r="BK22" s="675"/>
      <c r="BL22" s="675"/>
      <c r="BM22" s="675"/>
      <c r="BN22" s="675"/>
      <c r="BO22" s="675"/>
      <c r="BP22" s="675"/>
      <c r="BQ22" s="675"/>
      <c r="BR22" s="675"/>
      <c r="BS22" s="675"/>
      <c r="BT22" s="675"/>
      <c r="BU22" s="675"/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H22" s="675"/>
      <c r="CI22" s="675"/>
      <c r="CJ22" s="675"/>
      <c r="CK22" s="675"/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5"/>
      <c r="CX22" s="675"/>
      <c r="CY22" s="675"/>
      <c r="CZ22" s="675"/>
      <c r="DA22" s="675"/>
      <c r="DB22" s="675"/>
      <c r="DC22" s="675"/>
      <c r="DD22" s="675"/>
      <c r="DE22" s="675"/>
      <c r="DF22" s="675"/>
      <c r="DG22" s="675"/>
      <c r="DH22" s="675"/>
      <c r="DI22" s="675"/>
      <c r="DJ22" s="675"/>
      <c r="DK22" s="675"/>
      <c r="DL22" s="675"/>
      <c r="DM22" s="675"/>
      <c r="DN22" s="675"/>
      <c r="DO22" s="675"/>
      <c r="DP22" s="675"/>
      <c r="DQ22" s="675"/>
      <c r="DR22" s="675"/>
      <c r="DS22" s="675"/>
      <c r="DT22" s="675"/>
      <c r="DU22" s="675"/>
      <c r="DV22" s="675"/>
      <c r="DW22" s="675"/>
      <c r="DX22" s="675"/>
      <c r="DY22" s="675"/>
      <c r="DZ22" s="675"/>
      <c r="EA22" s="675"/>
      <c r="EB22" s="675"/>
      <c r="EC22" s="675"/>
      <c r="ED22" s="675"/>
      <c r="EE22" s="675"/>
      <c r="EF22" s="675"/>
      <c r="EG22" s="675"/>
      <c r="EH22" s="675"/>
      <c r="EI22" s="675"/>
      <c r="EJ22" s="675"/>
      <c r="EK22" s="675"/>
      <c r="EL22" s="675"/>
      <c r="EM22" s="675"/>
      <c r="EN22" s="675"/>
      <c r="EO22" s="675"/>
      <c r="EP22" s="675"/>
      <c r="EQ22" s="675"/>
      <c r="ER22" s="675"/>
    </row>
    <row r="23" spans="1:148" s="107" customFormat="1" ht="23.25" customHeight="1">
      <c r="A23" s="675"/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C23" s="675"/>
      <c r="BD23" s="675"/>
      <c r="BE23" s="675"/>
      <c r="BF23" s="675"/>
      <c r="BG23" s="675"/>
      <c r="BH23" s="675"/>
      <c r="BI23" s="675"/>
      <c r="BJ23" s="675"/>
      <c r="BK23" s="675"/>
      <c r="BL23" s="675"/>
      <c r="BM23" s="675"/>
      <c r="BN23" s="675"/>
      <c r="BO23" s="675"/>
      <c r="BP23" s="675"/>
      <c r="BQ23" s="675"/>
      <c r="BR23" s="675"/>
      <c r="BS23" s="675"/>
      <c r="BT23" s="675"/>
      <c r="BU23" s="675"/>
      <c r="BV23" s="675"/>
      <c r="BW23" s="675"/>
      <c r="BX23" s="675"/>
      <c r="BY23" s="675"/>
      <c r="BZ23" s="675"/>
      <c r="CA23" s="675"/>
      <c r="CB23" s="675"/>
      <c r="CC23" s="675"/>
      <c r="CD23" s="675"/>
      <c r="CE23" s="675"/>
      <c r="CF23" s="675"/>
      <c r="CG23" s="675"/>
      <c r="CH23" s="675"/>
      <c r="CI23" s="675"/>
      <c r="CJ23" s="675"/>
      <c r="CK23" s="675"/>
      <c r="CL23" s="675"/>
      <c r="CM23" s="675"/>
      <c r="CN23" s="675"/>
      <c r="CO23" s="675"/>
      <c r="CP23" s="675"/>
      <c r="CQ23" s="675"/>
      <c r="CR23" s="675"/>
      <c r="CS23" s="675"/>
      <c r="CT23" s="675"/>
      <c r="CU23" s="675"/>
      <c r="CV23" s="675"/>
      <c r="CW23" s="675"/>
      <c r="CX23" s="675"/>
      <c r="CY23" s="675"/>
      <c r="CZ23" s="675"/>
      <c r="DA23" s="675"/>
      <c r="DB23" s="675"/>
      <c r="DC23" s="675"/>
      <c r="DD23" s="675"/>
      <c r="DE23" s="675"/>
      <c r="DF23" s="675"/>
      <c r="DG23" s="675"/>
      <c r="DH23" s="675"/>
      <c r="DI23" s="675"/>
      <c r="DJ23" s="675"/>
      <c r="DK23" s="675"/>
      <c r="DL23" s="675"/>
      <c r="DM23" s="675"/>
      <c r="DN23" s="675"/>
      <c r="DO23" s="675"/>
      <c r="DP23" s="675"/>
      <c r="DQ23" s="675"/>
      <c r="DR23" s="675"/>
      <c r="DS23" s="675"/>
      <c r="DT23" s="675"/>
      <c r="DU23" s="675"/>
      <c r="DV23" s="675"/>
      <c r="DW23" s="675"/>
      <c r="DX23" s="675"/>
      <c r="DY23" s="675"/>
      <c r="DZ23" s="675"/>
      <c r="EA23" s="675"/>
      <c r="EB23" s="675"/>
      <c r="EC23" s="675"/>
      <c r="ED23" s="675"/>
      <c r="EE23" s="675"/>
      <c r="EF23" s="675"/>
      <c r="EG23" s="675"/>
      <c r="EH23" s="675"/>
      <c r="EI23" s="675"/>
      <c r="EJ23" s="675"/>
      <c r="EK23" s="675"/>
      <c r="EL23" s="675"/>
      <c r="EM23" s="675"/>
      <c r="EN23" s="675"/>
      <c r="EO23" s="675"/>
      <c r="EP23" s="675"/>
      <c r="EQ23" s="675"/>
      <c r="ER23" s="675"/>
    </row>
    <row r="24" spans="1:148" s="107" customFormat="1" ht="23.25" customHeight="1">
      <c r="A24" s="675"/>
      <c r="B24" s="675"/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75"/>
      <c r="AW24" s="675"/>
      <c r="AX24" s="675"/>
      <c r="AY24" s="675"/>
      <c r="AZ24" s="675"/>
      <c r="BA24" s="675"/>
      <c r="BB24" s="675"/>
      <c r="BC24" s="675"/>
      <c r="BD24" s="675"/>
      <c r="BE24" s="675"/>
      <c r="BF24" s="675"/>
      <c r="BG24" s="675"/>
      <c r="BH24" s="675"/>
      <c r="BI24" s="675"/>
      <c r="BJ24" s="675"/>
      <c r="BK24" s="675"/>
      <c r="BL24" s="675"/>
      <c r="BM24" s="675"/>
      <c r="BN24" s="675"/>
      <c r="BO24" s="675"/>
      <c r="BP24" s="675"/>
      <c r="BQ24" s="675"/>
      <c r="BR24" s="675"/>
      <c r="BS24" s="675"/>
      <c r="BT24" s="675"/>
      <c r="BU24" s="675"/>
      <c r="BV24" s="675"/>
      <c r="BW24" s="675"/>
      <c r="BX24" s="675"/>
      <c r="BY24" s="675"/>
      <c r="BZ24" s="675"/>
      <c r="CA24" s="675"/>
      <c r="CB24" s="675"/>
      <c r="CC24" s="675"/>
      <c r="CD24" s="675"/>
      <c r="CE24" s="675"/>
      <c r="CF24" s="675"/>
      <c r="CG24" s="675"/>
      <c r="CH24" s="675"/>
      <c r="CI24" s="675"/>
      <c r="CJ24" s="675"/>
      <c r="CK24" s="675"/>
      <c r="CL24" s="675"/>
      <c r="CM24" s="675"/>
      <c r="CN24" s="675"/>
      <c r="CO24" s="675"/>
      <c r="CP24" s="675"/>
      <c r="CQ24" s="675"/>
      <c r="CR24" s="675"/>
      <c r="CS24" s="675"/>
      <c r="CT24" s="675"/>
      <c r="CU24" s="675"/>
      <c r="CV24" s="675"/>
      <c r="CW24" s="675"/>
      <c r="CX24" s="675"/>
      <c r="CY24" s="675"/>
      <c r="CZ24" s="675"/>
      <c r="DA24" s="675"/>
      <c r="DB24" s="675"/>
      <c r="DC24" s="675"/>
      <c r="DD24" s="675"/>
      <c r="DE24" s="675"/>
      <c r="DF24" s="675"/>
      <c r="DG24" s="675"/>
      <c r="DH24" s="675"/>
      <c r="DI24" s="675"/>
      <c r="DJ24" s="675"/>
      <c r="DK24" s="675"/>
      <c r="DL24" s="675"/>
      <c r="DM24" s="675"/>
      <c r="DN24" s="675"/>
      <c r="DO24" s="675"/>
      <c r="DP24" s="675"/>
      <c r="DQ24" s="675"/>
      <c r="DR24" s="675"/>
      <c r="DS24" s="675"/>
      <c r="DT24" s="675"/>
      <c r="DU24" s="675"/>
      <c r="DV24" s="675"/>
      <c r="DW24" s="675"/>
      <c r="DX24" s="675"/>
      <c r="DY24" s="675"/>
      <c r="DZ24" s="675"/>
      <c r="EA24" s="675"/>
      <c r="EB24" s="675"/>
      <c r="EC24" s="675"/>
      <c r="ED24" s="675"/>
      <c r="EE24" s="675"/>
      <c r="EF24" s="675"/>
      <c r="EG24" s="675"/>
      <c r="EH24" s="675"/>
      <c r="EI24" s="675"/>
      <c r="EJ24" s="675"/>
      <c r="EK24" s="675"/>
      <c r="EL24" s="675"/>
      <c r="EM24" s="675"/>
      <c r="EN24" s="675"/>
      <c r="EO24" s="675"/>
      <c r="EP24" s="675"/>
      <c r="EQ24" s="675"/>
      <c r="ER24" s="675"/>
    </row>
    <row r="25" spans="1:148" s="1" customFormat="1" ht="23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</row>
    <row r="26" spans="1:148" s="1" customFormat="1" ht="23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</row>
    <row r="27" spans="1:148" s="21" customFormat="1" ht="23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</row>
    <row r="28" spans="1:148" s="2" customFormat="1" ht="23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</row>
    <row r="29" spans="1:148" s="1" customFormat="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</row>
  </sheetData>
  <mergeCells count="8">
    <mergeCell ref="I20:P20"/>
    <mergeCell ref="N21:P21"/>
    <mergeCell ref="A1:P1"/>
    <mergeCell ref="A3:B3"/>
    <mergeCell ref="B4:F4"/>
    <mergeCell ref="G4:O4"/>
    <mergeCell ref="A4:A8"/>
    <mergeCell ref="P4:P8"/>
  </mergeCells>
  <printOptions/>
  <pageMargins left="0.55" right="0.57" top="1" bottom="1" header="0.5" footer="0.5"/>
  <pageSetup horizontalDpi="600" verticalDpi="600" orientation="landscape" paperSize="9" scale="82" r:id="rId1"/>
  <colBreaks count="1" manualBreakCount="1">
    <brk id="8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4">
      <selection activeCell="J14" sqref="J14"/>
    </sheetView>
  </sheetViews>
  <sheetFormatPr defaultColWidth="8.88671875" defaultRowHeight="13.5"/>
  <cols>
    <col min="1" max="1" width="8.99609375" style="130" customWidth="1"/>
    <col min="2" max="3" width="11.10546875" style="130" customWidth="1"/>
    <col min="4" max="4" width="9.77734375" style="130" customWidth="1"/>
    <col min="5" max="7" width="11.10546875" style="130" customWidth="1"/>
    <col min="8" max="8" width="8.88671875" style="130" customWidth="1"/>
    <col min="9" max="10" width="11.10546875" style="130" customWidth="1"/>
    <col min="11" max="11" width="11.6640625" style="130" customWidth="1"/>
    <col min="12" max="16384" width="8.88671875" style="130" customWidth="1"/>
  </cols>
  <sheetData>
    <row r="1" spans="1:11" s="597" customFormat="1" ht="37.5" customHeight="1">
      <c r="A1" s="1385" t="s">
        <v>751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2" spans="1:11" s="321" customFormat="1" ht="18" customHeight="1" thickBot="1">
      <c r="A2" s="604" t="s">
        <v>752</v>
      </c>
      <c r="B2" s="630"/>
      <c r="C2" s="630"/>
      <c r="D2" s="630"/>
      <c r="E2" s="630"/>
      <c r="F2" s="630"/>
      <c r="G2" s="630"/>
      <c r="H2" s="630"/>
      <c r="I2" s="630"/>
      <c r="K2" s="599" t="s">
        <v>753</v>
      </c>
    </row>
    <row r="3" spans="1:11" s="321" customFormat="1" ht="27.75" customHeight="1">
      <c r="A3" s="1426" t="s">
        <v>1392</v>
      </c>
      <c r="B3" s="1435" t="s">
        <v>754</v>
      </c>
      <c r="C3" s="1485"/>
      <c r="D3" s="1439" t="s">
        <v>755</v>
      </c>
      <c r="E3" s="1436"/>
      <c r="F3" s="1436"/>
      <c r="G3" s="1436"/>
      <c r="H3" s="1426"/>
      <c r="I3" s="607" t="s">
        <v>756</v>
      </c>
      <c r="J3" s="607" t="s">
        <v>757</v>
      </c>
      <c r="K3" s="1439" t="s">
        <v>498</v>
      </c>
    </row>
    <row r="4" spans="1:11" s="321" customFormat="1" ht="27.75" customHeight="1">
      <c r="A4" s="1427"/>
      <c r="B4" s="1441" t="s">
        <v>758</v>
      </c>
      <c r="C4" s="1428"/>
      <c r="D4" s="1441" t="s">
        <v>759</v>
      </c>
      <c r="E4" s="1469"/>
      <c r="F4" s="1469"/>
      <c r="G4" s="1469"/>
      <c r="H4" s="1428"/>
      <c r="I4" s="155"/>
      <c r="J4" s="155" t="s">
        <v>760</v>
      </c>
      <c r="K4" s="1440"/>
    </row>
    <row r="5" spans="1:11" s="321" customFormat="1" ht="27.75" customHeight="1">
      <c r="A5" s="1427"/>
      <c r="B5" s="153" t="s">
        <v>761</v>
      </c>
      <c r="C5" s="153" t="s">
        <v>762</v>
      </c>
      <c r="D5" s="153" t="s">
        <v>763</v>
      </c>
      <c r="E5" s="1482" t="s">
        <v>764</v>
      </c>
      <c r="F5" s="1483"/>
      <c r="G5" s="1483"/>
      <c r="H5" s="1484"/>
      <c r="I5" s="155"/>
      <c r="J5" s="155"/>
      <c r="K5" s="1440"/>
    </row>
    <row r="6" spans="1:11" s="321" customFormat="1" ht="27.75" customHeight="1">
      <c r="A6" s="1427"/>
      <c r="B6" s="155"/>
      <c r="C6" s="155"/>
      <c r="D6" s="155"/>
      <c r="E6" s="153" t="s">
        <v>449</v>
      </c>
      <c r="F6" s="153" t="s">
        <v>765</v>
      </c>
      <c r="G6" s="153" t="s">
        <v>766</v>
      </c>
      <c r="H6" s="153" t="s">
        <v>767</v>
      </c>
      <c r="I6" s="155" t="s">
        <v>768</v>
      </c>
      <c r="J6" s="155" t="s">
        <v>401</v>
      </c>
      <c r="K6" s="1440"/>
    </row>
    <row r="7" spans="1:11" s="321" customFormat="1" ht="27.75" customHeight="1">
      <c r="A7" s="1427"/>
      <c r="B7" s="155" t="s">
        <v>769</v>
      </c>
      <c r="C7" s="735" t="s">
        <v>770</v>
      </c>
      <c r="D7" s="155" t="s">
        <v>951</v>
      </c>
      <c r="E7" s="155"/>
      <c r="F7" s="155" t="s">
        <v>771</v>
      </c>
      <c r="G7" s="155" t="s">
        <v>772</v>
      </c>
      <c r="H7" s="155"/>
      <c r="I7" s="155" t="s">
        <v>773</v>
      </c>
      <c r="J7" s="155" t="s">
        <v>774</v>
      </c>
      <c r="K7" s="1440"/>
    </row>
    <row r="8" spans="1:11" s="321" customFormat="1" ht="27.75" customHeight="1">
      <c r="A8" s="1428"/>
      <c r="B8" s="550" t="s">
        <v>775</v>
      </c>
      <c r="C8" s="550" t="s">
        <v>773</v>
      </c>
      <c r="D8" s="550" t="s">
        <v>776</v>
      </c>
      <c r="E8" s="550" t="s">
        <v>450</v>
      </c>
      <c r="F8" s="550" t="s">
        <v>777</v>
      </c>
      <c r="G8" s="550" t="s">
        <v>777</v>
      </c>
      <c r="H8" s="683" t="s">
        <v>778</v>
      </c>
      <c r="I8" s="550" t="s">
        <v>779</v>
      </c>
      <c r="J8" s="550" t="s">
        <v>780</v>
      </c>
      <c r="K8" s="1441"/>
    </row>
    <row r="9" spans="1:11" s="321" customFormat="1" ht="27.75" customHeight="1">
      <c r="A9" s="156" t="s">
        <v>444</v>
      </c>
      <c r="B9" s="665">
        <v>44</v>
      </c>
      <c r="C9" s="665">
        <v>4779206</v>
      </c>
      <c r="D9" s="665">
        <v>48</v>
      </c>
      <c r="E9" s="665">
        <v>19696588</v>
      </c>
      <c r="F9" s="665">
        <v>16220500</v>
      </c>
      <c r="G9" s="665">
        <v>3476088</v>
      </c>
      <c r="H9" s="665">
        <v>0</v>
      </c>
      <c r="I9" s="665">
        <v>24475794</v>
      </c>
      <c r="J9" s="665">
        <v>34860</v>
      </c>
      <c r="K9" s="588" t="s">
        <v>444</v>
      </c>
    </row>
    <row r="10" spans="1:11" s="321" customFormat="1" ht="27.75" customHeight="1">
      <c r="A10" s="586" t="s">
        <v>452</v>
      </c>
      <c r="B10" s="737">
        <v>36</v>
      </c>
      <c r="C10" s="737">
        <v>4500982</v>
      </c>
      <c r="D10" s="737">
        <v>43</v>
      </c>
      <c r="E10" s="737">
        <v>14495793</v>
      </c>
      <c r="F10" s="737">
        <v>11596632</v>
      </c>
      <c r="G10" s="737">
        <v>2899161</v>
      </c>
      <c r="H10" s="737">
        <v>0</v>
      </c>
      <c r="I10" s="737">
        <v>18996775</v>
      </c>
      <c r="J10" s="738">
        <v>29290</v>
      </c>
      <c r="K10" s="422" t="s">
        <v>452</v>
      </c>
    </row>
    <row r="11" spans="1:11" s="321" customFormat="1" ht="27.75" customHeight="1">
      <c r="A11" s="586" t="s">
        <v>1013</v>
      </c>
      <c r="B11" s="737">
        <v>23</v>
      </c>
      <c r="C11" s="737">
        <v>2598606</v>
      </c>
      <c r="D11" s="737">
        <v>32</v>
      </c>
      <c r="E11" s="737">
        <v>11176747</v>
      </c>
      <c r="F11" s="737">
        <v>8941397</v>
      </c>
      <c r="G11" s="737">
        <v>2235350</v>
      </c>
      <c r="H11" s="737">
        <v>0</v>
      </c>
      <c r="I11" s="737">
        <v>13775353</v>
      </c>
      <c r="J11" s="738">
        <v>17500</v>
      </c>
      <c r="K11" s="422" t="s">
        <v>1013</v>
      </c>
    </row>
    <row r="12" spans="1:11" s="321" customFormat="1" ht="27.75" customHeight="1">
      <c r="A12" s="586" t="s">
        <v>493</v>
      </c>
      <c r="B12" s="737">
        <v>29</v>
      </c>
      <c r="C12" s="737">
        <v>4149241</v>
      </c>
      <c r="D12" s="737">
        <v>29</v>
      </c>
      <c r="E12" s="737">
        <v>10808482</v>
      </c>
      <c r="F12" s="737">
        <v>8646784</v>
      </c>
      <c r="G12" s="737">
        <v>2161698</v>
      </c>
      <c r="H12" s="737">
        <v>0</v>
      </c>
      <c r="I12" s="737">
        <v>14957723</v>
      </c>
      <c r="J12" s="738">
        <v>22100</v>
      </c>
      <c r="K12" s="422" t="s">
        <v>493</v>
      </c>
    </row>
    <row r="13" spans="1:11" s="321" customFormat="1" ht="27.75" customHeight="1">
      <c r="A13" s="586" t="s">
        <v>1014</v>
      </c>
      <c r="B13" s="737">
        <v>11</v>
      </c>
      <c r="C13" s="737">
        <v>2726757</v>
      </c>
      <c r="D13" s="737">
        <v>37</v>
      </c>
      <c r="E13" s="737">
        <v>7481653</v>
      </c>
      <c r="F13" s="737">
        <v>5985322</v>
      </c>
      <c r="G13" s="737">
        <v>1496331</v>
      </c>
      <c r="H13" s="739">
        <v>0</v>
      </c>
      <c r="I13" s="737">
        <v>10208410</v>
      </c>
      <c r="J13" s="738">
        <v>8700</v>
      </c>
      <c r="K13" s="422" t="s">
        <v>1014</v>
      </c>
    </row>
    <row r="14" spans="1:11" s="731" customFormat="1" ht="27.75" customHeight="1" thickBot="1">
      <c r="A14" s="740" t="s">
        <v>514</v>
      </c>
      <c r="B14" s="611" t="s">
        <v>1467</v>
      </c>
      <c r="C14" s="611" t="s">
        <v>1462</v>
      </c>
      <c r="D14" s="611" t="s">
        <v>781</v>
      </c>
      <c r="E14" s="611" t="s">
        <v>1463</v>
      </c>
      <c r="F14" s="611" t="s">
        <v>1464</v>
      </c>
      <c r="G14" s="611" t="s">
        <v>1465</v>
      </c>
      <c r="H14" s="741">
        <v>0</v>
      </c>
      <c r="I14" s="611" t="s">
        <v>1466</v>
      </c>
      <c r="J14" s="611" t="s">
        <v>782</v>
      </c>
      <c r="K14" s="742" t="s">
        <v>514</v>
      </c>
    </row>
    <row r="15" spans="1:11" s="321" customFormat="1" ht="18" customHeight="1">
      <c r="A15" s="506" t="s">
        <v>891</v>
      </c>
      <c r="B15" s="506"/>
      <c r="C15" s="630"/>
      <c r="D15" s="630"/>
      <c r="E15" s="630"/>
      <c r="F15" s="630"/>
      <c r="G15" s="630"/>
      <c r="H15" s="667"/>
      <c r="I15" s="667"/>
      <c r="J15" s="506"/>
      <c r="K15" s="669" t="s">
        <v>783</v>
      </c>
    </row>
    <row r="16" spans="1:2" s="321" customFormat="1" ht="18" customHeight="1">
      <c r="A16" s="1481" t="s">
        <v>784</v>
      </c>
      <c r="B16" s="1481"/>
    </row>
    <row r="17" s="321" customFormat="1" ht="12">
      <c r="A17" s="321" t="s">
        <v>785</v>
      </c>
    </row>
    <row r="18" spans="1:2" s="321" customFormat="1" ht="18" customHeight="1">
      <c r="A18" s="1481"/>
      <c r="B18" s="1481"/>
    </row>
    <row r="19" s="321" customFormat="1" ht="12"/>
    <row r="20" spans="1:11" s="65" customFormat="1" ht="18" customHeight="1">
      <c r="A20" s="72"/>
      <c r="B20" s="72"/>
      <c r="C20" s="70"/>
      <c r="D20" s="70"/>
      <c r="E20" s="70"/>
      <c r="F20" s="70"/>
      <c r="G20" s="70"/>
      <c r="H20" s="40"/>
      <c r="I20" s="40"/>
      <c r="J20" s="72"/>
      <c r="K20" s="431"/>
    </row>
    <row r="21" spans="1:11" s="65" customFormat="1" ht="18" customHeight="1">
      <c r="A21" s="72"/>
      <c r="B21" s="72"/>
      <c r="C21" s="70"/>
      <c r="D21" s="70"/>
      <c r="E21" s="70"/>
      <c r="F21" s="70"/>
      <c r="G21" s="70"/>
      <c r="H21" s="40"/>
      <c r="I21" s="40"/>
      <c r="J21" s="72"/>
      <c r="K21" s="431"/>
    </row>
  </sheetData>
  <mergeCells count="10">
    <mergeCell ref="A18:B18"/>
    <mergeCell ref="E5:H5"/>
    <mergeCell ref="A1:K1"/>
    <mergeCell ref="B3:C3"/>
    <mergeCell ref="D3:H3"/>
    <mergeCell ref="B4:C4"/>
    <mergeCell ref="D4:H4"/>
    <mergeCell ref="A16:B16"/>
    <mergeCell ref="A3:A8"/>
    <mergeCell ref="K3:K8"/>
  </mergeCells>
  <printOptions/>
  <pageMargins left="0.57" right="0.56" top="1" bottom="1" header="0.5" footer="0.5"/>
  <pageSetup horizontalDpi="600" verticalDpi="600" orientation="landscape" paperSize="9" r:id="rId1"/>
  <colBreaks count="1" manualBreakCount="1">
    <brk id="8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Q43"/>
  <sheetViews>
    <sheetView workbookViewId="0" topLeftCell="A16">
      <selection activeCell="P16" sqref="P16"/>
    </sheetView>
  </sheetViews>
  <sheetFormatPr defaultColWidth="8.88671875" defaultRowHeight="13.5"/>
  <cols>
    <col min="1" max="1" width="10.88671875" style="0" customWidth="1"/>
    <col min="2" max="15" width="9.99609375" style="0" customWidth="1"/>
    <col min="16" max="16" width="12.6640625" style="0" customWidth="1"/>
  </cols>
  <sheetData>
    <row r="1" spans="1:18" s="597" customFormat="1" ht="27.75" customHeight="1">
      <c r="A1" s="1370" t="s">
        <v>786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</row>
    <row r="2" spans="1:16" s="12" customFormat="1" ht="13.5" customHeight="1">
      <c r="A2" s="1489"/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</row>
    <row r="3" spans="1:16" s="141" customFormat="1" ht="18" customHeight="1" thickBot="1">
      <c r="A3" s="35" t="s">
        <v>787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743" t="s">
        <v>788</v>
      </c>
    </row>
    <row r="4" spans="1:16" s="83" customFormat="1" ht="35.25" customHeight="1">
      <c r="A4" s="1487" t="s">
        <v>789</v>
      </c>
      <c r="B4" s="1493" t="s">
        <v>790</v>
      </c>
      <c r="C4" s="1314"/>
      <c r="D4" s="1493" t="s">
        <v>791</v>
      </c>
      <c r="E4" s="1314"/>
      <c r="F4" s="1490" t="s">
        <v>792</v>
      </c>
      <c r="G4" s="1322"/>
      <c r="H4" s="1486" t="s">
        <v>793</v>
      </c>
      <c r="I4" s="1318"/>
      <c r="J4" s="1486" t="s">
        <v>794</v>
      </c>
      <c r="K4" s="1314"/>
      <c r="L4" s="1493" t="s">
        <v>795</v>
      </c>
      <c r="M4" s="1314"/>
      <c r="N4" s="1491" t="s">
        <v>796</v>
      </c>
      <c r="O4" s="1314"/>
      <c r="P4" s="1491" t="s">
        <v>797</v>
      </c>
    </row>
    <row r="5" spans="1:16" s="83" customFormat="1" ht="42" customHeight="1">
      <c r="A5" s="1488"/>
      <c r="B5" s="744" t="s">
        <v>798</v>
      </c>
      <c r="C5" s="596" t="s">
        <v>834</v>
      </c>
      <c r="D5" s="744" t="s">
        <v>798</v>
      </c>
      <c r="E5" s="596" t="s">
        <v>834</v>
      </c>
      <c r="F5" s="745" t="s">
        <v>798</v>
      </c>
      <c r="G5" s="596" t="s">
        <v>834</v>
      </c>
      <c r="H5" s="746" t="s">
        <v>798</v>
      </c>
      <c r="I5" s="747" t="s">
        <v>834</v>
      </c>
      <c r="J5" s="746" t="s">
        <v>798</v>
      </c>
      <c r="K5" s="596" t="s">
        <v>834</v>
      </c>
      <c r="L5" s="744" t="s">
        <v>798</v>
      </c>
      <c r="M5" s="596" t="s">
        <v>834</v>
      </c>
      <c r="N5" s="746" t="s">
        <v>798</v>
      </c>
      <c r="O5" s="596" t="s">
        <v>834</v>
      </c>
      <c r="P5" s="1492"/>
    </row>
    <row r="6" spans="1:16" s="21" customFormat="1" ht="15" customHeight="1">
      <c r="A6" s="555" t="s">
        <v>872</v>
      </c>
      <c r="B6" s="64">
        <v>88</v>
      </c>
      <c r="C6" s="64">
        <v>1578</v>
      </c>
      <c r="D6" s="64">
        <v>22</v>
      </c>
      <c r="E6" s="64">
        <v>1099</v>
      </c>
      <c r="F6" s="64">
        <v>15</v>
      </c>
      <c r="G6" s="64">
        <v>8478</v>
      </c>
      <c r="H6" s="64">
        <v>25</v>
      </c>
      <c r="I6" s="64">
        <v>21377</v>
      </c>
      <c r="J6" s="64">
        <v>44</v>
      </c>
      <c r="K6" s="64">
        <v>913</v>
      </c>
      <c r="L6" s="64">
        <v>10</v>
      </c>
      <c r="M6" s="64">
        <v>476</v>
      </c>
      <c r="N6" s="64">
        <v>1</v>
      </c>
      <c r="O6" s="64">
        <v>4</v>
      </c>
      <c r="P6" s="580" t="s">
        <v>872</v>
      </c>
    </row>
    <row r="7" spans="1:16" s="21" customFormat="1" ht="15" customHeight="1">
      <c r="A7" s="556" t="s">
        <v>889</v>
      </c>
      <c r="B7" s="261">
        <v>536</v>
      </c>
      <c r="C7" s="279">
        <v>12861</v>
      </c>
      <c r="D7" s="279">
        <v>60</v>
      </c>
      <c r="E7" s="279">
        <v>4310</v>
      </c>
      <c r="F7" s="261">
        <v>250</v>
      </c>
      <c r="G7" s="261">
        <v>248518</v>
      </c>
      <c r="H7" s="261">
        <v>101</v>
      </c>
      <c r="I7" s="261">
        <v>1112687</v>
      </c>
      <c r="J7" s="279">
        <v>153</v>
      </c>
      <c r="K7" s="279">
        <v>3890</v>
      </c>
      <c r="L7" s="279">
        <v>66</v>
      </c>
      <c r="M7" s="279">
        <v>1460</v>
      </c>
      <c r="N7" s="279">
        <v>1</v>
      </c>
      <c r="O7" s="279">
        <v>6</v>
      </c>
      <c r="P7" s="581" t="s">
        <v>889</v>
      </c>
    </row>
    <row r="8" spans="1:16" s="21" customFormat="1" ht="15" customHeight="1">
      <c r="A8" s="555" t="s">
        <v>873</v>
      </c>
      <c r="B8" s="64">
        <v>78</v>
      </c>
      <c r="C8" s="64">
        <v>1770</v>
      </c>
      <c r="D8" s="64">
        <v>17</v>
      </c>
      <c r="E8" s="64">
        <v>889</v>
      </c>
      <c r="F8" s="64">
        <v>16</v>
      </c>
      <c r="G8" s="64">
        <v>9038</v>
      </c>
      <c r="H8" s="64">
        <v>26</v>
      </c>
      <c r="I8" s="64">
        <v>21606</v>
      </c>
      <c r="J8" s="64">
        <v>46</v>
      </c>
      <c r="K8" s="64">
        <v>1044</v>
      </c>
      <c r="L8" s="64">
        <v>10</v>
      </c>
      <c r="M8" s="64">
        <v>575</v>
      </c>
      <c r="N8" s="64">
        <v>2</v>
      </c>
      <c r="O8" s="64">
        <v>18</v>
      </c>
      <c r="P8" s="582" t="s">
        <v>873</v>
      </c>
    </row>
    <row r="9" spans="1:16" s="21" customFormat="1" ht="15" customHeight="1">
      <c r="A9" s="556" t="s">
        <v>874</v>
      </c>
      <c r="B9" s="261">
        <v>484</v>
      </c>
      <c r="C9" s="279">
        <v>10217</v>
      </c>
      <c r="D9" s="279">
        <v>59</v>
      </c>
      <c r="E9" s="279">
        <v>4481</v>
      </c>
      <c r="F9" s="261">
        <v>252</v>
      </c>
      <c r="G9" s="261">
        <v>260571</v>
      </c>
      <c r="H9" s="261">
        <v>100</v>
      </c>
      <c r="I9" s="261">
        <v>1244174</v>
      </c>
      <c r="J9" s="279">
        <v>197</v>
      </c>
      <c r="K9" s="279">
        <v>4605</v>
      </c>
      <c r="L9" s="279">
        <v>36</v>
      </c>
      <c r="M9" s="279">
        <v>1188</v>
      </c>
      <c r="N9" s="279">
        <v>1</v>
      </c>
      <c r="O9" s="279">
        <v>7</v>
      </c>
      <c r="P9" s="581" t="s">
        <v>874</v>
      </c>
    </row>
    <row r="10" spans="1:16" s="21" customFormat="1" ht="15" customHeight="1">
      <c r="A10" s="555" t="s">
        <v>875</v>
      </c>
      <c r="B10" s="64">
        <v>71</v>
      </c>
      <c r="C10" s="64">
        <v>1694</v>
      </c>
      <c r="D10" s="64">
        <v>18</v>
      </c>
      <c r="E10" s="64">
        <v>896</v>
      </c>
      <c r="F10" s="64">
        <v>14</v>
      </c>
      <c r="G10" s="64">
        <v>10572</v>
      </c>
      <c r="H10" s="64">
        <v>20</v>
      </c>
      <c r="I10" s="64">
        <v>20854</v>
      </c>
      <c r="J10" s="64">
        <v>66</v>
      </c>
      <c r="K10" s="64">
        <v>1479</v>
      </c>
      <c r="L10" s="64">
        <v>12</v>
      </c>
      <c r="M10" s="64">
        <v>571</v>
      </c>
      <c r="N10" s="64">
        <v>2</v>
      </c>
      <c r="O10" s="64">
        <v>29</v>
      </c>
      <c r="P10" s="582" t="s">
        <v>875</v>
      </c>
    </row>
    <row r="11" spans="1:16" s="21" customFormat="1" ht="15" customHeight="1">
      <c r="A11" s="556" t="s">
        <v>876</v>
      </c>
      <c r="B11" s="261">
        <v>471</v>
      </c>
      <c r="C11" s="279">
        <v>11318</v>
      </c>
      <c r="D11" s="279">
        <v>59</v>
      </c>
      <c r="E11" s="279">
        <v>4681</v>
      </c>
      <c r="F11" s="261">
        <v>229</v>
      </c>
      <c r="G11" s="261">
        <v>261474</v>
      </c>
      <c r="H11" s="261">
        <v>93</v>
      </c>
      <c r="I11" s="261">
        <v>1401042</v>
      </c>
      <c r="J11" s="279">
        <v>210</v>
      </c>
      <c r="K11" s="279">
        <v>4793</v>
      </c>
      <c r="L11" s="279">
        <v>26</v>
      </c>
      <c r="M11" s="279">
        <v>1149</v>
      </c>
      <c r="N11" s="279">
        <v>1</v>
      </c>
      <c r="O11" s="279">
        <v>7</v>
      </c>
      <c r="P11" s="581" t="s">
        <v>876</v>
      </c>
    </row>
    <row r="12" spans="1:16" s="21" customFormat="1" ht="15" customHeight="1">
      <c r="A12" s="555" t="s">
        <v>877</v>
      </c>
      <c r="B12" s="64">
        <v>83</v>
      </c>
      <c r="C12" s="64">
        <v>1632</v>
      </c>
      <c r="D12" s="64">
        <v>21</v>
      </c>
      <c r="E12" s="64">
        <v>1038</v>
      </c>
      <c r="F12" s="64">
        <v>15</v>
      </c>
      <c r="G12" s="64">
        <v>9445</v>
      </c>
      <c r="H12" s="64">
        <v>21</v>
      </c>
      <c r="I12" s="64">
        <v>21021</v>
      </c>
      <c r="J12" s="64">
        <v>87</v>
      </c>
      <c r="K12" s="64">
        <v>1977</v>
      </c>
      <c r="L12" s="64">
        <v>6</v>
      </c>
      <c r="M12" s="64">
        <v>402</v>
      </c>
      <c r="N12" s="64">
        <v>2</v>
      </c>
      <c r="O12" s="64">
        <v>30</v>
      </c>
      <c r="P12" s="582" t="s">
        <v>877</v>
      </c>
    </row>
    <row r="13" spans="1:16" s="21" customFormat="1" ht="15" customHeight="1">
      <c r="A13" s="556" t="s">
        <v>878</v>
      </c>
      <c r="B13" s="261">
        <v>419</v>
      </c>
      <c r="C13" s="279">
        <v>9892</v>
      </c>
      <c r="D13" s="279">
        <v>55</v>
      </c>
      <c r="E13" s="279">
        <v>4195</v>
      </c>
      <c r="F13" s="261">
        <v>223</v>
      </c>
      <c r="G13" s="261">
        <v>260012</v>
      </c>
      <c r="H13" s="261">
        <v>92</v>
      </c>
      <c r="I13" s="261">
        <v>1082116</v>
      </c>
      <c r="J13" s="279">
        <v>234</v>
      </c>
      <c r="K13" s="279">
        <v>5703</v>
      </c>
      <c r="L13" s="279">
        <v>22</v>
      </c>
      <c r="M13" s="279">
        <v>988</v>
      </c>
      <c r="N13" s="279">
        <v>1</v>
      </c>
      <c r="O13" s="279">
        <v>10</v>
      </c>
      <c r="P13" s="581" t="s">
        <v>878</v>
      </c>
    </row>
    <row r="14" spans="1:17" s="178" customFormat="1" ht="15" customHeight="1">
      <c r="A14" s="557" t="s">
        <v>879</v>
      </c>
      <c r="B14" s="262">
        <v>76</v>
      </c>
      <c r="C14" s="262">
        <v>2120</v>
      </c>
      <c r="D14" s="262">
        <v>13</v>
      </c>
      <c r="E14" s="262">
        <v>720</v>
      </c>
      <c r="F14" s="262">
        <v>12</v>
      </c>
      <c r="G14" s="262">
        <v>11373</v>
      </c>
      <c r="H14" s="262">
        <v>22</v>
      </c>
      <c r="I14" s="262">
        <v>21541</v>
      </c>
      <c r="J14" s="262">
        <v>93</v>
      </c>
      <c r="K14" s="262">
        <v>2189</v>
      </c>
      <c r="L14" s="262">
        <v>10</v>
      </c>
      <c r="M14" s="262">
        <v>428</v>
      </c>
      <c r="N14" s="262">
        <f>SUM(N24:N42)</f>
        <v>1</v>
      </c>
      <c r="O14" s="262">
        <f>SUM(O24:O42)</f>
        <v>30</v>
      </c>
      <c r="P14" s="583" t="s">
        <v>879</v>
      </c>
      <c r="Q14" s="204"/>
    </row>
    <row r="15" spans="1:17" s="172" customFormat="1" ht="15" customHeight="1">
      <c r="A15" s="556" t="s">
        <v>890</v>
      </c>
      <c r="B15" s="261">
        <v>449</v>
      </c>
      <c r="C15" s="261">
        <v>11555</v>
      </c>
      <c r="D15" s="261">
        <v>51</v>
      </c>
      <c r="E15" s="261">
        <v>4401</v>
      </c>
      <c r="F15" s="261">
        <v>217</v>
      </c>
      <c r="G15" s="261">
        <v>268033</v>
      </c>
      <c r="H15" s="279">
        <v>74</v>
      </c>
      <c r="I15" s="279">
        <v>1127462</v>
      </c>
      <c r="J15" s="261">
        <v>260</v>
      </c>
      <c r="K15" s="261">
        <v>6664</v>
      </c>
      <c r="L15" s="279">
        <v>20</v>
      </c>
      <c r="M15" s="279">
        <v>1197</v>
      </c>
      <c r="N15" s="261">
        <f>SUM(N16:N22)</f>
        <v>1</v>
      </c>
      <c r="O15" s="261">
        <f>SUM(O16:O22)</f>
        <v>30</v>
      </c>
      <c r="P15" s="581" t="s">
        <v>890</v>
      </c>
      <c r="Q15" s="277"/>
    </row>
    <row r="16" spans="1:17" s="77" customFormat="1" ht="15" customHeight="1">
      <c r="A16" s="76" t="s">
        <v>514</v>
      </c>
      <c r="B16" s="322">
        <f>SUM(B17:B42)</f>
        <v>556</v>
      </c>
      <c r="C16" s="322">
        <f aca="true" t="shared" si="0" ref="C16:O16">SUM(C17:C42)</f>
        <v>13940</v>
      </c>
      <c r="D16" s="322">
        <f t="shared" si="0"/>
        <v>58</v>
      </c>
      <c r="E16" s="322">
        <f t="shared" si="0"/>
        <v>4822</v>
      </c>
      <c r="F16" s="322">
        <f t="shared" si="0"/>
        <v>227</v>
      </c>
      <c r="G16" s="322">
        <f t="shared" si="0"/>
        <v>271185</v>
      </c>
      <c r="H16" s="322">
        <f t="shared" si="0"/>
        <v>105</v>
      </c>
      <c r="I16" s="322">
        <f t="shared" si="0"/>
        <v>1124863</v>
      </c>
      <c r="J16" s="322">
        <f t="shared" si="0"/>
        <v>386</v>
      </c>
      <c r="K16" s="322">
        <v>9711</v>
      </c>
      <c r="L16" s="322">
        <f t="shared" si="0"/>
        <v>22</v>
      </c>
      <c r="M16" s="322">
        <f t="shared" si="0"/>
        <v>1427</v>
      </c>
      <c r="N16" s="322">
        <f t="shared" si="0"/>
        <v>1</v>
      </c>
      <c r="O16" s="322">
        <f t="shared" si="0"/>
        <v>30</v>
      </c>
      <c r="P16" s="93" t="s">
        <v>514</v>
      </c>
      <c r="Q16" s="100"/>
    </row>
    <row r="17" spans="1:17" s="172" customFormat="1" ht="15" customHeight="1">
      <c r="A17" s="168" t="s">
        <v>1441</v>
      </c>
      <c r="B17" s="748">
        <v>112</v>
      </c>
      <c r="C17" s="748">
        <v>3252</v>
      </c>
      <c r="D17" s="748">
        <v>20</v>
      </c>
      <c r="E17" s="748">
        <v>2248</v>
      </c>
      <c r="F17" s="748">
        <v>136</v>
      </c>
      <c r="G17" s="748">
        <v>157115</v>
      </c>
      <c r="H17" s="748">
        <v>27</v>
      </c>
      <c r="I17" s="748">
        <v>441203</v>
      </c>
      <c r="J17" s="748">
        <v>22</v>
      </c>
      <c r="K17" s="748">
        <v>1025</v>
      </c>
      <c r="L17" s="748">
        <v>2</v>
      </c>
      <c r="M17" s="748">
        <v>90</v>
      </c>
      <c r="N17" s="748">
        <v>0</v>
      </c>
      <c r="O17" s="749">
        <v>0</v>
      </c>
      <c r="P17" s="750" t="s">
        <v>674</v>
      </c>
      <c r="Q17" s="277"/>
    </row>
    <row r="18" spans="1:17" s="178" customFormat="1" ht="15" customHeight="1">
      <c r="A18" s="168" t="s">
        <v>1442</v>
      </c>
      <c r="B18" s="748">
        <v>139</v>
      </c>
      <c r="C18" s="748">
        <v>2487</v>
      </c>
      <c r="D18" s="748">
        <v>5</v>
      </c>
      <c r="E18" s="748">
        <v>358</v>
      </c>
      <c r="F18" s="748">
        <v>22</v>
      </c>
      <c r="G18" s="748">
        <v>32070</v>
      </c>
      <c r="H18" s="748">
        <v>13</v>
      </c>
      <c r="I18" s="748">
        <v>108906</v>
      </c>
      <c r="J18" s="748">
        <v>89</v>
      </c>
      <c r="K18" s="748">
        <v>2009</v>
      </c>
      <c r="L18" s="748">
        <v>1</v>
      </c>
      <c r="M18" s="748">
        <v>50</v>
      </c>
      <c r="N18" s="748">
        <v>0</v>
      </c>
      <c r="O18" s="749">
        <v>0</v>
      </c>
      <c r="P18" s="750" t="s">
        <v>675</v>
      </c>
      <c r="Q18" s="204"/>
    </row>
    <row r="19" spans="1:17" s="178" customFormat="1" ht="15" customHeight="1">
      <c r="A19" s="168" t="s">
        <v>1457</v>
      </c>
      <c r="B19" s="748">
        <v>100</v>
      </c>
      <c r="C19" s="748">
        <v>2413</v>
      </c>
      <c r="D19" s="748">
        <v>15</v>
      </c>
      <c r="E19" s="748">
        <v>1014</v>
      </c>
      <c r="F19" s="748">
        <v>12</v>
      </c>
      <c r="G19" s="748">
        <v>38015</v>
      </c>
      <c r="H19" s="748">
        <v>14</v>
      </c>
      <c r="I19" s="748">
        <v>382767</v>
      </c>
      <c r="J19" s="748">
        <v>99</v>
      </c>
      <c r="K19" s="748">
        <v>1892</v>
      </c>
      <c r="L19" s="748">
        <v>5</v>
      </c>
      <c r="M19" s="748">
        <v>366</v>
      </c>
      <c r="N19" s="748">
        <v>0</v>
      </c>
      <c r="O19" s="749">
        <v>0</v>
      </c>
      <c r="P19" s="750" t="s">
        <v>676</v>
      </c>
      <c r="Q19" s="204"/>
    </row>
    <row r="20" spans="1:17" s="178" customFormat="1" ht="15" customHeight="1">
      <c r="A20" s="168" t="s">
        <v>1458</v>
      </c>
      <c r="B20" s="748">
        <v>59</v>
      </c>
      <c r="C20" s="748">
        <v>2549</v>
      </c>
      <c r="D20" s="748">
        <v>7</v>
      </c>
      <c r="E20" s="748">
        <v>512</v>
      </c>
      <c r="F20" s="748">
        <v>15</v>
      </c>
      <c r="G20" s="748">
        <v>15382</v>
      </c>
      <c r="H20" s="748">
        <v>16</v>
      </c>
      <c r="I20" s="748">
        <v>151919</v>
      </c>
      <c r="J20" s="748">
        <v>70</v>
      </c>
      <c r="K20" s="748">
        <v>2140</v>
      </c>
      <c r="L20" s="748">
        <v>8</v>
      </c>
      <c r="M20" s="748">
        <v>475</v>
      </c>
      <c r="N20" s="748">
        <v>0</v>
      </c>
      <c r="O20" s="749">
        <v>0</v>
      </c>
      <c r="P20" s="750" t="s">
        <v>677</v>
      </c>
      <c r="Q20" s="204"/>
    </row>
    <row r="21" spans="1:17" s="178" customFormat="1" ht="15" customHeight="1">
      <c r="A21" s="168" t="s">
        <v>1459</v>
      </c>
      <c r="B21" s="748">
        <v>51</v>
      </c>
      <c r="C21" s="748">
        <v>1185</v>
      </c>
      <c r="D21" s="748">
        <v>0</v>
      </c>
      <c r="E21" s="748">
        <v>0</v>
      </c>
      <c r="F21" s="748">
        <v>32</v>
      </c>
      <c r="G21" s="748">
        <v>19776</v>
      </c>
      <c r="H21" s="748">
        <v>3</v>
      </c>
      <c r="I21" s="748">
        <v>30242</v>
      </c>
      <c r="J21" s="748">
        <v>24</v>
      </c>
      <c r="K21" s="748">
        <v>446</v>
      </c>
      <c r="L21" s="748">
        <v>1</v>
      </c>
      <c r="M21" s="748">
        <v>150</v>
      </c>
      <c r="N21" s="748">
        <v>0</v>
      </c>
      <c r="O21" s="749">
        <v>0</v>
      </c>
      <c r="P21" s="750" t="s">
        <v>678</v>
      </c>
      <c r="Q21" s="204"/>
    </row>
    <row r="22" spans="1:17" s="178" customFormat="1" ht="15" customHeight="1">
      <c r="A22" s="168" t="s">
        <v>1468</v>
      </c>
      <c r="B22" s="748">
        <v>0</v>
      </c>
      <c r="C22" s="748">
        <v>0</v>
      </c>
      <c r="D22" s="748">
        <v>0</v>
      </c>
      <c r="E22" s="748">
        <v>0</v>
      </c>
      <c r="F22" s="748">
        <v>0</v>
      </c>
      <c r="G22" s="748">
        <v>0</v>
      </c>
      <c r="H22" s="748">
        <v>2</v>
      </c>
      <c r="I22" s="748">
        <v>55</v>
      </c>
      <c r="J22" s="748">
        <v>0</v>
      </c>
      <c r="K22" s="748">
        <v>0</v>
      </c>
      <c r="L22" s="748">
        <v>1</v>
      </c>
      <c r="M22" s="748">
        <v>50</v>
      </c>
      <c r="N22" s="748">
        <v>0</v>
      </c>
      <c r="O22" s="749">
        <v>0</v>
      </c>
      <c r="P22" s="750" t="s">
        <v>679</v>
      </c>
      <c r="Q22" s="204"/>
    </row>
    <row r="23" spans="1:17" s="178" customFormat="1" ht="15" customHeight="1">
      <c r="A23" s="168" t="s">
        <v>1460</v>
      </c>
      <c r="B23" s="748">
        <v>6</v>
      </c>
      <c r="C23" s="748">
        <v>47</v>
      </c>
      <c r="D23" s="748">
        <v>0</v>
      </c>
      <c r="E23" s="748">
        <v>0</v>
      </c>
      <c r="F23" s="748">
        <v>1</v>
      </c>
      <c r="G23" s="748">
        <v>415</v>
      </c>
      <c r="H23" s="748">
        <v>0</v>
      </c>
      <c r="I23" s="748">
        <v>0</v>
      </c>
      <c r="J23" s="748">
        <v>2</v>
      </c>
      <c r="K23" s="748">
        <v>29</v>
      </c>
      <c r="L23" s="748">
        <v>0</v>
      </c>
      <c r="M23" s="748">
        <v>0</v>
      </c>
      <c r="N23" s="748">
        <v>0</v>
      </c>
      <c r="O23" s="749">
        <v>0</v>
      </c>
      <c r="P23" s="750" t="s">
        <v>680</v>
      </c>
      <c r="Q23" s="204"/>
    </row>
    <row r="24" spans="1:43" s="141" customFormat="1" ht="15" customHeight="1">
      <c r="A24" s="273" t="s">
        <v>835</v>
      </c>
      <c r="B24" s="748">
        <v>0</v>
      </c>
      <c r="C24" s="748">
        <v>0</v>
      </c>
      <c r="D24" s="748">
        <v>0</v>
      </c>
      <c r="E24" s="748">
        <v>0</v>
      </c>
      <c r="F24" s="748">
        <v>0</v>
      </c>
      <c r="G24" s="748">
        <v>0</v>
      </c>
      <c r="H24" s="748">
        <v>0</v>
      </c>
      <c r="I24" s="748">
        <v>0</v>
      </c>
      <c r="J24" s="748">
        <v>0</v>
      </c>
      <c r="K24" s="748">
        <v>0</v>
      </c>
      <c r="L24" s="748">
        <v>0</v>
      </c>
      <c r="M24" s="748">
        <v>0</v>
      </c>
      <c r="N24" s="748">
        <v>0</v>
      </c>
      <c r="O24" s="749">
        <v>0</v>
      </c>
      <c r="P24" s="14" t="s">
        <v>682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16" s="141" customFormat="1" ht="15" customHeight="1">
      <c r="A25" s="22" t="s">
        <v>836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3">
        <v>0</v>
      </c>
      <c r="P25" s="14" t="s">
        <v>837</v>
      </c>
    </row>
    <row r="26" spans="1:16" s="141" customFormat="1" ht="15" customHeight="1">
      <c r="A26" s="22" t="s">
        <v>838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3">
        <v>0</v>
      </c>
      <c r="P26" s="14" t="s">
        <v>839</v>
      </c>
    </row>
    <row r="27" spans="1:16" s="141" customFormat="1" ht="15" customHeight="1">
      <c r="A27" s="22" t="s">
        <v>840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3">
        <v>0</v>
      </c>
      <c r="P27" s="14" t="s">
        <v>841</v>
      </c>
    </row>
    <row r="28" spans="1:16" s="141" customFormat="1" ht="15" customHeight="1">
      <c r="A28" s="22" t="s">
        <v>842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3">
        <v>0</v>
      </c>
      <c r="P28" s="14" t="s">
        <v>688</v>
      </c>
    </row>
    <row r="29" spans="1:16" s="141" customFormat="1" ht="15" customHeight="1">
      <c r="A29" s="22" t="s">
        <v>843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3">
        <v>0</v>
      </c>
      <c r="P29" s="14" t="s">
        <v>844</v>
      </c>
    </row>
    <row r="30" spans="1:16" s="141" customFormat="1" ht="15" customHeight="1">
      <c r="A30" s="22" t="s">
        <v>845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3">
        <v>0</v>
      </c>
      <c r="P30" s="14" t="s">
        <v>691</v>
      </c>
    </row>
    <row r="31" spans="1:16" s="141" customFormat="1" ht="15" customHeight="1">
      <c r="A31" s="22" t="s">
        <v>846</v>
      </c>
      <c r="B31" s="112">
        <v>2</v>
      </c>
      <c r="C31" s="112">
        <v>8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3">
        <v>0</v>
      </c>
      <c r="P31" s="14" t="s">
        <v>847</v>
      </c>
    </row>
    <row r="32" spans="1:16" s="141" customFormat="1" ht="15" customHeight="1">
      <c r="A32" s="22" t="s">
        <v>848</v>
      </c>
      <c r="B32" s="112">
        <v>0</v>
      </c>
      <c r="C32" s="112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3">
        <v>0</v>
      </c>
      <c r="P32" s="14" t="s">
        <v>694</v>
      </c>
    </row>
    <row r="33" spans="1:16" s="141" customFormat="1" ht="15" customHeight="1">
      <c r="A33" s="22" t="s">
        <v>849</v>
      </c>
      <c r="B33" s="112">
        <v>1</v>
      </c>
      <c r="C33" s="112">
        <v>10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3">
        <v>0</v>
      </c>
      <c r="P33" s="14" t="s">
        <v>696</v>
      </c>
    </row>
    <row r="34" spans="1:16" s="141" customFormat="1" ht="15" customHeight="1">
      <c r="A34" s="22" t="s">
        <v>850</v>
      </c>
      <c r="B34" s="112">
        <v>6</v>
      </c>
      <c r="C34" s="112">
        <v>59</v>
      </c>
      <c r="D34" s="112">
        <v>0</v>
      </c>
      <c r="E34" s="112">
        <v>0</v>
      </c>
      <c r="F34" s="112">
        <v>0</v>
      </c>
      <c r="G34" s="112">
        <v>0</v>
      </c>
      <c r="H34" s="112">
        <v>2</v>
      </c>
      <c r="I34" s="112">
        <v>34</v>
      </c>
      <c r="J34" s="112">
        <v>5</v>
      </c>
      <c r="K34" s="112">
        <v>188</v>
      </c>
      <c r="L34" s="112">
        <v>0</v>
      </c>
      <c r="M34" s="112">
        <v>0</v>
      </c>
      <c r="N34" s="112">
        <v>0</v>
      </c>
      <c r="O34" s="113">
        <v>0</v>
      </c>
      <c r="P34" s="14" t="s">
        <v>698</v>
      </c>
    </row>
    <row r="35" spans="1:16" s="141" customFormat="1" ht="15" customHeight="1">
      <c r="A35" s="22" t="s">
        <v>851</v>
      </c>
      <c r="B35" s="112">
        <v>30</v>
      </c>
      <c r="C35" s="112">
        <v>706</v>
      </c>
      <c r="D35" s="112">
        <v>4</v>
      </c>
      <c r="E35" s="112">
        <v>314</v>
      </c>
      <c r="F35" s="112">
        <v>1</v>
      </c>
      <c r="G35" s="112">
        <v>125</v>
      </c>
      <c r="H35" s="112">
        <v>3</v>
      </c>
      <c r="I35" s="112">
        <v>8466</v>
      </c>
      <c r="J35" s="112">
        <v>32</v>
      </c>
      <c r="K35" s="112">
        <v>880</v>
      </c>
      <c r="L35" s="112">
        <v>0</v>
      </c>
      <c r="M35" s="112">
        <v>0</v>
      </c>
      <c r="N35" s="112">
        <v>1</v>
      </c>
      <c r="O35" s="113">
        <v>30</v>
      </c>
      <c r="P35" s="14" t="s">
        <v>852</v>
      </c>
    </row>
    <row r="36" spans="1:16" s="141" customFormat="1" ht="15" customHeight="1">
      <c r="A36" s="22" t="s">
        <v>853</v>
      </c>
      <c r="B36" s="112">
        <v>28</v>
      </c>
      <c r="C36" s="112">
        <v>495</v>
      </c>
      <c r="D36" s="112">
        <v>2</v>
      </c>
      <c r="E36" s="112">
        <v>101</v>
      </c>
      <c r="F36" s="112">
        <v>2</v>
      </c>
      <c r="G36" s="112">
        <v>1743</v>
      </c>
      <c r="H36" s="112">
        <v>5</v>
      </c>
      <c r="I36" s="112">
        <v>130</v>
      </c>
      <c r="J36" s="112">
        <v>15</v>
      </c>
      <c r="K36" s="112">
        <v>405</v>
      </c>
      <c r="L36" s="112">
        <v>3</v>
      </c>
      <c r="M36" s="112">
        <v>223</v>
      </c>
      <c r="N36" s="112">
        <v>0</v>
      </c>
      <c r="O36" s="113">
        <v>0</v>
      </c>
      <c r="P36" s="14" t="s">
        <v>702</v>
      </c>
    </row>
    <row r="37" spans="1:16" s="141" customFormat="1" ht="15" customHeight="1">
      <c r="A37" s="22" t="s">
        <v>854</v>
      </c>
      <c r="B37" s="112">
        <v>3</v>
      </c>
      <c r="C37" s="112">
        <v>36</v>
      </c>
      <c r="D37" s="112">
        <v>0</v>
      </c>
      <c r="E37" s="112">
        <v>0</v>
      </c>
      <c r="F37" s="112">
        <v>0</v>
      </c>
      <c r="G37" s="112">
        <v>0</v>
      </c>
      <c r="H37" s="112">
        <v>1</v>
      </c>
      <c r="I37" s="112">
        <v>176</v>
      </c>
      <c r="J37" s="112">
        <v>4</v>
      </c>
      <c r="K37" s="112">
        <v>56</v>
      </c>
      <c r="L37" s="112">
        <v>0</v>
      </c>
      <c r="M37" s="112">
        <v>0</v>
      </c>
      <c r="N37" s="112">
        <v>0</v>
      </c>
      <c r="O37" s="113">
        <v>0</v>
      </c>
      <c r="P37" s="14" t="s">
        <v>704</v>
      </c>
    </row>
    <row r="38" spans="1:16" s="141" customFormat="1" ht="15" customHeight="1">
      <c r="A38" s="22" t="s">
        <v>855</v>
      </c>
      <c r="B38" s="112">
        <v>1</v>
      </c>
      <c r="C38" s="112">
        <v>210</v>
      </c>
      <c r="D38" s="112">
        <v>0</v>
      </c>
      <c r="E38" s="112">
        <v>0</v>
      </c>
      <c r="F38" s="112">
        <v>1</v>
      </c>
      <c r="G38" s="112">
        <v>4</v>
      </c>
      <c r="H38" s="112">
        <v>2</v>
      </c>
      <c r="I38" s="112">
        <v>38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3">
        <v>0</v>
      </c>
      <c r="P38" s="14" t="s">
        <v>705</v>
      </c>
    </row>
    <row r="39" spans="1:16" s="141" customFormat="1" ht="15" customHeight="1">
      <c r="A39" s="22" t="s">
        <v>856</v>
      </c>
      <c r="B39" s="112">
        <v>17</v>
      </c>
      <c r="C39" s="112">
        <v>463</v>
      </c>
      <c r="D39" s="112">
        <v>5</v>
      </c>
      <c r="E39" s="112">
        <v>275</v>
      </c>
      <c r="F39" s="112">
        <v>5</v>
      </c>
      <c r="G39" s="112">
        <v>6540</v>
      </c>
      <c r="H39" s="112">
        <v>6</v>
      </c>
      <c r="I39" s="112">
        <v>745</v>
      </c>
      <c r="J39" s="112">
        <v>20</v>
      </c>
      <c r="K39" s="112">
        <v>585</v>
      </c>
      <c r="L39" s="112">
        <v>0</v>
      </c>
      <c r="M39" s="112">
        <v>0</v>
      </c>
      <c r="N39" s="112">
        <v>0</v>
      </c>
      <c r="O39" s="113">
        <v>0</v>
      </c>
      <c r="P39" s="14" t="s">
        <v>707</v>
      </c>
    </row>
    <row r="40" spans="1:16" s="141" customFormat="1" ht="15" customHeight="1">
      <c r="A40" s="22" t="s">
        <v>857</v>
      </c>
      <c r="B40" s="112">
        <v>1</v>
      </c>
      <c r="C40" s="112">
        <v>20</v>
      </c>
      <c r="D40" s="112">
        <v>0</v>
      </c>
      <c r="E40" s="112">
        <v>0</v>
      </c>
      <c r="F40" s="112">
        <v>0</v>
      </c>
      <c r="G40" s="112">
        <v>0</v>
      </c>
      <c r="H40" s="112">
        <v>3</v>
      </c>
      <c r="I40" s="112">
        <v>71</v>
      </c>
      <c r="J40" s="112">
        <v>4</v>
      </c>
      <c r="K40" s="112">
        <v>56</v>
      </c>
      <c r="L40" s="112">
        <v>1</v>
      </c>
      <c r="M40" s="112">
        <v>23</v>
      </c>
      <c r="N40" s="112">
        <v>0</v>
      </c>
      <c r="O40" s="113">
        <v>0</v>
      </c>
      <c r="P40" s="14" t="s">
        <v>709</v>
      </c>
    </row>
    <row r="41" spans="1:16" s="141" customFormat="1" ht="15" customHeight="1">
      <c r="A41" s="22" t="s">
        <v>858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6</v>
      </c>
      <c r="I41" s="112">
        <v>79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3">
        <v>0</v>
      </c>
      <c r="P41" s="14" t="s">
        <v>711</v>
      </c>
    </row>
    <row r="42" spans="1:16" s="141" customFormat="1" ht="15" customHeight="1" thickBot="1">
      <c r="A42" s="733" t="s">
        <v>859</v>
      </c>
      <c r="B42" s="115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2</v>
      </c>
      <c r="I42" s="115">
        <v>32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6">
        <v>0</v>
      </c>
      <c r="P42" s="16" t="s">
        <v>713</v>
      </c>
    </row>
    <row r="43" spans="1:14" s="141" customFormat="1" ht="18" customHeight="1">
      <c r="A43" s="141" t="s">
        <v>892</v>
      </c>
      <c r="N43" s="1" t="s">
        <v>1577</v>
      </c>
    </row>
    <row r="44" s="629" customFormat="1" ht="13.5"/>
    <row r="45" s="629" customFormat="1" ht="13.5"/>
  </sheetData>
  <mergeCells count="12">
    <mergeCell ref="B4:C4"/>
    <mergeCell ref="D4:E4"/>
    <mergeCell ref="J4:K4"/>
    <mergeCell ref="A4:A5"/>
    <mergeCell ref="A1:R1"/>
    <mergeCell ref="J2:P2"/>
    <mergeCell ref="F4:G4"/>
    <mergeCell ref="N4:O4"/>
    <mergeCell ref="P4:P5"/>
    <mergeCell ref="H4:I4"/>
    <mergeCell ref="L4:M4"/>
    <mergeCell ref="A2:I2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D1">
      <selection activeCell="O15" sqref="O15"/>
    </sheetView>
  </sheetViews>
  <sheetFormatPr defaultColWidth="8.88671875" defaultRowHeight="13.5"/>
  <cols>
    <col min="1" max="1" width="10.3359375" style="0" customWidth="1"/>
    <col min="2" max="6" width="8.3359375" style="0" bestFit="1" customWidth="1"/>
    <col min="7" max="7" width="8.5546875" style="0" bestFit="1" customWidth="1"/>
    <col min="8" max="8" width="8.4453125" style="0" bestFit="1" customWidth="1"/>
    <col min="9" max="9" width="9.4453125" style="0" bestFit="1" customWidth="1"/>
    <col min="10" max="10" width="8.6640625" style="0" customWidth="1"/>
    <col min="11" max="11" width="8.4453125" style="0" bestFit="1" customWidth="1"/>
    <col min="12" max="12" width="8.5546875" style="0" customWidth="1"/>
    <col min="13" max="14" width="8.4453125" style="0" bestFit="1" customWidth="1"/>
    <col min="15" max="15" width="9.4453125" style="0" bestFit="1" customWidth="1"/>
    <col min="16" max="16" width="12.3359375" style="0" customWidth="1"/>
  </cols>
  <sheetData>
    <row r="1" spans="1:16" s="17" customFormat="1" ht="20.25">
      <c r="A1" s="1489" t="s">
        <v>1448</v>
      </c>
      <c r="B1" s="1489"/>
      <c r="C1" s="1489"/>
      <c r="D1" s="1489"/>
      <c r="E1" s="1489"/>
      <c r="F1" s="1489"/>
      <c r="G1" s="1489"/>
      <c r="H1" s="1489"/>
      <c r="I1" s="1489"/>
      <c r="J1" s="1489" t="s">
        <v>986</v>
      </c>
      <c r="K1" s="1489"/>
      <c r="L1" s="1489"/>
      <c r="M1" s="1489"/>
      <c r="N1" s="1489"/>
      <c r="O1" s="1489"/>
      <c r="P1" s="1489"/>
    </row>
    <row r="2" spans="1:16" ht="14.25" thickBot="1">
      <c r="A2" s="11" t="s">
        <v>979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 t="s">
        <v>980</v>
      </c>
    </row>
    <row r="3" spans="1:16" ht="27" customHeight="1">
      <c r="A3" s="1487" t="s">
        <v>981</v>
      </c>
      <c r="B3" s="1498" t="s">
        <v>987</v>
      </c>
      <c r="C3" s="1495"/>
      <c r="D3" s="1498" t="s">
        <v>988</v>
      </c>
      <c r="E3" s="1495"/>
      <c r="F3" s="1494" t="s">
        <v>989</v>
      </c>
      <c r="G3" s="1495"/>
      <c r="H3" s="1494" t="s">
        <v>990</v>
      </c>
      <c r="I3" s="1499"/>
      <c r="J3" s="1496" t="s">
        <v>991</v>
      </c>
      <c r="K3" s="1495"/>
      <c r="L3" s="1498" t="s">
        <v>992</v>
      </c>
      <c r="M3" s="1495"/>
      <c r="N3" s="1494" t="s">
        <v>993</v>
      </c>
      <c r="O3" s="1495"/>
      <c r="P3" s="1496" t="s">
        <v>982</v>
      </c>
    </row>
    <row r="4" spans="1:16" ht="27" customHeight="1">
      <c r="A4" s="1488"/>
      <c r="B4" s="10" t="s">
        <v>994</v>
      </c>
      <c r="C4" s="4" t="s">
        <v>995</v>
      </c>
      <c r="D4" s="10" t="s">
        <v>994</v>
      </c>
      <c r="E4" s="4" t="s">
        <v>995</v>
      </c>
      <c r="F4" s="10" t="s">
        <v>994</v>
      </c>
      <c r="G4" s="4" t="s">
        <v>995</v>
      </c>
      <c r="H4" s="5" t="s">
        <v>994</v>
      </c>
      <c r="I4" s="5" t="s">
        <v>995</v>
      </c>
      <c r="J4" s="6" t="s">
        <v>994</v>
      </c>
      <c r="K4" s="4" t="s">
        <v>995</v>
      </c>
      <c r="L4" s="10" t="s">
        <v>994</v>
      </c>
      <c r="M4" s="4" t="s">
        <v>995</v>
      </c>
      <c r="N4" s="10" t="s">
        <v>994</v>
      </c>
      <c r="O4" s="4" t="s">
        <v>995</v>
      </c>
      <c r="P4" s="1497"/>
    </row>
    <row r="5" spans="1:16" s="150" customFormat="1" ht="12.75" customHeight="1">
      <c r="A5" s="555" t="s">
        <v>872</v>
      </c>
      <c r="B5" s="275">
        <v>16</v>
      </c>
      <c r="C5" s="275">
        <v>339</v>
      </c>
      <c r="D5" s="275">
        <f>SUM(D23:D41)</f>
        <v>13</v>
      </c>
      <c r="E5" s="275">
        <v>1847</v>
      </c>
      <c r="F5" s="275">
        <v>2582</v>
      </c>
      <c r="G5" s="275">
        <f>SUM(G23:G41)</f>
        <v>5117</v>
      </c>
      <c r="H5" s="275">
        <v>17</v>
      </c>
      <c r="I5" s="275">
        <v>1197</v>
      </c>
      <c r="J5" s="275">
        <v>0</v>
      </c>
      <c r="K5" s="275">
        <v>0</v>
      </c>
      <c r="L5" s="275">
        <v>2</v>
      </c>
      <c r="M5" s="275">
        <v>2</v>
      </c>
      <c r="N5" s="275">
        <v>25</v>
      </c>
      <c r="O5" s="64">
        <v>3776</v>
      </c>
      <c r="P5" s="580" t="s">
        <v>872</v>
      </c>
    </row>
    <row r="6" spans="1:16" s="150" customFormat="1" ht="12.75" customHeight="1">
      <c r="A6" s="556" t="s">
        <v>889</v>
      </c>
      <c r="B6" s="261">
        <v>35</v>
      </c>
      <c r="C6" s="261">
        <v>1348</v>
      </c>
      <c r="D6" s="261">
        <v>5</v>
      </c>
      <c r="E6" s="261">
        <v>2220</v>
      </c>
      <c r="F6" s="279">
        <v>3892</v>
      </c>
      <c r="G6" s="279">
        <v>9516</v>
      </c>
      <c r="H6" s="261">
        <v>25</v>
      </c>
      <c r="I6" s="261">
        <v>8117</v>
      </c>
      <c r="J6" s="261">
        <v>4</v>
      </c>
      <c r="K6" s="261">
        <v>19</v>
      </c>
      <c r="L6" s="261">
        <v>1</v>
      </c>
      <c r="M6" s="261">
        <v>2</v>
      </c>
      <c r="N6" s="261">
        <v>60</v>
      </c>
      <c r="O6" s="261">
        <v>4777</v>
      </c>
      <c r="P6" s="581" t="s">
        <v>889</v>
      </c>
    </row>
    <row r="7" spans="1:16" s="150" customFormat="1" ht="12.75" customHeight="1">
      <c r="A7" s="555" t="s">
        <v>873</v>
      </c>
      <c r="B7" s="275">
        <v>18</v>
      </c>
      <c r="C7" s="275">
        <v>429</v>
      </c>
      <c r="D7" s="275">
        <v>7</v>
      </c>
      <c r="E7" s="275">
        <v>1645</v>
      </c>
      <c r="F7" s="275">
        <v>2684</v>
      </c>
      <c r="G7" s="275">
        <v>6309</v>
      </c>
      <c r="H7" s="275">
        <v>10</v>
      </c>
      <c r="I7" s="275">
        <v>308</v>
      </c>
      <c r="J7" s="275">
        <v>1</v>
      </c>
      <c r="K7" s="275">
        <v>2</v>
      </c>
      <c r="L7" s="275">
        <v>2</v>
      </c>
      <c r="M7" s="275">
        <v>14</v>
      </c>
      <c r="N7" s="275">
        <v>42</v>
      </c>
      <c r="O7" s="64">
        <v>6414</v>
      </c>
      <c r="P7" s="582" t="s">
        <v>873</v>
      </c>
    </row>
    <row r="8" spans="1:16" s="150" customFormat="1" ht="12.75" customHeight="1">
      <c r="A8" s="556" t="s">
        <v>874</v>
      </c>
      <c r="B8" s="261">
        <v>38</v>
      </c>
      <c r="C8" s="261">
        <v>1310</v>
      </c>
      <c r="D8" s="261">
        <v>11</v>
      </c>
      <c r="E8" s="261">
        <v>1753</v>
      </c>
      <c r="F8" s="279">
        <v>4489</v>
      </c>
      <c r="G8" s="279">
        <v>11519</v>
      </c>
      <c r="H8" s="261">
        <v>30</v>
      </c>
      <c r="I8" s="261">
        <v>5582</v>
      </c>
      <c r="J8" s="261">
        <v>4</v>
      </c>
      <c r="K8" s="261">
        <v>14</v>
      </c>
      <c r="L8" s="261">
        <v>4</v>
      </c>
      <c r="M8" s="261">
        <v>294</v>
      </c>
      <c r="N8" s="261">
        <v>69</v>
      </c>
      <c r="O8" s="261">
        <v>5459</v>
      </c>
      <c r="P8" s="581" t="s">
        <v>874</v>
      </c>
    </row>
    <row r="9" spans="1:16" s="126" customFormat="1" ht="12.75" customHeight="1">
      <c r="A9" s="555" t="s">
        <v>875</v>
      </c>
      <c r="B9" s="64">
        <v>20</v>
      </c>
      <c r="C9" s="64">
        <v>492</v>
      </c>
      <c r="D9" s="64">
        <v>6</v>
      </c>
      <c r="E9" s="64">
        <v>2311</v>
      </c>
      <c r="F9" s="64">
        <v>2589</v>
      </c>
      <c r="G9" s="64">
        <v>6662</v>
      </c>
      <c r="H9" s="64">
        <v>16</v>
      </c>
      <c r="I9" s="64">
        <v>5929</v>
      </c>
      <c r="J9" s="64">
        <v>1</v>
      </c>
      <c r="K9" s="64">
        <v>4</v>
      </c>
      <c r="L9" s="64">
        <v>5</v>
      </c>
      <c r="M9" s="64">
        <v>20</v>
      </c>
      <c r="N9" s="64">
        <v>53</v>
      </c>
      <c r="O9" s="64">
        <v>8015</v>
      </c>
      <c r="P9" s="582" t="s">
        <v>875</v>
      </c>
    </row>
    <row r="10" spans="1:16" s="126" customFormat="1" ht="12.75" customHeight="1">
      <c r="A10" s="556" t="s">
        <v>876</v>
      </c>
      <c r="B10" s="261">
        <v>38</v>
      </c>
      <c r="C10" s="261">
        <v>975</v>
      </c>
      <c r="D10" s="261">
        <v>8</v>
      </c>
      <c r="E10" s="261">
        <v>2037</v>
      </c>
      <c r="F10" s="279">
        <v>4588</v>
      </c>
      <c r="G10" s="279">
        <v>14753</v>
      </c>
      <c r="H10" s="261">
        <v>29</v>
      </c>
      <c r="I10" s="261">
        <v>9870</v>
      </c>
      <c r="J10" s="261">
        <v>1</v>
      </c>
      <c r="K10" s="261">
        <v>2</v>
      </c>
      <c r="L10" s="261">
        <v>3</v>
      </c>
      <c r="M10" s="261">
        <v>253</v>
      </c>
      <c r="N10" s="261">
        <v>62</v>
      </c>
      <c r="O10" s="261">
        <v>5789</v>
      </c>
      <c r="P10" s="581" t="s">
        <v>876</v>
      </c>
    </row>
    <row r="11" spans="1:16" s="126" customFormat="1" ht="12.75" customHeight="1">
      <c r="A11" s="555" t="s">
        <v>877</v>
      </c>
      <c r="B11" s="64">
        <v>21</v>
      </c>
      <c r="C11" s="64">
        <v>505</v>
      </c>
      <c r="D11" s="64">
        <v>6</v>
      </c>
      <c r="E11" s="64">
        <v>2125</v>
      </c>
      <c r="F11" s="64">
        <v>2665</v>
      </c>
      <c r="G11" s="64">
        <v>6038</v>
      </c>
      <c r="H11" s="64">
        <v>24</v>
      </c>
      <c r="I11" s="64">
        <v>9821</v>
      </c>
      <c r="J11" s="64">
        <v>4</v>
      </c>
      <c r="K11" s="64">
        <v>10</v>
      </c>
      <c r="L11" s="64">
        <v>6</v>
      </c>
      <c r="M11" s="64">
        <v>18</v>
      </c>
      <c r="N11" s="64">
        <v>63</v>
      </c>
      <c r="O11" s="64">
        <v>9439</v>
      </c>
      <c r="P11" s="582" t="s">
        <v>877</v>
      </c>
    </row>
    <row r="12" spans="1:16" s="126" customFormat="1" ht="12.75" customHeight="1">
      <c r="A12" s="556" t="s">
        <v>878</v>
      </c>
      <c r="B12" s="261">
        <v>30</v>
      </c>
      <c r="C12" s="261">
        <v>885</v>
      </c>
      <c r="D12" s="261">
        <v>6</v>
      </c>
      <c r="E12" s="261">
        <v>1358</v>
      </c>
      <c r="F12" s="279">
        <v>4717</v>
      </c>
      <c r="G12" s="279">
        <v>15067</v>
      </c>
      <c r="H12" s="261">
        <v>19</v>
      </c>
      <c r="I12" s="261">
        <v>20658</v>
      </c>
      <c r="J12" s="261">
        <v>0</v>
      </c>
      <c r="K12" s="261">
        <v>0</v>
      </c>
      <c r="L12" s="261">
        <v>1</v>
      </c>
      <c r="M12" s="261">
        <v>200</v>
      </c>
      <c r="N12" s="261">
        <v>59</v>
      </c>
      <c r="O12" s="261">
        <v>4489</v>
      </c>
      <c r="P12" s="581" t="s">
        <v>878</v>
      </c>
    </row>
    <row r="13" spans="1:16" s="280" customFormat="1" ht="12.75" customHeight="1">
      <c r="A13" s="557" t="s">
        <v>879</v>
      </c>
      <c r="B13" s="262">
        <v>20</v>
      </c>
      <c r="C13" s="262">
        <v>424</v>
      </c>
      <c r="D13" s="262">
        <v>8</v>
      </c>
      <c r="E13" s="262">
        <v>1134</v>
      </c>
      <c r="F13" s="262">
        <v>2365</v>
      </c>
      <c r="G13" s="262">
        <v>5694</v>
      </c>
      <c r="H13" s="262">
        <v>21</v>
      </c>
      <c r="I13" s="262">
        <v>7005</v>
      </c>
      <c r="J13" s="262">
        <v>2</v>
      </c>
      <c r="K13" s="262">
        <v>6</v>
      </c>
      <c r="L13" s="262">
        <v>5</v>
      </c>
      <c r="M13" s="262">
        <v>24</v>
      </c>
      <c r="N13" s="262">
        <v>78</v>
      </c>
      <c r="O13" s="262">
        <v>11764</v>
      </c>
      <c r="P13" s="583" t="s">
        <v>879</v>
      </c>
    </row>
    <row r="14" spans="1:16" s="280" customFormat="1" ht="12.75" customHeight="1">
      <c r="A14" s="556" t="s">
        <v>890</v>
      </c>
      <c r="B14" s="284">
        <v>27</v>
      </c>
      <c r="C14" s="276">
        <v>634</v>
      </c>
      <c r="D14" s="285">
        <v>7</v>
      </c>
      <c r="E14" s="285">
        <v>1196</v>
      </c>
      <c r="F14" s="285">
        <v>4619</v>
      </c>
      <c r="G14" s="285">
        <v>13558</v>
      </c>
      <c r="H14" s="285">
        <v>23</v>
      </c>
      <c r="I14" s="285">
        <v>17276</v>
      </c>
      <c r="J14" s="285">
        <v>2</v>
      </c>
      <c r="K14" s="285">
        <v>14</v>
      </c>
      <c r="L14" s="285">
        <v>3</v>
      </c>
      <c r="M14" s="285">
        <v>155</v>
      </c>
      <c r="N14" s="285">
        <v>79</v>
      </c>
      <c r="O14" s="285">
        <v>7684</v>
      </c>
      <c r="P14" s="581" t="s">
        <v>890</v>
      </c>
    </row>
    <row r="15" spans="1:16" s="117" customFormat="1" ht="12.75" customHeight="1">
      <c r="A15" s="76" t="s">
        <v>1510</v>
      </c>
      <c r="B15" s="494">
        <f>SUM(B16:B41)</f>
        <v>45</v>
      </c>
      <c r="C15" s="494">
        <f aca="true" t="shared" si="0" ref="C15:O15">SUM(C16:C41)</f>
        <v>904</v>
      </c>
      <c r="D15" s="494">
        <f t="shared" si="0"/>
        <v>18</v>
      </c>
      <c r="E15" s="494">
        <f t="shared" si="0"/>
        <v>2980</v>
      </c>
      <c r="F15" s="494">
        <f t="shared" si="0"/>
        <v>7290</v>
      </c>
      <c r="G15" s="49">
        <f t="shared" si="0"/>
        <v>19767</v>
      </c>
      <c r="H15" s="49">
        <f t="shared" si="0"/>
        <v>31</v>
      </c>
      <c r="I15" s="49">
        <f t="shared" si="0"/>
        <v>27285</v>
      </c>
      <c r="J15" s="49">
        <f t="shared" si="0"/>
        <v>2</v>
      </c>
      <c r="K15" s="49">
        <f t="shared" si="0"/>
        <v>22</v>
      </c>
      <c r="L15" s="49">
        <f t="shared" si="0"/>
        <v>5</v>
      </c>
      <c r="M15" s="49">
        <f t="shared" si="0"/>
        <v>175</v>
      </c>
      <c r="N15" s="49">
        <f t="shared" si="0"/>
        <v>157</v>
      </c>
      <c r="O15" s="49">
        <f t="shared" si="0"/>
        <v>21295</v>
      </c>
      <c r="P15" s="146" t="s">
        <v>1510</v>
      </c>
    </row>
    <row r="16" spans="1:16" s="280" customFormat="1" ht="12.75" customHeight="1">
      <c r="A16" s="168" t="s">
        <v>387</v>
      </c>
      <c r="B16" s="112">
        <v>3</v>
      </c>
      <c r="C16" s="112">
        <v>31</v>
      </c>
      <c r="D16" s="112">
        <v>0</v>
      </c>
      <c r="E16" s="112">
        <v>0</v>
      </c>
      <c r="F16" s="495">
        <v>593</v>
      </c>
      <c r="G16" s="112">
        <v>2587</v>
      </c>
      <c r="H16" s="112">
        <v>0</v>
      </c>
      <c r="I16" s="112">
        <v>0</v>
      </c>
      <c r="J16" s="112">
        <v>1</v>
      </c>
      <c r="K16" s="112">
        <v>11</v>
      </c>
      <c r="L16" s="112">
        <v>0</v>
      </c>
      <c r="M16" s="112">
        <v>0</v>
      </c>
      <c r="N16" s="112">
        <v>11</v>
      </c>
      <c r="O16" s="97">
        <v>1078</v>
      </c>
      <c r="P16" s="281" t="s">
        <v>1511</v>
      </c>
    </row>
    <row r="17" spans="1:16" s="280" customFormat="1" ht="12.75" customHeight="1">
      <c r="A17" s="168" t="s">
        <v>388</v>
      </c>
      <c r="B17" s="112">
        <v>4</v>
      </c>
      <c r="C17" s="112">
        <v>12</v>
      </c>
      <c r="D17" s="112">
        <v>2</v>
      </c>
      <c r="E17" s="112">
        <v>1550</v>
      </c>
      <c r="F17" s="495">
        <v>763</v>
      </c>
      <c r="G17" s="112">
        <v>1868</v>
      </c>
      <c r="H17" s="112">
        <v>3</v>
      </c>
      <c r="I17" s="112">
        <v>3600</v>
      </c>
      <c r="J17" s="112">
        <v>0</v>
      </c>
      <c r="K17" s="112">
        <v>0</v>
      </c>
      <c r="L17" s="112">
        <v>0</v>
      </c>
      <c r="M17" s="112">
        <v>0</v>
      </c>
      <c r="N17" s="112">
        <v>15</v>
      </c>
      <c r="O17" s="97">
        <v>1936</v>
      </c>
      <c r="P17" s="281" t="s">
        <v>1512</v>
      </c>
    </row>
    <row r="18" spans="1:16" s="280" customFormat="1" ht="12.75" customHeight="1">
      <c r="A18" s="168" t="s">
        <v>389</v>
      </c>
      <c r="B18" s="112">
        <v>2</v>
      </c>
      <c r="C18" s="112">
        <v>13</v>
      </c>
      <c r="D18" s="112">
        <v>2</v>
      </c>
      <c r="E18" s="112">
        <v>200</v>
      </c>
      <c r="F18" s="495">
        <v>1737</v>
      </c>
      <c r="G18" s="112">
        <v>5350</v>
      </c>
      <c r="H18" s="112">
        <v>3</v>
      </c>
      <c r="I18" s="112">
        <v>8442</v>
      </c>
      <c r="J18" s="112">
        <v>0</v>
      </c>
      <c r="K18" s="112">
        <v>0</v>
      </c>
      <c r="L18" s="112">
        <v>1</v>
      </c>
      <c r="M18" s="112">
        <v>140</v>
      </c>
      <c r="N18" s="112">
        <v>8</v>
      </c>
      <c r="O18" s="97">
        <v>1210</v>
      </c>
      <c r="P18" s="281" t="s">
        <v>1513</v>
      </c>
    </row>
    <row r="19" spans="1:16" s="280" customFormat="1" ht="12.75" customHeight="1">
      <c r="A19" s="168" t="s">
        <v>390</v>
      </c>
      <c r="B19" s="112">
        <v>14</v>
      </c>
      <c r="C19" s="112">
        <v>351</v>
      </c>
      <c r="D19" s="112">
        <v>1</v>
      </c>
      <c r="E19" s="112">
        <v>80</v>
      </c>
      <c r="F19" s="495">
        <v>568</v>
      </c>
      <c r="G19" s="112">
        <v>2207</v>
      </c>
      <c r="H19" s="112">
        <v>5</v>
      </c>
      <c r="I19" s="112">
        <v>11080</v>
      </c>
      <c r="J19" s="112">
        <v>0</v>
      </c>
      <c r="K19" s="112">
        <v>0</v>
      </c>
      <c r="L19" s="112">
        <v>0</v>
      </c>
      <c r="M19" s="112">
        <v>0</v>
      </c>
      <c r="N19" s="112">
        <v>30</v>
      </c>
      <c r="O19" s="97">
        <v>2620</v>
      </c>
      <c r="P19" s="281" t="s">
        <v>1514</v>
      </c>
    </row>
    <row r="20" spans="1:16" s="280" customFormat="1" ht="12.75" customHeight="1">
      <c r="A20" s="168" t="s">
        <v>391</v>
      </c>
      <c r="B20" s="112">
        <v>3</v>
      </c>
      <c r="C20" s="112">
        <v>73</v>
      </c>
      <c r="D20" s="112">
        <v>0</v>
      </c>
      <c r="E20" s="112">
        <v>0</v>
      </c>
      <c r="F20" s="495">
        <v>607</v>
      </c>
      <c r="G20" s="112">
        <v>1996</v>
      </c>
      <c r="H20" s="112">
        <v>2</v>
      </c>
      <c r="I20" s="112">
        <v>800</v>
      </c>
      <c r="J20" s="112">
        <v>0</v>
      </c>
      <c r="K20" s="112">
        <v>0</v>
      </c>
      <c r="L20" s="112">
        <v>0</v>
      </c>
      <c r="M20" s="112">
        <v>0</v>
      </c>
      <c r="N20" s="112">
        <v>11</v>
      </c>
      <c r="O20" s="97">
        <v>1102</v>
      </c>
      <c r="P20" s="281" t="s">
        <v>1515</v>
      </c>
    </row>
    <row r="21" spans="1:16" s="280" customFormat="1" ht="12.75" customHeight="1">
      <c r="A21" s="168" t="s">
        <v>392</v>
      </c>
      <c r="B21" s="112">
        <v>0</v>
      </c>
      <c r="C21" s="112">
        <v>0</v>
      </c>
      <c r="D21" s="112">
        <v>0</v>
      </c>
      <c r="E21" s="112">
        <v>0</v>
      </c>
      <c r="F21" s="495">
        <v>49</v>
      </c>
      <c r="G21" s="112">
        <v>94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97">
        <v>0</v>
      </c>
      <c r="P21" s="281" t="s">
        <v>1516</v>
      </c>
    </row>
    <row r="22" spans="1:16" s="280" customFormat="1" ht="12.75" customHeight="1">
      <c r="A22" s="168" t="s">
        <v>393</v>
      </c>
      <c r="B22" s="112">
        <v>0</v>
      </c>
      <c r="C22" s="112">
        <v>0</v>
      </c>
      <c r="D22" s="112">
        <v>0</v>
      </c>
      <c r="E22" s="112">
        <v>0</v>
      </c>
      <c r="F22" s="495">
        <v>370</v>
      </c>
      <c r="G22" s="112">
        <v>548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281" t="s">
        <v>1517</v>
      </c>
    </row>
    <row r="23" spans="1:16" s="282" customFormat="1" ht="12.75" customHeight="1">
      <c r="A23" s="273" t="s">
        <v>1518</v>
      </c>
      <c r="B23" s="112">
        <v>0</v>
      </c>
      <c r="C23" s="112">
        <v>0</v>
      </c>
      <c r="D23" s="112">
        <v>0</v>
      </c>
      <c r="E23" s="112">
        <v>0</v>
      </c>
      <c r="F23" s="495">
        <v>82</v>
      </c>
      <c r="G23" s="112">
        <v>82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13</v>
      </c>
      <c r="O23" s="112">
        <v>2135</v>
      </c>
      <c r="P23" s="379" t="s">
        <v>1519</v>
      </c>
    </row>
    <row r="24" spans="1:16" s="282" customFormat="1" ht="12.75" customHeight="1">
      <c r="A24" s="273" t="s">
        <v>1520</v>
      </c>
      <c r="B24" s="112">
        <v>0</v>
      </c>
      <c r="C24" s="112">
        <v>0</v>
      </c>
      <c r="D24" s="112">
        <v>0</v>
      </c>
      <c r="E24" s="112">
        <v>0</v>
      </c>
      <c r="F24" s="495">
        <v>248</v>
      </c>
      <c r="G24" s="112">
        <v>364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379" t="s">
        <v>1521</v>
      </c>
    </row>
    <row r="25" spans="1:16" s="282" customFormat="1" ht="12.75" customHeight="1">
      <c r="A25" s="273" t="s">
        <v>1522</v>
      </c>
      <c r="B25" s="112">
        <v>0</v>
      </c>
      <c r="C25" s="112">
        <v>0</v>
      </c>
      <c r="D25" s="112">
        <v>0</v>
      </c>
      <c r="E25" s="112">
        <v>0</v>
      </c>
      <c r="F25" s="495">
        <v>32</v>
      </c>
      <c r="G25" s="112">
        <v>36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2</v>
      </c>
      <c r="O25" s="112">
        <v>350</v>
      </c>
      <c r="P25" s="379" t="s">
        <v>1523</v>
      </c>
    </row>
    <row r="26" spans="1:16" s="282" customFormat="1" ht="12.75" customHeight="1">
      <c r="A26" s="273" t="s">
        <v>1524</v>
      </c>
      <c r="B26" s="112">
        <v>0</v>
      </c>
      <c r="C26" s="112">
        <v>0</v>
      </c>
      <c r="D26" s="112">
        <v>0</v>
      </c>
      <c r="E26" s="112">
        <v>0</v>
      </c>
      <c r="F26" s="495">
        <v>91</v>
      </c>
      <c r="G26" s="112">
        <v>126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14</v>
      </c>
      <c r="O26" s="112">
        <v>2152</v>
      </c>
      <c r="P26" s="379" t="s">
        <v>1525</v>
      </c>
    </row>
    <row r="27" spans="1:16" s="282" customFormat="1" ht="12.75" customHeight="1">
      <c r="A27" s="273" t="s">
        <v>1526</v>
      </c>
      <c r="B27" s="112">
        <v>0</v>
      </c>
      <c r="C27" s="112">
        <v>0</v>
      </c>
      <c r="D27" s="112">
        <v>0</v>
      </c>
      <c r="E27" s="112">
        <v>0</v>
      </c>
      <c r="F27" s="495">
        <v>83</v>
      </c>
      <c r="G27" s="112">
        <v>97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4</v>
      </c>
      <c r="O27" s="112">
        <v>575</v>
      </c>
      <c r="P27" s="379" t="s">
        <v>1527</v>
      </c>
    </row>
    <row r="28" spans="1:16" s="282" customFormat="1" ht="12.75" customHeight="1">
      <c r="A28" s="273" t="s">
        <v>1528</v>
      </c>
      <c r="B28" s="112">
        <v>0</v>
      </c>
      <c r="C28" s="112">
        <v>0</v>
      </c>
      <c r="D28" s="112">
        <v>0</v>
      </c>
      <c r="E28" s="112">
        <v>0</v>
      </c>
      <c r="F28" s="495">
        <v>124</v>
      </c>
      <c r="G28" s="112">
        <v>179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4</v>
      </c>
      <c r="O28" s="112">
        <v>1160</v>
      </c>
      <c r="P28" s="379" t="s">
        <v>1529</v>
      </c>
    </row>
    <row r="29" spans="1:16" s="282" customFormat="1" ht="12.75" customHeight="1">
      <c r="A29" s="273" t="s">
        <v>1530</v>
      </c>
      <c r="B29" s="112">
        <v>0</v>
      </c>
      <c r="C29" s="112">
        <v>0</v>
      </c>
      <c r="D29" s="112">
        <v>0</v>
      </c>
      <c r="E29" s="112">
        <v>0</v>
      </c>
      <c r="F29" s="495">
        <v>111</v>
      </c>
      <c r="G29" s="112">
        <v>174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379" t="s">
        <v>1531</v>
      </c>
    </row>
    <row r="30" spans="1:16" s="282" customFormat="1" ht="12.75" customHeight="1">
      <c r="A30" s="273" t="s">
        <v>1532</v>
      </c>
      <c r="B30" s="114">
        <v>1</v>
      </c>
      <c r="C30" s="114">
        <v>14</v>
      </c>
      <c r="D30" s="114">
        <v>0</v>
      </c>
      <c r="E30" s="114">
        <v>0</v>
      </c>
      <c r="F30" s="496">
        <v>131</v>
      </c>
      <c r="G30" s="114">
        <v>178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5</v>
      </c>
      <c r="O30" s="114">
        <v>1130</v>
      </c>
      <c r="P30" s="379" t="s">
        <v>1533</v>
      </c>
    </row>
    <row r="31" spans="1:16" s="282" customFormat="1" ht="12.75" customHeight="1">
      <c r="A31" s="273" t="s">
        <v>1534</v>
      </c>
      <c r="B31" s="112">
        <v>0</v>
      </c>
      <c r="C31" s="112">
        <v>0</v>
      </c>
      <c r="D31" s="112">
        <v>0</v>
      </c>
      <c r="E31" s="112">
        <v>0</v>
      </c>
      <c r="F31" s="495">
        <v>145</v>
      </c>
      <c r="G31" s="112">
        <v>242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1</v>
      </c>
      <c r="O31" s="112">
        <v>150</v>
      </c>
      <c r="P31" s="379" t="s">
        <v>1535</v>
      </c>
    </row>
    <row r="32" spans="1:16" s="282" customFormat="1" ht="12.75" customHeight="1">
      <c r="A32" s="273" t="s">
        <v>1536</v>
      </c>
      <c r="B32" s="112">
        <v>0</v>
      </c>
      <c r="C32" s="112">
        <v>0</v>
      </c>
      <c r="D32" s="112">
        <v>1</v>
      </c>
      <c r="E32" s="112">
        <v>300</v>
      </c>
      <c r="F32" s="495">
        <v>149</v>
      </c>
      <c r="G32" s="112">
        <v>413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5</v>
      </c>
      <c r="O32" s="112">
        <v>900</v>
      </c>
      <c r="P32" s="379" t="s">
        <v>1537</v>
      </c>
    </row>
    <row r="33" spans="1:16" s="282" customFormat="1" ht="12.75" customHeight="1">
      <c r="A33" s="273" t="s">
        <v>1538</v>
      </c>
      <c r="B33" s="112">
        <v>0</v>
      </c>
      <c r="C33" s="112">
        <v>0</v>
      </c>
      <c r="D33" s="112">
        <v>1</v>
      </c>
      <c r="E33" s="112">
        <v>5</v>
      </c>
      <c r="F33" s="495">
        <v>181</v>
      </c>
      <c r="G33" s="112">
        <v>288</v>
      </c>
      <c r="H33" s="112">
        <v>4</v>
      </c>
      <c r="I33" s="112">
        <v>49</v>
      </c>
      <c r="J33" s="112">
        <v>0</v>
      </c>
      <c r="K33" s="112">
        <v>0</v>
      </c>
      <c r="L33" s="112">
        <v>1</v>
      </c>
      <c r="M33" s="112">
        <v>2</v>
      </c>
      <c r="N33" s="112">
        <v>2</v>
      </c>
      <c r="O33" s="112">
        <v>340</v>
      </c>
      <c r="P33" s="379" t="s">
        <v>1539</v>
      </c>
    </row>
    <row r="34" spans="1:16" s="282" customFormat="1" ht="12.75" customHeight="1">
      <c r="A34" s="273" t="s">
        <v>1540</v>
      </c>
      <c r="B34" s="114">
        <v>7</v>
      </c>
      <c r="C34" s="114">
        <v>158</v>
      </c>
      <c r="D34" s="114">
        <v>1</v>
      </c>
      <c r="E34" s="114">
        <v>500</v>
      </c>
      <c r="F34" s="496">
        <v>88</v>
      </c>
      <c r="G34" s="114">
        <v>307</v>
      </c>
      <c r="H34" s="114">
        <v>1</v>
      </c>
      <c r="I34" s="114">
        <v>30</v>
      </c>
      <c r="J34" s="114">
        <v>0</v>
      </c>
      <c r="K34" s="114">
        <v>0</v>
      </c>
      <c r="L34" s="114">
        <v>1</v>
      </c>
      <c r="M34" s="114">
        <v>26</v>
      </c>
      <c r="N34" s="114">
        <v>7</v>
      </c>
      <c r="O34" s="114">
        <v>1465</v>
      </c>
      <c r="P34" s="379" t="s">
        <v>1541</v>
      </c>
    </row>
    <row r="35" spans="1:16" s="282" customFormat="1" ht="12.75" customHeight="1">
      <c r="A35" s="273" t="s">
        <v>1542</v>
      </c>
      <c r="B35" s="114">
        <v>3</v>
      </c>
      <c r="C35" s="114">
        <v>25</v>
      </c>
      <c r="D35" s="114">
        <v>1</v>
      </c>
      <c r="E35" s="114">
        <v>2</v>
      </c>
      <c r="F35" s="496">
        <v>90</v>
      </c>
      <c r="G35" s="114">
        <v>410</v>
      </c>
      <c r="H35" s="114">
        <v>3</v>
      </c>
      <c r="I35" s="114">
        <v>1221</v>
      </c>
      <c r="J35" s="114">
        <v>0</v>
      </c>
      <c r="K35" s="114">
        <v>0</v>
      </c>
      <c r="L35" s="114">
        <v>0</v>
      </c>
      <c r="M35" s="114">
        <v>0</v>
      </c>
      <c r="N35" s="114">
        <v>6</v>
      </c>
      <c r="O35" s="114">
        <v>800</v>
      </c>
      <c r="P35" s="379" t="s">
        <v>1543</v>
      </c>
    </row>
    <row r="36" spans="1:16" s="282" customFormat="1" ht="12.75" customHeight="1">
      <c r="A36" s="273" t="s">
        <v>1544</v>
      </c>
      <c r="B36" s="114">
        <v>0</v>
      </c>
      <c r="C36" s="114">
        <v>0</v>
      </c>
      <c r="D36" s="114">
        <v>1</v>
      </c>
      <c r="E36" s="114">
        <v>30</v>
      </c>
      <c r="F36" s="496">
        <v>152</v>
      </c>
      <c r="G36" s="114">
        <v>410</v>
      </c>
      <c r="H36" s="114">
        <v>1</v>
      </c>
      <c r="I36" s="114">
        <v>210</v>
      </c>
      <c r="J36" s="114">
        <v>0</v>
      </c>
      <c r="K36" s="114">
        <v>0</v>
      </c>
      <c r="L36" s="114">
        <v>0</v>
      </c>
      <c r="M36" s="114">
        <v>0</v>
      </c>
      <c r="N36" s="114">
        <v>2</v>
      </c>
      <c r="O36" s="114">
        <v>330</v>
      </c>
      <c r="P36" s="379" t="s">
        <v>1545</v>
      </c>
    </row>
    <row r="37" spans="1:16" s="282" customFormat="1" ht="12.75" customHeight="1">
      <c r="A37" s="273" t="s">
        <v>1546</v>
      </c>
      <c r="B37" s="114">
        <v>0</v>
      </c>
      <c r="C37" s="114">
        <v>0</v>
      </c>
      <c r="D37" s="114">
        <v>0</v>
      </c>
      <c r="E37" s="114">
        <v>0</v>
      </c>
      <c r="F37" s="496">
        <v>84</v>
      </c>
      <c r="G37" s="114">
        <v>184</v>
      </c>
      <c r="H37" s="114">
        <v>2</v>
      </c>
      <c r="I37" s="114">
        <v>80</v>
      </c>
      <c r="J37" s="114">
        <v>0</v>
      </c>
      <c r="K37" s="114">
        <v>0</v>
      </c>
      <c r="L37" s="114">
        <v>0</v>
      </c>
      <c r="M37" s="114">
        <v>0</v>
      </c>
      <c r="N37" s="114">
        <v>5</v>
      </c>
      <c r="O37" s="114">
        <v>993</v>
      </c>
      <c r="P37" s="379" t="s">
        <v>1547</v>
      </c>
    </row>
    <row r="38" spans="1:16" s="282" customFormat="1" ht="12.75" customHeight="1">
      <c r="A38" s="273" t="s">
        <v>1548</v>
      </c>
      <c r="B38" s="114">
        <v>5</v>
      </c>
      <c r="C38" s="114">
        <v>203</v>
      </c>
      <c r="D38" s="114">
        <v>2</v>
      </c>
      <c r="E38" s="114">
        <v>220</v>
      </c>
      <c r="F38" s="496">
        <v>163</v>
      </c>
      <c r="G38" s="114">
        <v>678</v>
      </c>
      <c r="H38" s="114">
        <v>4</v>
      </c>
      <c r="I38" s="114">
        <v>1653</v>
      </c>
      <c r="J38" s="114">
        <v>1</v>
      </c>
      <c r="K38" s="114">
        <v>11</v>
      </c>
      <c r="L38" s="114">
        <v>1</v>
      </c>
      <c r="M38" s="114">
        <v>5</v>
      </c>
      <c r="N38" s="114">
        <v>5</v>
      </c>
      <c r="O38" s="114">
        <v>365</v>
      </c>
      <c r="P38" s="379" t="s">
        <v>1549</v>
      </c>
    </row>
    <row r="39" spans="1:16" s="282" customFormat="1" ht="12.75" customHeight="1">
      <c r="A39" s="273" t="s">
        <v>1550</v>
      </c>
      <c r="B39" s="114">
        <v>1</v>
      </c>
      <c r="C39" s="114">
        <v>10</v>
      </c>
      <c r="D39" s="114">
        <v>2</v>
      </c>
      <c r="E39" s="114">
        <v>14</v>
      </c>
      <c r="F39" s="496">
        <v>532</v>
      </c>
      <c r="G39" s="114">
        <v>632</v>
      </c>
      <c r="H39" s="114">
        <v>1</v>
      </c>
      <c r="I39" s="114">
        <v>10</v>
      </c>
      <c r="J39" s="114">
        <v>0</v>
      </c>
      <c r="K39" s="114">
        <v>0</v>
      </c>
      <c r="L39" s="114">
        <v>0</v>
      </c>
      <c r="M39" s="114">
        <v>0</v>
      </c>
      <c r="N39" s="114">
        <v>6</v>
      </c>
      <c r="O39" s="114">
        <v>454</v>
      </c>
      <c r="P39" s="379" t="s">
        <v>1551</v>
      </c>
    </row>
    <row r="40" spans="1:16" s="282" customFormat="1" ht="12.75" customHeight="1">
      <c r="A40" s="273" t="s">
        <v>1552</v>
      </c>
      <c r="B40" s="114">
        <v>2</v>
      </c>
      <c r="C40" s="114">
        <v>14</v>
      </c>
      <c r="D40" s="114">
        <v>4</v>
      </c>
      <c r="E40" s="114">
        <v>79</v>
      </c>
      <c r="F40" s="496">
        <v>51</v>
      </c>
      <c r="G40" s="114">
        <v>107</v>
      </c>
      <c r="H40" s="114">
        <v>0</v>
      </c>
      <c r="I40" s="114">
        <v>0</v>
      </c>
      <c r="J40" s="114">
        <v>0</v>
      </c>
      <c r="K40" s="114">
        <v>0</v>
      </c>
      <c r="L40" s="114">
        <v>1</v>
      </c>
      <c r="M40" s="114">
        <v>2</v>
      </c>
      <c r="N40" s="114">
        <v>0</v>
      </c>
      <c r="O40" s="114">
        <v>0</v>
      </c>
      <c r="P40" s="379" t="s">
        <v>1553</v>
      </c>
    </row>
    <row r="41" spans="1:16" s="282" customFormat="1" ht="12.75" customHeight="1" thickBot="1">
      <c r="A41" s="283" t="s">
        <v>1554</v>
      </c>
      <c r="B41" s="127">
        <v>0</v>
      </c>
      <c r="C41" s="115">
        <v>0</v>
      </c>
      <c r="D41" s="115">
        <v>0</v>
      </c>
      <c r="E41" s="115">
        <v>0</v>
      </c>
      <c r="F41" s="497">
        <v>66</v>
      </c>
      <c r="G41" s="115">
        <v>210</v>
      </c>
      <c r="H41" s="115">
        <v>2</v>
      </c>
      <c r="I41" s="115">
        <v>110</v>
      </c>
      <c r="J41" s="115">
        <v>0</v>
      </c>
      <c r="K41" s="115">
        <v>0</v>
      </c>
      <c r="L41" s="115">
        <v>0</v>
      </c>
      <c r="M41" s="115">
        <v>0</v>
      </c>
      <c r="N41" s="115">
        <v>1</v>
      </c>
      <c r="O41" s="116">
        <v>50</v>
      </c>
      <c r="P41" s="380" t="s">
        <v>1555</v>
      </c>
    </row>
    <row r="42" spans="1:14" s="321" customFormat="1" ht="13.5" customHeight="1">
      <c r="A42" s="321" t="s">
        <v>892</v>
      </c>
      <c r="N42" s="321" t="s">
        <v>1578</v>
      </c>
    </row>
    <row r="44" spans="2:15" ht="13.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</sheetData>
  <mergeCells count="11">
    <mergeCell ref="B3:C3"/>
    <mergeCell ref="F3:G3"/>
    <mergeCell ref="P3:P4"/>
    <mergeCell ref="J1:P1"/>
    <mergeCell ref="A1:I1"/>
    <mergeCell ref="A3:A4"/>
    <mergeCell ref="J3:K3"/>
    <mergeCell ref="L3:M3"/>
    <mergeCell ref="N3:O3"/>
    <mergeCell ref="D3:E3"/>
    <mergeCell ref="H3:I3"/>
  </mergeCells>
  <printOptions/>
  <pageMargins left="0.29" right="0.33" top="0.69" bottom="0.6" header="0.5" footer="0.5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N13"/>
  <sheetViews>
    <sheetView zoomScaleSheetLayoutView="100" workbookViewId="0" topLeftCell="A10">
      <selection activeCell="I11" sqref="I11"/>
    </sheetView>
  </sheetViews>
  <sheetFormatPr defaultColWidth="8.88671875" defaultRowHeight="13.5"/>
  <cols>
    <col min="1" max="1" width="13.6640625" style="62" customWidth="1"/>
    <col min="2" max="9" width="10.77734375" style="62" customWidth="1"/>
    <col min="10" max="10" width="12.88671875" style="62" customWidth="1"/>
    <col min="11" max="16384" width="10.77734375" style="62" customWidth="1"/>
  </cols>
  <sheetData>
    <row r="1" spans="1:10" s="597" customFormat="1" ht="42" customHeight="1">
      <c r="A1" s="1385" t="s">
        <v>1449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s="321" customFormat="1" ht="18" customHeight="1" thickBot="1">
      <c r="A2" s="650" t="s">
        <v>436</v>
      </c>
      <c r="B2" s="650"/>
      <c r="C2" s="650"/>
      <c r="D2" s="650"/>
      <c r="E2" s="650"/>
      <c r="F2" s="650"/>
      <c r="G2" s="650"/>
      <c r="J2" s="599" t="s">
        <v>476</v>
      </c>
    </row>
    <row r="3" spans="1:10" s="321" customFormat="1" ht="39.75" customHeight="1">
      <c r="A3" s="1426" t="s">
        <v>464</v>
      </c>
      <c r="B3" s="607" t="s">
        <v>477</v>
      </c>
      <c r="C3" s="933" t="s">
        <v>478</v>
      </c>
      <c r="D3" s="933" t="s">
        <v>479</v>
      </c>
      <c r="E3" s="607" t="s">
        <v>480</v>
      </c>
      <c r="F3" s="607" t="s">
        <v>481</v>
      </c>
      <c r="G3" s="933" t="s">
        <v>482</v>
      </c>
      <c r="H3" s="607" t="s">
        <v>483</v>
      </c>
      <c r="I3" s="897" t="s">
        <v>1579</v>
      </c>
      <c r="J3" s="1439" t="s">
        <v>498</v>
      </c>
    </row>
    <row r="4" spans="1:10" s="321" customFormat="1" ht="39.75" customHeight="1">
      <c r="A4" s="1427"/>
      <c r="B4" s="506"/>
      <c r="C4" s="155" t="s">
        <v>484</v>
      </c>
      <c r="D4" s="735" t="s">
        <v>485</v>
      </c>
      <c r="E4" s="155" t="s">
        <v>486</v>
      </c>
      <c r="F4" s="506"/>
      <c r="G4" s="735" t="s">
        <v>487</v>
      </c>
      <c r="H4" s="155" t="s">
        <v>488</v>
      </c>
      <c r="I4" s="588"/>
      <c r="J4" s="1440"/>
    </row>
    <row r="5" spans="1:10" s="321" customFormat="1" ht="39.75" customHeight="1">
      <c r="A5" s="1428"/>
      <c r="B5" s="683" t="s">
        <v>490</v>
      </c>
      <c r="C5" s="550" t="s">
        <v>491</v>
      </c>
      <c r="D5" s="550" t="s">
        <v>492</v>
      </c>
      <c r="E5" s="683" t="s">
        <v>494</v>
      </c>
      <c r="F5" s="550" t="s">
        <v>495</v>
      </c>
      <c r="G5" s="683" t="s">
        <v>496</v>
      </c>
      <c r="H5" s="683" t="s">
        <v>496</v>
      </c>
      <c r="I5" s="610" t="s">
        <v>439</v>
      </c>
      <c r="J5" s="1441"/>
    </row>
    <row r="6" spans="1:10" s="199" customFormat="1" ht="39" customHeight="1">
      <c r="A6" s="168" t="s">
        <v>440</v>
      </c>
      <c r="B6" s="170" t="s">
        <v>424</v>
      </c>
      <c r="C6" s="177" t="s">
        <v>424</v>
      </c>
      <c r="D6" s="177" t="s">
        <v>424</v>
      </c>
      <c r="E6" s="177" t="s">
        <v>424</v>
      </c>
      <c r="F6" s="177" t="s">
        <v>424</v>
      </c>
      <c r="G6" s="286">
        <v>3000</v>
      </c>
      <c r="H6" s="177" t="s">
        <v>424</v>
      </c>
      <c r="I6" s="168" t="s">
        <v>424</v>
      </c>
      <c r="J6" s="170" t="s">
        <v>440</v>
      </c>
    </row>
    <row r="7" spans="1:10" s="199" customFormat="1" ht="39" customHeight="1">
      <c r="A7" s="168" t="s">
        <v>443</v>
      </c>
      <c r="B7" s="170" t="s">
        <v>424</v>
      </c>
      <c r="C7" s="177" t="s">
        <v>424</v>
      </c>
      <c r="D7" s="177" t="s">
        <v>424</v>
      </c>
      <c r="E7" s="177" t="s">
        <v>424</v>
      </c>
      <c r="F7" s="177" t="s">
        <v>424</v>
      </c>
      <c r="G7" s="286" t="s">
        <v>424</v>
      </c>
      <c r="H7" s="177" t="s">
        <v>424</v>
      </c>
      <c r="I7" s="168">
        <v>6</v>
      </c>
      <c r="J7" s="170" t="s">
        <v>443</v>
      </c>
    </row>
    <row r="8" spans="1:10" s="199" customFormat="1" ht="39" customHeight="1">
      <c r="A8" s="168" t="s">
        <v>451</v>
      </c>
      <c r="B8" s="170" t="s">
        <v>424</v>
      </c>
      <c r="C8" s="177" t="s">
        <v>424</v>
      </c>
      <c r="D8" s="177" t="s">
        <v>424</v>
      </c>
      <c r="E8" s="177" t="s">
        <v>424</v>
      </c>
      <c r="F8" s="177" t="s">
        <v>424</v>
      </c>
      <c r="G8" s="286" t="s">
        <v>424</v>
      </c>
      <c r="H8" s="177" t="s">
        <v>424</v>
      </c>
      <c r="I8" s="168">
        <v>29</v>
      </c>
      <c r="J8" s="170" t="s">
        <v>451</v>
      </c>
    </row>
    <row r="9" spans="1:10" s="199" customFormat="1" ht="39" customHeight="1">
      <c r="A9" s="168" t="s">
        <v>515</v>
      </c>
      <c r="B9" s="170" t="s">
        <v>424</v>
      </c>
      <c r="C9" s="177" t="s">
        <v>424</v>
      </c>
      <c r="D9" s="177" t="s">
        <v>424</v>
      </c>
      <c r="E9" s="177" t="s">
        <v>424</v>
      </c>
      <c r="F9" s="177" t="s">
        <v>424</v>
      </c>
      <c r="G9" s="286" t="s">
        <v>424</v>
      </c>
      <c r="H9" s="177" t="s">
        <v>424</v>
      </c>
      <c r="I9" s="168">
        <v>9</v>
      </c>
      <c r="J9" s="170" t="s">
        <v>515</v>
      </c>
    </row>
    <row r="10" spans="1:10" s="199" customFormat="1" ht="39" customHeight="1">
      <c r="A10" s="168" t="s">
        <v>1556</v>
      </c>
      <c r="B10" s="170" t="s">
        <v>424</v>
      </c>
      <c r="C10" s="177" t="s">
        <v>424</v>
      </c>
      <c r="D10" s="177" t="s">
        <v>424</v>
      </c>
      <c r="E10" s="177" t="s">
        <v>424</v>
      </c>
      <c r="F10" s="177" t="s">
        <v>424</v>
      </c>
      <c r="G10" s="175">
        <v>7000</v>
      </c>
      <c r="H10" s="175" t="s">
        <v>424</v>
      </c>
      <c r="I10" s="174">
        <v>0</v>
      </c>
      <c r="J10" s="170" t="s">
        <v>1556</v>
      </c>
    </row>
    <row r="11" spans="1:10" s="61" customFormat="1" ht="39" customHeight="1" thickBot="1">
      <c r="A11" s="73" t="s">
        <v>514</v>
      </c>
      <c r="B11" s="324">
        <v>0</v>
      </c>
      <c r="C11" s="95">
        <v>0</v>
      </c>
      <c r="D11" s="95">
        <v>0</v>
      </c>
      <c r="E11" s="95">
        <v>0</v>
      </c>
      <c r="F11" s="95">
        <v>0</v>
      </c>
      <c r="G11" s="95">
        <v>1170</v>
      </c>
      <c r="H11" s="95">
        <v>0</v>
      </c>
      <c r="I11" s="323">
        <v>0</v>
      </c>
      <c r="J11" s="74" t="s">
        <v>514</v>
      </c>
    </row>
    <row r="12" spans="1:8" s="321" customFormat="1" ht="15" customHeight="1">
      <c r="A12" s="321" t="s">
        <v>892</v>
      </c>
      <c r="H12" s="321" t="s">
        <v>1580</v>
      </c>
    </row>
    <row r="13" spans="1:92" s="321" customFormat="1" ht="16.5" customHeight="1">
      <c r="A13" s="506" t="s">
        <v>1469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</row>
    <row r="14" s="251" customFormat="1" ht="13.5"/>
  </sheetData>
  <mergeCells count="3">
    <mergeCell ref="A1:J1"/>
    <mergeCell ref="A3:A5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C13">
      <selection activeCell="J17" sqref="J17"/>
    </sheetView>
  </sheetViews>
  <sheetFormatPr defaultColWidth="8.88671875" defaultRowHeight="13.5"/>
  <cols>
    <col min="1" max="1" width="13.3359375" style="62" customWidth="1"/>
    <col min="2" max="2" width="9.4453125" style="62" customWidth="1"/>
    <col min="3" max="5" width="9.6640625" style="62" customWidth="1"/>
    <col min="6" max="6" width="8.5546875" style="62" customWidth="1"/>
    <col min="7" max="7" width="10.88671875" style="62" customWidth="1"/>
    <col min="8" max="10" width="9.6640625" style="62" customWidth="1"/>
    <col min="11" max="11" width="9.10546875" style="62" customWidth="1"/>
    <col min="12" max="12" width="13.4453125" style="62" customWidth="1"/>
    <col min="13" max="16384" width="10.77734375" style="62" customWidth="1"/>
  </cols>
  <sheetData>
    <row r="1" spans="1:12" s="980" customFormat="1" ht="44.25" customHeight="1">
      <c r="A1" s="1369" t="s">
        <v>1661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</row>
    <row r="2" spans="1:12" s="321" customFormat="1" ht="18" customHeight="1" thickBot="1">
      <c r="A2" s="321" t="s">
        <v>436</v>
      </c>
      <c r="B2" s="630"/>
      <c r="C2" s="630"/>
      <c r="D2" s="630"/>
      <c r="E2" s="630"/>
      <c r="F2" s="630"/>
      <c r="G2" s="630"/>
      <c r="H2" s="630"/>
      <c r="I2" s="630"/>
      <c r="J2" s="650"/>
      <c r="K2" s="630"/>
      <c r="L2" s="605" t="s">
        <v>476</v>
      </c>
    </row>
    <row r="3" spans="1:12" s="660" customFormat="1" ht="24.75" customHeight="1">
      <c r="A3" s="1426" t="s">
        <v>464</v>
      </c>
      <c r="B3" s="793" t="s">
        <v>1581</v>
      </c>
      <c r="C3" s="793" t="s">
        <v>1582</v>
      </c>
      <c r="D3" s="793" t="s">
        <v>1583</v>
      </c>
      <c r="E3" s="793" t="s">
        <v>1584</v>
      </c>
      <c r="F3" s="957" t="s">
        <v>479</v>
      </c>
      <c r="G3" s="793" t="s">
        <v>482</v>
      </c>
      <c r="H3" s="899" t="s">
        <v>481</v>
      </c>
      <c r="I3" s="793" t="s">
        <v>1585</v>
      </c>
      <c r="J3" s="958" t="s">
        <v>1586</v>
      </c>
      <c r="K3" s="793" t="s">
        <v>1565</v>
      </c>
      <c r="L3" s="1439" t="s">
        <v>498</v>
      </c>
    </row>
    <row r="4" spans="1:12" s="660" customFormat="1" ht="24.75" customHeight="1">
      <c r="A4" s="1427"/>
      <c r="B4" s="795"/>
      <c r="C4" s="795" t="s">
        <v>497</v>
      </c>
      <c r="D4" s="795" t="s">
        <v>1587</v>
      </c>
      <c r="E4" s="959" t="s">
        <v>1588</v>
      </c>
      <c r="F4" s="795" t="s">
        <v>1595</v>
      </c>
      <c r="G4" s="795"/>
      <c r="H4" s="794"/>
      <c r="I4" s="795"/>
      <c r="J4" s="960" t="s">
        <v>1596</v>
      </c>
      <c r="K4" s="795"/>
      <c r="L4" s="1440"/>
    </row>
    <row r="5" spans="1:12" s="630" customFormat="1" ht="24.75" customHeight="1">
      <c r="A5" s="1427"/>
      <c r="B5" s="155" t="s">
        <v>1597</v>
      </c>
      <c r="C5" s="155" t="s">
        <v>1598</v>
      </c>
      <c r="D5" s="155" t="s">
        <v>1599</v>
      </c>
      <c r="E5" s="155" t="s">
        <v>1600</v>
      </c>
      <c r="F5" s="155"/>
      <c r="G5" s="155" t="s">
        <v>487</v>
      </c>
      <c r="H5" s="646"/>
      <c r="I5" s="155" t="s">
        <v>1601</v>
      </c>
      <c r="J5" s="935" t="s">
        <v>1602</v>
      </c>
      <c r="K5" s="155"/>
      <c r="L5" s="1440"/>
    </row>
    <row r="6" spans="1:12" s="630" customFormat="1" ht="24.75" customHeight="1">
      <c r="A6" s="1428"/>
      <c r="B6" s="550" t="s">
        <v>490</v>
      </c>
      <c r="C6" s="550" t="s">
        <v>1603</v>
      </c>
      <c r="D6" s="550" t="s">
        <v>1604</v>
      </c>
      <c r="E6" s="550" t="s">
        <v>1605</v>
      </c>
      <c r="F6" s="550" t="s">
        <v>492</v>
      </c>
      <c r="G6" s="550" t="s">
        <v>496</v>
      </c>
      <c r="H6" s="593" t="s">
        <v>495</v>
      </c>
      <c r="I6" s="550" t="s">
        <v>1606</v>
      </c>
      <c r="J6" s="550" t="s">
        <v>496</v>
      </c>
      <c r="K6" s="550" t="s">
        <v>439</v>
      </c>
      <c r="L6" s="1441"/>
    </row>
    <row r="7" spans="1:12" s="21" customFormat="1" ht="27.75" customHeight="1">
      <c r="A7" s="566" t="s">
        <v>335</v>
      </c>
      <c r="B7" s="105">
        <v>0</v>
      </c>
      <c r="C7" s="29" t="s">
        <v>978</v>
      </c>
      <c r="D7" s="29" t="s">
        <v>978</v>
      </c>
      <c r="E7" s="29" t="s">
        <v>978</v>
      </c>
      <c r="F7" s="29" t="s">
        <v>978</v>
      </c>
      <c r="G7" s="29" t="s">
        <v>978</v>
      </c>
      <c r="H7" s="29">
        <v>2900</v>
      </c>
      <c r="I7" s="29" t="s">
        <v>978</v>
      </c>
      <c r="J7" s="29" t="s">
        <v>978</v>
      </c>
      <c r="K7" s="45">
        <v>23400</v>
      </c>
      <c r="L7" s="569" t="s">
        <v>335</v>
      </c>
    </row>
    <row r="8" spans="1:12" s="278" customFormat="1" ht="27.75" customHeight="1">
      <c r="A8" s="565" t="s">
        <v>336</v>
      </c>
      <c r="B8" s="258" t="s">
        <v>424</v>
      </c>
      <c r="C8" s="287">
        <v>1700</v>
      </c>
      <c r="D8" s="272">
        <v>24500</v>
      </c>
      <c r="E8" s="272">
        <v>40500</v>
      </c>
      <c r="F8" s="279" t="s">
        <v>424</v>
      </c>
      <c r="G8" s="258">
        <v>821000</v>
      </c>
      <c r="H8" s="258">
        <v>3300</v>
      </c>
      <c r="I8" s="258">
        <v>17455</v>
      </c>
      <c r="J8" s="258">
        <v>2853</v>
      </c>
      <c r="K8" s="279" t="s">
        <v>463</v>
      </c>
      <c r="L8" s="570" t="s">
        <v>336</v>
      </c>
    </row>
    <row r="9" spans="1:12" s="21" customFormat="1" ht="27.75" customHeight="1">
      <c r="A9" s="566" t="s">
        <v>337</v>
      </c>
      <c r="B9" s="105">
        <v>0</v>
      </c>
      <c r="C9" s="29">
        <v>400</v>
      </c>
      <c r="D9" s="29">
        <v>1000</v>
      </c>
      <c r="E9" s="29">
        <v>1000</v>
      </c>
      <c r="F9" s="279" t="s">
        <v>424</v>
      </c>
      <c r="G9" s="29">
        <v>1054000</v>
      </c>
      <c r="H9" s="29">
        <v>3000</v>
      </c>
      <c r="I9" s="29">
        <v>3400</v>
      </c>
      <c r="J9" s="29">
        <v>500</v>
      </c>
      <c r="K9" s="45">
        <v>2000</v>
      </c>
      <c r="L9" s="571" t="s">
        <v>337</v>
      </c>
    </row>
    <row r="10" spans="1:12" s="278" customFormat="1" ht="27.75" customHeight="1">
      <c r="A10" s="565" t="s">
        <v>338</v>
      </c>
      <c r="B10" s="258" t="s">
        <v>424</v>
      </c>
      <c r="C10" s="287">
        <v>2658</v>
      </c>
      <c r="D10" s="272">
        <v>31000</v>
      </c>
      <c r="E10" s="272">
        <v>45000</v>
      </c>
      <c r="F10" s="279" t="s">
        <v>424</v>
      </c>
      <c r="G10" s="258">
        <v>1715000</v>
      </c>
      <c r="H10" s="258">
        <v>3000</v>
      </c>
      <c r="I10" s="258">
        <v>2226</v>
      </c>
      <c r="J10" s="258">
        <v>3197</v>
      </c>
      <c r="K10" s="279" t="s">
        <v>424</v>
      </c>
      <c r="L10" s="570" t="s">
        <v>338</v>
      </c>
    </row>
    <row r="11" spans="1:12" s="21" customFormat="1" ht="27.75" customHeight="1">
      <c r="A11" s="566" t="s">
        <v>339</v>
      </c>
      <c r="B11" s="105">
        <v>0</v>
      </c>
      <c r="C11" s="29">
        <v>800</v>
      </c>
      <c r="D11" s="29">
        <v>2000</v>
      </c>
      <c r="E11" s="29">
        <v>2000</v>
      </c>
      <c r="F11" s="29" t="s">
        <v>423</v>
      </c>
      <c r="G11" s="29">
        <v>1551000</v>
      </c>
      <c r="H11" s="29">
        <v>2600</v>
      </c>
      <c r="I11" s="29">
        <v>801</v>
      </c>
      <c r="J11" s="29">
        <v>402</v>
      </c>
      <c r="K11" s="45">
        <v>33070</v>
      </c>
      <c r="L11" s="571" t="s">
        <v>339</v>
      </c>
    </row>
    <row r="12" spans="1:12" s="278" customFormat="1" ht="27.75" customHeight="1">
      <c r="A12" s="565" t="s">
        <v>361</v>
      </c>
      <c r="B12" s="258" t="s">
        <v>424</v>
      </c>
      <c r="C12" s="287">
        <v>4600</v>
      </c>
      <c r="D12" s="272">
        <v>40000</v>
      </c>
      <c r="E12" s="272">
        <v>47000</v>
      </c>
      <c r="F12" s="279" t="s">
        <v>424</v>
      </c>
      <c r="G12" s="258">
        <v>2688000</v>
      </c>
      <c r="H12" s="258">
        <v>3000</v>
      </c>
      <c r="I12" s="258">
        <v>4600</v>
      </c>
      <c r="J12" s="258">
        <v>2300</v>
      </c>
      <c r="K12" s="279" t="s">
        <v>424</v>
      </c>
      <c r="L12" s="570" t="s">
        <v>361</v>
      </c>
    </row>
    <row r="13" spans="1:12" s="141" customFormat="1" ht="27.75" customHeight="1">
      <c r="A13" s="566" t="s">
        <v>340</v>
      </c>
      <c r="B13" s="105" t="s">
        <v>1016</v>
      </c>
      <c r="C13" s="29">
        <v>780</v>
      </c>
      <c r="D13" s="29">
        <v>2010</v>
      </c>
      <c r="E13" s="29">
        <v>2010</v>
      </c>
      <c r="F13" s="97" t="s">
        <v>1016</v>
      </c>
      <c r="G13" s="29">
        <v>1623000</v>
      </c>
      <c r="H13" s="29">
        <v>3400</v>
      </c>
      <c r="I13" s="29">
        <v>787</v>
      </c>
      <c r="J13" s="29">
        <v>392</v>
      </c>
      <c r="K13" s="45">
        <v>30120</v>
      </c>
      <c r="L13" s="571" t="s">
        <v>340</v>
      </c>
    </row>
    <row r="14" spans="1:12" s="278" customFormat="1" ht="27.75" customHeight="1">
      <c r="A14" s="565" t="s">
        <v>341</v>
      </c>
      <c r="B14" s="258" t="s">
        <v>424</v>
      </c>
      <c r="C14" s="287">
        <v>1770</v>
      </c>
      <c r="D14" s="272">
        <v>45500</v>
      </c>
      <c r="E14" s="272">
        <v>45500</v>
      </c>
      <c r="F14" s="279" t="s">
        <v>424</v>
      </c>
      <c r="G14" s="258">
        <v>2355000</v>
      </c>
      <c r="H14" s="258">
        <v>3000</v>
      </c>
      <c r="I14" s="258">
        <v>3286</v>
      </c>
      <c r="J14" s="258">
        <v>1489</v>
      </c>
      <c r="K14" s="279" t="s">
        <v>424</v>
      </c>
      <c r="L14" s="570" t="s">
        <v>341</v>
      </c>
    </row>
    <row r="15" spans="1:12" s="171" customFormat="1" ht="27.75" customHeight="1">
      <c r="A15" s="567" t="s">
        <v>342</v>
      </c>
      <c r="B15" s="271">
        <v>0</v>
      </c>
      <c r="C15" s="175">
        <v>400</v>
      </c>
      <c r="D15" s="175">
        <v>2600</v>
      </c>
      <c r="E15" s="175">
        <v>2600</v>
      </c>
      <c r="F15" s="174">
        <v>0</v>
      </c>
      <c r="G15" s="175">
        <v>1360000</v>
      </c>
      <c r="H15" s="175">
        <v>3500</v>
      </c>
      <c r="I15" s="175">
        <v>800</v>
      </c>
      <c r="J15" s="175">
        <v>400</v>
      </c>
      <c r="K15" s="198">
        <v>34000</v>
      </c>
      <c r="L15" s="572" t="s">
        <v>342</v>
      </c>
    </row>
    <row r="16" spans="1:12" s="291" customFormat="1" ht="27.75" customHeight="1">
      <c r="A16" s="568" t="s">
        <v>343</v>
      </c>
      <c r="B16" s="288" t="s">
        <v>463</v>
      </c>
      <c r="C16" s="289">
        <v>24000</v>
      </c>
      <c r="D16" s="289">
        <v>48510</v>
      </c>
      <c r="E16" s="289">
        <v>48510</v>
      </c>
      <c r="F16" s="288" t="s">
        <v>463</v>
      </c>
      <c r="G16" s="289">
        <v>4740000</v>
      </c>
      <c r="H16" s="290">
        <v>2800</v>
      </c>
      <c r="I16" s="289">
        <v>4700</v>
      </c>
      <c r="J16" s="289">
        <v>2400</v>
      </c>
      <c r="K16" s="289">
        <v>73050</v>
      </c>
      <c r="L16" s="573" t="s">
        <v>343</v>
      </c>
    </row>
    <row r="17" spans="1:12" s="61" customFormat="1" ht="27.75" customHeight="1" thickBot="1">
      <c r="A17" s="73" t="s">
        <v>514</v>
      </c>
      <c r="B17" s="324">
        <v>0</v>
      </c>
      <c r="C17" s="37">
        <v>2800</v>
      </c>
      <c r="D17" s="37">
        <v>56050</v>
      </c>
      <c r="E17" s="37">
        <v>56050</v>
      </c>
      <c r="F17" s="95">
        <v>0</v>
      </c>
      <c r="G17" s="427">
        <v>5440000</v>
      </c>
      <c r="H17" s="37">
        <v>6300</v>
      </c>
      <c r="I17" s="37">
        <v>5600</v>
      </c>
      <c r="J17" s="37">
        <v>2730</v>
      </c>
      <c r="K17" s="46">
        <v>67990</v>
      </c>
      <c r="L17" s="74" t="s">
        <v>514</v>
      </c>
    </row>
    <row r="18" spans="1:12" s="321" customFormat="1" ht="15" customHeight="1">
      <c r="A18" s="321" t="s">
        <v>892</v>
      </c>
      <c r="H18" s="1327" t="s">
        <v>1580</v>
      </c>
      <c r="I18" s="1327"/>
      <c r="J18" s="1327"/>
      <c r="K18" s="1327"/>
      <c r="L18" s="1327"/>
    </row>
    <row r="19" s="251" customFormat="1" ht="13.5"/>
    <row r="20" s="251" customFormat="1" ht="13.5"/>
    <row r="21" s="251" customFormat="1" ht="13.5"/>
    <row r="22" s="251" customFormat="1" ht="13.5"/>
    <row r="23" s="251" customFormat="1" ht="13.5"/>
    <row r="24" s="251" customFormat="1" ht="13.5"/>
    <row r="25" s="251" customFormat="1" ht="13.5"/>
    <row r="26" s="251" customFormat="1" ht="13.5"/>
    <row r="27" s="251" customFormat="1" ht="13.5"/>
    <row r="28" s="251" customFormat="1" ht="13.5"/>
    <row r="29" s="251" customFormat="1" ht="13.5"/>
    <row r="30" s="251" customFormat="1" ht="13.5"/>
    <row r="31" s="251" customFormat="1" ht="13.5"/>
    <row r="32" s="251" customFormat="1" ht="13.5"/>
    <row r="33" s="251" customFormat="1" ht="13.5"/>
    <row r="34" s="251" customFormat="1" ht="13.5"/>
    <row r="35" s="251" customFormat="1" ht="13.5"/>
    <row r="36" s="251" customFormat="1" ht="13.5"/>
    <row r="37" s="251" customFormat="1" ht="13.5"/>
    <row r="38" s="251" customFormat="1" ht="13.5"/>
  </sheetData>
  <mergeCells count="4">
    <mergeCell ref="A1:L1"/>
    <mergeCell ref="A3:A6"/>
    <mergeCell ref="L3:L6"/>
    <mergeCell ref="H18:L18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7">
      <selection activeCell="I17" sqref="I17"/>
    </sheetView>
  </sheetViews>
  <sheetFormatPr defaultColWidth="8.88671875" defaultRowHeight="13.5"/>
  <cols>
    <col min="1" max="1" width="13.21484375" style="62" customWidth="1"/>
    <col min="2" max="9" width="10.77734375" style="62" customWidth="1"/>
    <col min="10" max="10" width="13.5546875" style="62" customWidth="1"/>
    <col min="11" max="16384" width="10.77734375" style="62" customWidth="1"/>
  </cols>
  <sheetData>
    <row r="1" spans="1:10" s="978" customFormat="1" ht="41.25" customHeight="1">
      <c r="A1" s="1384" t="s">
        <v>1660</v>
      </c>
      <c r="B1" s="1384"/>
      <c r="C1" s="1384"/>
      <c r="D1" s="1384"/>
      <c r="E1" s="1384"/>
      <c r="F1" s="1384"/>
      <c r="G1" s="1384"/>
      <c r="H1" s="1384"/>
      <c r="I1" s="1384"/>
      <c r="J1" s="1384"/>
    </row>
    <row r="2" spans="1:10" s="321" customFormat="1" ht="18" customHeight="1" thickBot="1">
      <c r="A2" s="321" t="s">
        <v>1623</v>
      </c>
      <c r="B2" s="630"/>
      <c r="C2" s="630"/>
      <c r="D2" s="630"/>
      <c r="E2" s="630"/>
      <c r="F2" s="630"/>
      <c r="G2" s="630"/>
      <c r="H2" s="630"/>
      <c r="I2" s="630"/>
      <c r="J2" s="599" t="s">
        <v>1624</v>
      </c>
    </row>
    <row r="3" spans="1:10" s="141" customFormat="1" ht="29.25" customHeight="1">
      <c r="A3" s="1293" t="s">
        <v>464</v>
      </c>
      <c r="B3" s="1501" t="s">
        <v>1640</v>
      </c>
      <c r="C3" s="1502"/>
      <c r="D3" s="1502"/>
      <c r="E3" s="1502"/>
      <c r="F3" s="1502"/>
      <c r="G3" s="1502"/>
      <c r="H3" s="1502"/>
      <c r="I3" s="1503"/>
      <c r="J3" s="1296" t="s">
        <v>498</v>
      </c>
    </row>
    <row r="4" spans="1:10" s="141" customFormat="1" ht="29.25" customHeight="1">
      <c r="A4" s="1294"/>
      <c r="B4" s="658" t="s">
        <v>449</v>
      </c>
      <c r="C4" s="658" t="s">
        <v>1641</v>
      </c>
      <c r="D4" s="658" t="s">
        <v>1642</v>
      </c>
      <c r="E4" s="658" t="s">
        <v>1643</v>
      </c>
      <c r="F4" s="658" t="s">
        <v>1644</v>
      </c>
      <c r="G4" s="658" t="s">
        <v>1645</v>
      </c>
      <c r="H4" s="796" t="s">
        <v>1646</v>
      </c>
      <c r="I4" s="658" t="s">
        <v>1565</v>
      </c>
      <c r="J4" s="1297"/>
    </row>
    <row r="5" spans="1:10" s="141" customFormat="1" ht="29.25" customHeight="1">
      <c r="A5" s="1294"/>
      <c r="B5" s="659"/>
      <c r="C5" s="795"/>
      <c r="D5" s="795"/>
      <c r="E5" s="795" t="s">
        <v>1647</v>
      </c>
      <c r="F5" s="795"/>
      <c r="G5" s="795"/>
      <c r="H5" s="648"/>
      <c r="I5" s="795"/>
      <c r="J5" s="1297"/>
    </row>
    <row r="6" spans="1:10" s="141" customFormat="1" ht="29.25" customHeight="1">
      <c r="A6" s="1295"/>
      <c r="B6" s="634" t="s">
        <v>450</v>
      </c>
      <c r="C6" s="634" t="s">
        <v>1648</v>
      </c>
      <c r="D6" s="634" t="s">
        <v>1649</v>
      </c>
      <c r="E6" s="634" t="s">
        <v>1650</v>
      </c>
      <c r="F6" s="634" t="s">
        <v>1651</v>
      </c>
      <c r="G6" s="634" t="s">
        <v>1652</v>
      </c>
      <c r="H6" s="649" t="s">
        <v>1653</v>
      </c>
      <c r="I6" s="634" t="s">
        <v>439</v>
      </c>
      <c r="J6" s="1298"/>
    </row>
    <row r="7" spans="1:10" s="21" customFormat="1" ht="22.5" customHeight="1">
      <c r="A7" s="566" t="s">
        <v>1625</v>
      </c>
      <c r="B7" s="44">
        <f>SUM(C7:I7)</f>
        <v>121</v>
      </c>
      <c r="C7" s="24">
        <v>20</v>
      </c>
      <c r="D7" s="24">
        <v>12</v>
      </c>
      <c r="E7" s="24">
        <v>4</v>
      </c>
      <c r="F7" s="24">
        <v>19</v>
      </c>
      <c r="G7" s="24">
        <v>12</v>
      </c>
      <c r="H7" s="24">
        <v>5</v>
      </c>
      <c r="I7" s="24">
        <v>49</v>
      </c>
      <c r="J7" s="569" t="s">
        <v>1625</v>
      </c>
    </row>
    <row r="8" spans="1:10" s="278" customFormat="1" ht="22.5" customHeight="1">
      <c r="A8" s="565" t="s">
        <v>1626</v>
      </c>
      <c r="B8" s="258">
        <v>16</v>
      </c>
      <c r="C8" s="258" t="s">
        <v>424</v>
      </c>
      <c r="D8" s="258" t="s">
        <v>424</v>
      </c>
      <c r="E8" s="253">
        <v>10</v>
      </c>
      <c r="F8" s="253">
        <v>3</v>
      </c>
      <c r="G8" s="253" t="s">
        <v>424</v>
      </c>
      <c r="H8" s="253" t="s">
        <v>424</v>
      </c>
      <c r="I8" s="253">
        <v>3</v>
      </c>
      <c r="J8" s="570" t="s">
        <v>1626</v>
      </c>
    </row>
    <row r="9" spans="1:10" s="21" customFormat="1" ht="22.5" customHeight="1">
      <c r="A9" s="566" t="s">
        <v>1627</v>
      </c>
      <c r="B9" s="44">
        <v>120</v>
      </c>
      <c r="C9" s="24">
        <v>13</v>
      </c>
      <c r="D9" s="24">
        <v>3</v>
      </c>
      <c r="E9" s="24">
        <v>4</v>
      </c>
      <c r="F9" s="24">
        <v>16</v>
      </c>
      <c r="G9" s="24">
        <v>17</v>
      </c>
      <c r="H9" s="24">
        <v>13</v>
      </c>
      <c r="I9" s="24">
        <v>54</v>
      </c>
      <c r="J9" s="571" t="s">
        <v>1627</v>
      </c>
    </row>
    <row r="10" spans="1:10" s="278" customFormat="1" ht="22.5" customHeight="1">
      <c r="A10" s="565" t="s">
        <v>1628</v>
      </c>
      <c r="B10" s="258">
        <v>23</v>
      </c>
      <c r="C10" s="258">
        <v>2</v>
      </c>
      <c r="D10" s="258" t="s">
        <v>424</v>
      </c>
      <c r="E10" s="253">
        <v>10</v>
      </c>
      <c r="F10" s="253">
        <v>4</v>
      </c>
      <c r="G10" s="253" t="s">
        <v>424</v>
      </c>
      <c r="H10" s="253">
        <v>2</v>
      </c>
      <c r="I10" s="253">
        <v>5</v>
      </c>
      <c r="J10" s="570" t="s">
        <v>1628</v>
      </c>
    </row>
    <row r="11" spans="1:10" s="21" customFormat="1" ht="22.5" customHeight="1">
      <c r="A11" s="566" t="s">
        <v>1629</v>
      </c>
      <c r="B11" s="44">
        <v>126</v>
      </c>
      <c r="C11" s="24">
        <v>13</v>
      </c>
      <c r="D11" s="24">
        <v>3</v>
      </c>
      <c r="E11" s="24">
        <v>4</v>
      </c>
      <c r="F11" s="24">
        <v>22</v>
      </c>
      <c r="G11" s="24">
        <v>17</v>
      </c>
      <c r="H11" s="24">
        <v>13</v>
      </c>
      <c r="I11" s="24">
        <v>54</v>
      </c>
      <c r="J11" s="571" t="s">
        <v>1629</v>
      </c>
    </row>
    <row r="12" spans="1:10" s="278" customFormat="1" ht="22.5" customHeight="1">
      <c r="A12" s="565" t="s">
        <v>1630</v>
      </c>
      <c r="B12" s="258">
        <v>23</v>
      </c>
      <c r="C12" s="258">
        <v>2</v>
      </c>
      <c r="D12" s="258" t="s">
        <v>424</v>
      </c>
      <c r="E12" s="253">
        <v>10</v>
      </c>
      <c r="F12" s="253">
        <v>4</v>
      </c>
      <c r="G12" s="253" t="s">
        <v>424</v>
      </c>
      <c r="H12" s="253">
        <v>2</v>
      </c>
      <c r="I12" s="253">
        <v>5</v>
      </c>
      <c r="J12" s="570" t="s">
        <v>1630</v>
      </c>
    </row>
    <row r="13" spans="1:10" s="21" customFormat="1" ht="22.5" customHeight="1">
      <c r="A13" s="566" t="s">
        <v>1631</v>
      </c>
      <c r="B13" s="44">
        <v>121</v>
      </c>
      <c r="C13" s="24">
        <v>21</v>
      </c>
      <c r="D13" s="24">
        <v>2</v>
      </c>
      <c r="E13" s="24">
        <v>4</v>
      </c>
      <c r="F13" s="24">
        <v>25</v>
      </c>
      <c r="G13" s="24">
        <v>19</v>
      </c>
      <c r="H13" s="24">
        <v>3</v>
      </c>
      <c r="I13" s="24">
        <v>47</v>
      </c>
      <c r="J13" s="571" t="s">
        <v>1631</v>
      </c>
    </row>
    <row r="14" spans="1:10" s="278" customFormat="1" ht="22.5" customHeight="1">
      <c r="A14" s="565" t="s">
        <v>1632</v>
      </c>
      <c r="B14" s="258">
        <v>36</v>
      </c>
      <c r="C14" s="258">
        <v>2</v>
      </c>
      <c r="D14" s="258" t="s">
        <v>424</v>
      </c>
      <c r="E14" s="253">
        <v>8</v>
      </c>
      <c r="F14" s="253">
        <v>11</v>
      </c>
      <c r="G14" s="253" t="s">
        <v>424</v>
      </c>
      <c r="H14" s="253">
        <v>7</v>
      </c>
      <c r="I14" s="253">
        <v>8</v>
      </c>
      <c r="J14" s="570" t="s">
        <v>1632</v>
      </c>
    </row>
    <row r="15" spans="1:10" s="171" customFormat="1" ht="22.5" customHeight="1">
      <c r="A15" s="567" t="s">
        <v>1633</v>
      </c>
      <c r="B15" s="170">
        <f>SUM(C15:I15)</f>
        <v>131</v>
      </c>
      <c r="C15" s="177">
        <v>19</v>
      </c>
      <c r="D15" s="177">
        <v>2</v>
      </c>
      <c r="E15" s="177">
        <v>4</v>
      </c>
      <c r="F15" s="177">
        <v>34</v>
      </c>
      <c r="G15" s="177">
        <v>20</v>
      </c>
      <c r="H15" s="177">
        <v>3</v>
      </c>
      <c r="I15" s="177">
        <v>49</v>
      </c>
      <c r="J15" s="572" t="s">
        <v>1633</v>
      </c>
    </row>
    <row r="16" spans="1:10" s="963" customFormat="1" ht="22.5" customHeight="1">
      <c r="A16" s="568" t="s">
        <v>1634</v>
      </c>
      <c r="B16" s="961">
        <v>38</v>
      </c>
      <c r="C16" s="961">
        <v>2</v>
      </c>
      <c r="D16" s="961" t="s">
        <v>1635</v>
      </c>
      <c r="E16" s="961">
        <v>10</v>
      </c>
      <c r="F16" s="961">
        <v>20</v>
      </c>
      <c r="G16" s="962" t="s">
        <v>1635</v>
      </c>
      <c r="H16" s="961">
        <v>6</v>
      </c>
      <c r="I16" s="961">
        <f>SUM(I17:I21)</f>
        <v>49</v>
      </c>
      <c r="J16" s="573" t="s">
        <v>1634</v>
      </c>
    </row>
    <row r="17" spans="1:10" s="61" customFormat="1" ht="22.5" customHeight="1" thickBot="1">
      <c r="A17" s="73" t="s">
        <v>1636</v>
      </c>
      <c r="B17" s="74">
        <f>SUM(C17:I17)</f>
        <v>172</v>
      </c>
      <c r="C17" s="47">
        <v>24</v>
      </c>
      <c r="D17" s="47">
        <v>2</v>
      </c>
      <c r="E17" s="47">
        <v>14</v>
      </c>
      <c r="F17" s="47">
        <v>52</v>
      </c>
      <c r="G17" s="47">
        <v>22</v>
      </c>
      <c r="H17" s="47">
        <v>9</v>
      </c>
      <c r="I17" s="47">
        <v>49</v>
      </c>
      <c r="J17" s="74" t="s">
        <v>1636</v>
      </c>
    </row>
    <row r="18" spans="1:10" s="909" customFormat="1" ht="18" customHeight="1">
      <c r="A18" s="964" t="s">
        <v>1637</v>
      </c>
      <c r="B18" s="964"/>
      <c r="C18" s="964"/>
      <c r="D18" s="918"/>
      <c r="E18" s="918"/>
      <c r="F18" s="918"/>
      <c r="G18" s="918"/>
      <c r="H18" s="918" t="s">
        <v>1638</v>
      </c>
      <c r="I18" s="1500" t="s">
        <v>1639</v>
      </c>
      <c r="J18" s="1500"/>
    </row>
    <row r="19" s="251" customFormat="1" ht="13.5">
      <c r="J19" s="125"/>
    </row>
    <row r="20" s="251" customFormat="1" ht="13.5"/>
    <row r="21" s="251" customFormat="1" ht="13.5"/>
    <row r="22" s="251" customFormat="1" ht="13.5"/>
  </sheetData>
  <mergeCells count="5">
    <mergeCell ref="I18:J18"/>
    <mergeCell ref="A1:J1"/>
    <mergeCell ref="B3:I3"/>
    <mergeCell ref="A3:A6"/>
    <mergeCell ref="J3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7">
      <selection activeCell="Q23" sqref="Q23"/>
    </sheetView>
  </sheetViews>
  <sheetFormatPr defaultColWidth="8.88671875" defaultRowHeight="13.5"/>
  <cols>
    <col min="1" max="1" width="9.10546875" style="62" customWidth="1"/>
    <col min="2" max="4" width="10.77734375" style="62" customWidth="1"/>
    <col min="5" max="16" width="7.77734375" style="62" customWidth="1"/>
    <col min="17" max="17" width="8.99609375" style="62" customWidth="1"/>
    <col min="18" max="16384" width="7.77734375" style="62" customWidth="1"/>
  </cols>
  <sheetData>
    <row r="1" spans="1:17" s="597" customFormat="1" ht="28.5" customHeight="1">
      <c r="A1" s="1369" t="s">
        <v>1164</v>
      </c>
      <c r="B1" s="1369"/>
      <c r="C1" s="1369"/>
      <c r="D1" s="1369"/>
      <c r="E1" s="1369"/>
      <c r="F1" s="1369"/>
      <c r="G1" s="1369"/>
      <c r="H1" s="1369"/>
      <c r="I1" s="1369"/>
      <c r="J1" s="1369"/>
      <c r="K1" s="1369"/>
      <c r="L1" s="1369"/>
      <c r="M1" s="1369"/>
      <c r="N1" s="1369"/>
      <c r="O1" s="1369"/>
      <c r="P1" s="1369"/>
      <c r="Q1" s="1369"/>
    </row>
    <row r="2" spans="1:17" s="321" customFormat="1" ht="15" customHeight="1" thickBot="1">
      <c r="A2" s="506" t="s">
        <v>1165</v>
      </c>
      <c r="B2" s="506"/>
      <c r="O2" s="506"/>
      <c r="Q2" s="599" t="s">
        <v>1166</v>
      </c>
    </row>
    <row r="3" spans="1:17" s="913" customFormat="1" ht="24" customHeight="1">
      <c r="A3" s="1402" t="s">
        <v>146</v>
      </c>
      <c r="B3" s="1399" t="s">
        <v>147</v>
      </c>
      <c r="C3" s="1368"/>
      <c r="D3" s="1402"/>
      <c r="E3" s="1399" t="s">
        <v>148</v>
      </c>
      <c r="F3" s="1368"/>
      <c r="G3" s="1402"/>
      <c r="H3" s="1399" t="s">
        <v>149</v>
      </c>
      <c r="I3" s="1368"/>
      <c r="J3" s="1402"/>
      <c r="K3" s="1399" t="s">
        <v>150</v>
      </c>
      <c r="L3" s="1368"/>
      <c r="M3" s="1402"/>
      <c r="N3" s="1399" t="s">
        <v>151</v>
      </c>
      <c r="O3" s="1368"/>
      <c r="P3" s="1368"/>
      <c r="Q3" s="1399" t="s">
        <v>152</v>
      </c>
    </row>
    <row r="4" spans="1:17" s="913" customFormat="1" ht="24" customHeight="1">
      <c r="A4" s="1403"/>
      <c r="B4" s="1205"/>
      <c r="C4" s="1235" t="s">
        <v>153</v>
      </c>
      <c r="D4" s="1235" t="s">
        <v>154</v>
      </c>
      <c r="E4" s="1205"/>
      <c r="F4" s="1235" t="s">
        <v>153</v>
      </c>
      <c r="G4" s="1235" t="s">
        <v>154</v>
      </c>
      <c r="H4" s="1205"/>
      <c r="I4" s="1235" t="s">
        <v>153</v>
      </c>
      <c r="J4" s="1235" t="s">
        <v>154</v>
      </c>
      <c r="K4" s="1205"/>
      <c r="L4" s="1235" t="s">
        <v>153</v>
      </c>
      <c r="M4" s="1235" t="s">
        <v>154</v>
      </c>
      <c r="N4" s="1205"/>
      <c r="O4" s="1235" t="s">
        <v>153</v>
      </c>
      <c r="P4" s="1238" t="s">
        <v>154</v>
      </c>
      <c r="Q4" s="1400"/>
    </row>
    <row r="5" spans="1:17" s="913" customFormat="1" ht="24" customHeight="1">
      <c r="A5" s="1367"/>
      <c r="B5" s="1226"/>
      <c r="C5" s="1226" t="s">
        <v>155</v>
      </c>
      <c r="D5" s="1226" t="s">
        <v>156</v>
      </c>
      <c r="E5" s="1226"/>
      <c r="F5" s="1226" t="s">
        <v>155</v>
      </c>
      <c r="G5" s="1226" t="s">
        <v>156</v>
      </c>
      <c r="H5" s="1226"/>
      <c r="I5" s="1226" t="s">
        <v>155</v>
      </c>
      <c r="J5" s="1226" t="s">
        <v>156</v>
      </c>
      <c r="K5" s="1226"/>
      <c r="L5" s="1226" t="s">
        <v>155</v>
      </c>
      <c r="M5" s="1226" t="s">
        <v>156</v>
      </c>
      <c r="N5" s="1226"/>
      <c r="O5" s="1226" t="s">
        <v>155</v>
      </c>
      <c r="P5" s="1207" t="s">
        <v>455</v>
      </c>
      <c r="Q5" s="1401"/>
    </row>
    <row r="6" spans="1:17" s="141" customFormat="1" ht="21" customHeight="1">
      <c r="A6" s="22" t="s">
        <v>1167</v>
      </c>
      <c r="B6" s="51">
        <f>C6+D6</f>
        <v>136207</v>
      </c>
      <c r="C6" s="54">
        <f aca="true" t="shared" si="0" ref="C6:D9">SUM(F6,I6,L6,O6,C17,F17,I17,L17,O17)</f>
        <v>66748</v>
      </c>
      <c r="D6" s="54">
        <f t="shared" si="0"/>
        <v>69459</v>
      </c>
      <c r="E6" s="54">
        <v>22980</v>
      </c>
      <c r="F6" s="54">
        <v>12057</v>
      </c>
      <c r="G6" s="54">
        <f>E6-F6</f>
        <v>10923</v>
      </c>
      <c r="H6" s="54">
        <v>11435</v>
      </c>
      <c r="I6" s="54">
        <v>5464</v>
      </c>
      <c r="J6" s="54">
        <f>H6-I6</f>
        <v>5971</v>
      </c>
      <c r="K6" s="54">
        <v>20519</v>
      </c>
      <c r="L6" s="54">
        <v>11593</v>
      </c>
      <c r="M6" s="54">
        <f>K6-L6</f>
        <v>8926</v>
      </c>
      <c r="N6" s="54">
        <v>16889</v>
      </c>
      <c r="O6" s="54">
        <v>9548</v>
      </c>
      <c r="P6" s="54">
        <f>N6-O6</f>
        <v>7341</v>
      </c>
      <c r="Q6" s="44" t="s">
        <v>1167</v>
      </c>
    </row>
    <row r="7" spans="1:17" s="21" customFormat="1" ht="21" customHeight="1">
      <c r="A7" s="22" t="s">
        <v>1168</v>
      </c>
      <c r="B7" s="51">
        <f>C7+D7</f>
        <v>129152</v>
      </c>
      <c r="C7" s="54">
        <f t="shared" si="0"/>
        <v>63839</v>
      </c>
      <c r="D7" s="54">
        <f t="shared" si="0"/>
        <v>65313</v>
      </c>
      <c r="E7" s="54">
        <v>22373</v>
      </c>
      <c r="F7" s="54">
        <v>11674</v>
      </c>
      <c r="G7" s="54">
        <f>E7-F7</f>
        <v>10699</v>
      </c>
      <c r="H7" s="54">
        <v>9470</v>
      </c>
      <c r="I7" s="54">
        <v>4856</v>
      </c>
      <c r="J7" s="54">
        <f>H7-I7</f>
        <v>4614</v>
      </c>
      <c r="K7" s="54">
        <v>18526</v>
      </c>
      <c r="L7" s="54">
        <v>10214</v>
      </c>
      <c r="M7" s="54">
        <f>K7-L7</f>
        <v>8312</v>
      </c>
      <c r="N7" s="54">
        <v>15929</v>
      </c>
      <c r="O7" s="54">
        <v>8656</v>
      </c>
      <c r="P7" s="54">
        <f>N7-O7</f>
        <v>7273</v>
      </c>
      <c r="Q7" s="44" t="s">
        <v>1168</v>
      </c>
    </row>
    <row r="8" spans="1:17" s="2" customFormat="1" ht="21" customHeight="1">
      <c r="A8" s="25" t="s">
        <v>1169</v>
      </c>
      <c r="B8" s="51">
        <f>C8+D8</f>
        <v>131404</v>
      </c>
      <c r="C8" s="54">
        <f t="shared" si="0"/>
        <v>65458</v>
      </c>
      <c r="D8" s="54">
        <f t="shared" si="0"/>
        <v>65946</v>
      </c>
      <c r="E8" s="54">
        <v>22331</v>
      </c>
      <c r="F8" s="54">
        <v>11853</v>
      </c>
      <c r="G8" s="54">
        <f>E8-F8</f>
        <v>10478</v>
      </c>
      <c r="H8" s="54">
        <v>8501</v>
      </c>
      <c r="I8" s="54">
        <v>4380</v>
      </c>
      <c r="J8" s="54">
        <f>H8-I8</f>
        <v>4121</v>
      </c>
      <c r="K8" s="54">
        <v>17930</v>
      </c>
      <c r="L8" s="54">
        <v>9982</v>
      </c>
      <c r="M8" s="54">
        <v>7947</v>
      </c>
      <c r="N8" s="54">
        <v>16199</v>
      </c>
      <c r="O8" s="54">
        <v>8871</v>
      </c>
      <c r="P8" s="54">
        <f>N8-O8</f>
        <v>7328</v>
      </c>
      <c r="Q8" s="109" t="s">
        <v>1169</v>
      </c>
    </row>
    <row r="9" spans="1:17" s="21" customFormat="1" ht="21" customHeight="1">
      <c r="A9" s="25" t="s">
        <v>1170</v>
      </c>
      <c r="B9" s="51">
        <f>C9+D9</f>
        <v>118709</v>
      </c>
      <c r="C9" s="54">
        <f t="shared" si="0"/>
        <v>58620</v>
      </c>
      <c r="D9" s="54">
        <f t="shared" si="0"/>
        <v>60089</v>
      </c>
      <c r="E9" s="54">
        <v>20514</v>
      </c>
      <c r="F9" s="54">
        <v>10621</v>
      </c>
      <c r="G9" s="54">
        <f>E9-F9</f>
        <v>9893</v>
      </c>
      <c r="H9" s="54">
        <v>7704</v>
      </c>
      <c r="I9" s="54">
        <v>3743</v>
      </c>
      <c r="J9" s="54">
        <f>H9-I9</f>
        <v>3961</v>
      </c>
      <c r="K9" s="54">
        <f>L9+M9</f>
        <v>14422</v>
      </c>
      <c r="L9" s="54">
        <v>7677</v>
      </c>
      <c r="M9" s="54">
        <v>6745</v>
      </c>
      <c r="N9" s="54">
        <f>O9+P9</f>
        <v>14191</v>
      </c>
      <c r="O9" s="54">
        <v>7979</v>
      </c>
      <c r="P9" s="54">
        <v>6212</v>
      </c>
      <c r="Q9" s="109" t="s">
        <v>1170</v>
      </c>
    </row>
    <row r="10" spans="1:17" s="21" customFormat="1" ht="21" customHeight="1">
      <c r="A10" s="25" t="s">
        <v>1171</v>
      </c>
      <c r="B10" s="51">
        <v>116967</v>
      </c>
      <c r="C10" s="54">
        <v>58327</v>
      </c>
      <c r="D10" s="54">
        <v>58639</v>
      </c>
      <c r="E10" s="54">
        <v>20195</v>
      </c>
      <c r="F10" s="54">
        <v>10556</v>
      </c>
      <c r="G10" s="54">
        <v>9639</v>
      </c>
      <c r="H10" s="54">
        <v>6571</v>
      </c>
      <c r="I10" s="54">
        <v>3160</v>
      </c>
      <c r="J10" s="54">
        <v>3411</v>
      </c>
      <c r="K10" s="54">
        <v>13755</v>
      </c>
      <c r="L10" s="54">
        <v>7570</v>
      </c>
      <c r="M10" s="54">
        <v>6184</v>
      </c>
      <c r="N10" s="54">
        <v>13816</v>
      </c>
      <c r="O10" s="54">
        <v>7958</v>
      </c>
      <c r="P10" s="54">
        <v>5858</v>
      </c>
      <c r="Q10" s="109" t="s">
        <v>493</v>
      </c>
    </row>
    <row r="11" spans="1:17" s="171" customFormat="1" ht="21" customHeight="1">
      <c r="A11" s="168" t="s">
        <v>1172</v>
      </c>
      <c r="B11" s="602">
        <f>SUM(C11:D11)</f>
        <v>109955</v>
      </c>
      <c r="C11" s="169">
        <f>SUM(F11,I11,L11,O11,C22,F22,I22,L22,O22)</f>
        <v>54204</v>
      </c>
      <c r="D11" s="169">
        <v>55751</v>
      </c>
      <c r="E11" s="169">
        <f>SUM(F11:G11)</f>
        <v>18573</v>
      </c>
      <c r="F11" s="169">
        <v>9635</v>
      </c>
      <c r="G11" s="169">
        <v>8938</v>
      </c>
      <c r="H11" s="169">
        <f>SUM(I11:J11)</f>
        <v>6311</v>
      </c>
      <c r="I11" s="169">
        <v>2962</v>
      </c>
      <c r="J11" s="169">
        <v>3349</v>
      </c>
      <c r="K11" s="169">
        <f>SUM(L11:M11)</f>
        <v>11559</v>
      </c>
      <c r="L11" s="169">
        <v>5781</v>
      </c>
      <c r="M11" s="169">
        <v>5778</v>
      </c>
      <c r="N11" s="169">
        <f>SUM(O11:P11)</f>
        <v>13259</v>
      </c>
      <c r="O11" s="169">
        <v>7823</v>
      </c>
      <c r="P11" s="169">
        <v>5436</v>
      </c>
      <c r="Q11" s="170" t="s">
        <v>1172</v>
      </c>
    </row>
    <row r="12" spans="1:17" s="61" customFormat="1" ht="21" customHeight="1" thickBot="1">
      <c r="A12" s="73" t="s">
        <v>1173</v>
      </c>
      <c r="B12" s="151">
        <v>110281</v>
      </c>
      <c r="C12" s="151">
        <v>54899</v>
      </c>
      <c r="D12" s="151">
        <v>55382</v>
      </c>
      <c r="E12" s="151">
        <v>17895</v>
      </c>
      <c r="F12" s="1154">
        <v>0</v>
      </c>
      <c r="G12" s="1154">
        <v>0</v>
      </c>
      <c r="H12" s="151">
        <v>17830</v>
      </c>
      <c r="I12" s="1154">
        <v>0</v>
      </c>
      <c r="J12" s="1154">
        <v>0</v>
      </c>
      <c r="K12" s="1154">
        <v>0</v>
      </c>
      <c r="L12" s="1154">
        <v>0</v>
      </c>
      <c r="M12" s="1154">
        <v>0</v>
      </c>
      <c r="N12" s="151">
        <v>12908</v>
      </c>
      <c r="O12" s="1154">
        <v>0</v>
      </c>
      <c r="P12" s="1154">
        <v>0</v>
      </c>
      <c r="Q12" s="74" t="s">
        <v>1173</v>
      </c>
    </row>
    <row r="13" spans="1:17" s="141" customFormat="1" ht="18" customHeight="1" thickBo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</row>
    <row r="14" spans="1:17" s="2" customFormat="1" ht="24" customHeight="1">
      <c r="A14" s="1402" t="s">
        <v>1304</v>
      </c>
      <c r="B14" s="1399" t="s">
        <v>157</v>
      </c>
      <c r="C14" s="1368"/>
      <c r="D14" s="1402"/>
      <c r="E14" s="1399" t="s">
        <v>158</v>
      </c>
      <c r="F14" s="1368"/>
      <c r="G14" s="1402"/>
      <c r="H14" s="1399" t="s">
        <v>159</v>
      </c>
      <c r="I14" s="1368"/>
      <c r="J14" s="1402"/>
      <c r="K14" s="1399" t="s">
        <v>160</v>
      </c>
      <c r="L14" s="1368"/>
      <c r="M14" s="1402"/>
      <c r="N14" s="1399" t="s">
        <v>161</v>
      </c>
      <c r="O14" s="1368"/>
      <c r="P14" s="1368"/>
      <c r="Q14" s="1399" t="s">
        <v>1311</v>
      </c>
    </row>
    <row r="15" spans="1:17" s="2" customFormat="1" ht="24" customHeight="1">
      <c r="A15" s="1403"/>
      <c r="B15" s="1205"/>
      <c r="C15" s="1235" t="s">
        <v>162</v>
      </c>
      <c r="D15" s="1235" t="s">
        <v>163</v>
      </c>
      <c r="E15" s="1205"/>
      <c r="F15" s="1235" t="s">
        <v>162</v>
      </c>
      <c r="G15" s="1235" t="s">
        <v>163</v>
      </c>
      <c r="H15" s="1205"/>
      <c r="I15" s="1235" t="s">
        <v>162</v>
      </c>
      <c r="J15" s="1235" t="s">
        <v>163</v>
      </c>
      <c r="K15" s="1205"/>
      <c r="L15" s="1235" t="s">
        <v>162</v>
      </c>
      <c r="M15" s="1235" t="s">
        <v>163</v>
      </c>
      <c r="N15" s="1205"/>
      <c r="O15" s="1235" t="s">
        <v>162</v>
      </c>
      <c r="P15" s="1238" t="s">
        <v>163</v>
      </c>
      <c r="Q15" s="1400"/>
    </row>
    <row r="16" spans="1:17" s="2" customFormat="1" ht="24" customHeight="1">
      <c r="A16" s="1367"/>
      <c r="B16" s="1226"/>
      <c r="C16" s="1226" t="s">
        <v>164</v>
      </c>
      <c r="D16" s="1226" t="s">
        <v>165</v>
      </c>
      <c r="E16" s="1226"/>
      <c r="F16" s="1226" t="s">
        <v>164</v>
      </c>
      <c r="G16" s="1226" t="s">
        <v>165</v>
      </c>
      <c r="H16" s="1226"/>
      <c r="I16" s="1226" t="s">
        <v>164</v>
      </c>
      <c r="J16" s="1226" t="s">
        <v>165</v>
      </c>
      <c r="K16" s="1226"/>
      <c r="L16" s="1226" t="s">
        <v>164</v>
      </c>
      <c r="M16" s="1226" t="s">
        <v>165</v>
      </c>
      <c r="N16" s="1226"/>
      <c r="O16" s="1226" t="s">
        <v>164</v>
      </c>
      <c r="P16" s="1207" t="s">
        <v>165</v>
      </c>
      <c r="Q16" s="1401"/>
    </row>
    <row r="17" spans="1:17" s="141" customFormat="1" ht="21" customHeight="1">
      <c r="A17" s="22" t="s">
        <v>1167</v>
      </c>
      <c r="B17" s="54">
        <v>16708</v>
      </c>
      <c r="C17" s="54">
        <v>7609</v>
      </c>
      <c r="D17" s="54">
        <f>B17-C17</f>
        <v>9099</v>
      </c>
      <c r="E17" s="54">
        <v>21119</v>
      </c>
      <c r="F17" s="54">
        <v>10091</v>
      </c>
      <c r="G17" s="54">
        <f>E17-F17</f>
        <v>11028</v>
      </c>
      <c r="H17" s="54">
        <v>9420</v>
      </c>
      <c r="I17" s="54">
        <v>4023</v>
      </c>
      <c r="J17" s="54">
        <f>H17-I17</f>
        <v>5397</v>
      </c>
      <c r="K17" s="54">
        <v>7502</v>
      </c>
      <c r="L17" s="54">
        <v>3371</v>
      </c>
      <c r="M17" s="54">
        <f>K17-L17</f>
        <v>4131</v>
      </c>
      <c r="N17" s="54">
        <v>9635</v>
      </c>
      <c r="O17" s="54">
        <v>2992</v>
      </c>
      <c r="P17" s="54">
        <f>N17-O17</f>
        <v>6643</v>
      </c>
      <c r="Q17" s="44" t="s">
        <v>1167</v>
      </c>
    </row>
    <row r="18" spans="1:17" s="141" customFormat="1" ht="21" customHeight="1">
      <c r="A18" s="22" t="s">
        <v>1168</v>
      </c>
      <c r="B18" s="54">
        <v>16279</v>
      </c>
      <c r="C18" s="54">
        <v>7972</v>
      </c>
      <c r="D18" s="54">
        <f>B18-C18</f>
        <v>8307</v>
      </c>
      <c r="E18" s="54">
        <v>19381</v>
      </c>
      <c r="F18" s="54">
        <v>9421</v>
      </c>
      <c r="G18" s="54">
        <f>E18-F18</f>
        <v>9960</v>
      </c>
      <c r="H18" s="54">
        <v>10309</v>
      </c>
      <c r="I18" s="54">
        <v>4785</v>
      </c>
      <c r="J18" s="54">
        <f>H18-I18</f>
        <v>5524</v>
      </c>
      <c r="K18" s="54">
        <v>8226</v>
      </c>
      <c r="L18" s="54">
        <v>3577</v>
      </c>
      <c r="M18" s="54">
        <f>K18-L18</f>
        <v>4649</v>
      </c>
      <c r="N18" s="54">
        <v>8659</v>
      </c>
      <c r="O18" s="54">
        <v>2684</v>
      </c>
      <c r="P18" s="54">
        <f>N18-O18</f>
        <v>5975</v>
      </c>
      <c r="Q18" s="44" t="s">
        <v>1168</v>
      </c>
    </row>
    <row r="19" spans="1:17" s="141" customFormat="1" ht="21" customHeight="1">
      <c r="A19" s="25" t="s">
        <v>1169</v>
      </c>
      <c r="B19" s="54">
        <v>16001</v>
      </c>
      <c r="C19" s="54">
        <v>7841</v>
      </c>
      <c r="D19" s="54">
        <v>8161</v>
      </c>
      <c r="E19" s="54">
        <v>20679</v>
      </c>
      <c r="F19" s="54">
        <v>10338</v>
      </c>
      <c r="G19" s="54">
        <f>E19-F19</f>
        <v>10341</v>
      </c>
      <c r="H19" s="54">
        <v>10647</v>
      </c>
      <c r="I19" s="54">
        <v>4642</v>
      </c>
      <c r="J19" s="54">
        <f>H19-I19</f>
        <v>6005</v>
      </c>
      <c r="K19" s="54">
        <v>9010</v>
      </c>
      <c r="L19" s="54">
        <v>3999</v>
      </c>
      <c r="M19" s="54">
        <f>K19-L19</f>
        <v>5011</v>
      </c>
      <c r="N19" s="54">
        <v>10106</v>
      </c>
      <c r="O19" s="54">
        <v>3552</v>
      </c>
      <c r="P19" s="54">
        <f>N19-O19</f>
        <v>6554</v>
      </c>
      <c r="Q19" s="109" t="s">
        <v>1169</v>
      </c>
    </row>
    <row r="20" spans="1:17" s="21" customFormat="1" ht="21" customHeight="1">
      <c r="A20" s="25" t="s">
        <v>1170</v>
      </c>
      <c r="B20" s="54">
        <v>15532</v>
      </c>
      <c r="C20" s="54">
        <v>7636</v>
      </c>
      <c r="D20" s="54">
        <f>B20-C20</f>
        <v>7896</v>
      </c>
      <c r="E20" s="54">
        <v>17533</v>
      </c>
      <c r="F20" s="54">
        <v>8252</v>
      </c>
      <c r="G20" s="54">
        <f>E20-F20</f>
        <v>9281</v>
      </c>
      <c r="H20" s="54">
        <v>11469</v>
      </c>
      <c r="I20" s="54">
        <v>5297</v>
      </c>
      <c r="J20" s="54">
        <f>H20-I20</f>
        <v>6172</v>
      </c>
      <c r="K20" s="54">
        <v>8904</v>
      </c>
      <c r="L20" s="54">
        <v>4483</v>
      </c>
      <c r="M20" s="54">
        <f>K20-L20</f>
        <v>4421</v>
      </c>
      <c r="N20" s="54">
        <v>8440</v>
      </c>
      <c r="O20" s="54">
        <v>2932</v>
      </c>
      <c r="P20" s="54">
        <f>N20-O20</f>
        <v>5508</v>
      </c>
      <c r="Q20" s="109" t="s">
        <v>1170</v>
      </c>
    </row>
    <row r="21" spans="1:17" s="21" customFormat="1" ht="21" customHeight="1">
      <c r="A21" s="25" t="s">
        <v>1171</v>
      </c>
      <c r="B21" s="54">
        <v>15875</v>
      </c>
      <c r="C21" s="54">
        <v>7729</v>
      </c>
      <c r="D21" s="54">
        <v>8145</v>
      </c>
      <c r="E21" s="54">
        <v>16479</v>
      </c>
      <c r="F21" s="54">
        <v>7866</v>
      </c>
      <c r="G21" s="54">
        <v>8614</v>
      </c>
      <c r="H21" s="54">
        <v>10175</v>
      </c>
      <c r="I21" s="54">
        <v>4474</v>
      </c>
      <c r="J21" s="54">
        <v>5701</v>
      </c>
      <c r="K21" s="54">
        <v>10473</v>
      </c>
      <c r="L21" s="54">
        <v>5203</v>
      </c>
      <c r="M21" s="54">
        <v>5269</v>
      </c>
      <c r="N21" s="54">
        <v>9630</v>
      </c>
      <c r="O21" s="54">
        <v>3811</v>
      </c>
      <c r="P21" s="54">
        <v>5818</v>
      </c>
      <c r="Q21" s="109" t="s">
        <v>493</v>
      </c>
    </row>
    <row r="22" spans="1:17" s="171" customFormat="1" ht="21" customHeight="1">
      <c r="A22" s="168" t="s">
        <v>1174</v>
      </c>
      <c r="B22" s="602">
        <f>SUM(C22:D22)</f>
        <v>14954</v>
      </c>
      <c r="C22" s="169">
        <v>7177</v>
      </c>
      <c r="D22" s="169">
        <v>7777</v>
      </c>
      <c r="E22" s="169">
        <f>SUM(F22:G22)</f>
        <v>15937</v>
      </c>
      <c r="F22" s="169">
        <v>7956</v>
      </c>
      <c r="G22" s="169">
        <v>7981</v>
      </c>
      <c r="H22" s="169">
        <f>SUM(I22:J22)</f>
        <v>9154</v>
      </c>
      <c r="I22" s="169">
        <v>3937</v>
      </c>
      <c r="J22" s="169">
        <v>5217</v>
      </c>
      <c r="K22" s="169">
        <f>SUM(L22:M22)</f>
        <v>11341</v>
      </c>
      <c r="L22" s="169">
        <v>5399</v>
      </c>
      <c r="M22" s="169">
        <v>5942</v>
      </c>
      <c r="N22" s="169">
        <f>SUM(O22:P22)</f>
        <v>8868</v>
      </c>
      <c r="O22" s="169">
        <v>3534</v>
      </c>
      <c r="P22" s="169">
        <v>5334</v>
      </c>
      <c r="Q22" s="170" t="s">
        <v>1172</v>
      </c>
    </row>
    <row r="23" spans="1:17" s="61" customFormat="1" ht="21" customHeight="1" thickBot="1">
      <c r="A23" s="73" t="s">
        <v>1173</v>
      </c>
      <c r="B23" s="151">
        <v>15302</v>
      </c>
      <c r="C23" s="1154">
        <v>0</v>
      </c>
      <c r="D23" s="1154">
        <v>0</v>
      </c>
      <c r="E23" s="151">
        <v>16337</v>
      </c>
      <c r="F23" s="1154">
        <v>0</v>
      </c>
      <c r="G23" s="1154">
        <v>0</v>
      </c>
      <c r="H23" s="151">
        <v>18727</v>
      </c>
      <c r="I23" s="1154">
        <v>0</v>
      </c>
      <c r="J23" s="1154">
        <v>0</v>
      </c>
      <c r="K23" s="1154">
        <v>0</v>
      </c>
      <c r="L23" s="1154">
        <v>0</v>
      </c>
      <c r="M23" s="1154">
        <v>0</v>
      </c>
      <c r="N23" s="151">
        <v>11282</v>
      </c>
      <c r="O23" s="1154">
        <v>0</v>
      </c>
      <c r="P23" s="1154">
        <v>0</v>
      </c>
      <c r="Q23" s="74" t="s">
        <v>1173</v>
      </c>
    </row>
    <row r="24" spans="1:17" s="905" customFormat="1" ht="12.75" customHeight="1">
      <c r="A24" s="904" t="s">
        <v>1175</v>
      </c>
      <c r="B24" s="904"/>
      <c r="C24" s="904"/>
      <c r="D24" s="904"/>
      <c r="E24" s="904"/>
      <c r="G24" s="907" t="s">
        <v>1176</v>
      </c>
      <c r="M24" s="1397" t="s">
        <v>1177</v>
      </c>
      <c r="N24" s="1397"/>
      <c r="O24" s="1397"/>
      <c r="P24" s="1397"/>
      <c r="Q24" s="1397"/>
    </row>
    <row r="25" spans="1:17" s="905" customFormat="1" ht="12.75" customHeight="1">
      <c r="A25" s="904" t="s">
        <v>1244</v>
      </c>
      <c r="B25" s="904"/>
      <c r="C25" s="904"/>
      <c r="D25" s="904" t="s">
        <v>1246</v>
      </c>
      <c r="E25" s="904"/>
      <c r="M25" s="1398" t="s">
        <v>1178</v>
      </c>
      <c r="N25" s="1398"/>
      <c r="O25" s="1398"/>
      <c r="P25" s="1398"/>
      <c r="Q25" s="1398"/>
    </row>
    <row r="26" spans="1:17" s="905" customFormat="1" ht="12.75" customHeight="1">
      <c r="A26" s="904" t="s">
        <v>1245</v>
      </c>
      <c r="B26" s="904"/>
      <c r="C26" s="904"/>
      <c r="D26" s="904"/>
      <c r="E26" s="904"/>
      <c r="M26" s="911"/>
      <c r="N26" s="911"/>
      <c r="O26" s="911"/>
      <c r="P26" s="911"/>
      <c r="Q26" s="911"/>
    </row>
    <row r="27" s="251" customFormat="1" ht="12.75" customHeight="1">
      <c r="A27" s="905" t="s">
        <v>1247</v>
      </c>
    </row>
    <row r="28" spans="1:17" s="61" customFormat="1" ht="18" customHeight="1">
      <c r="A28" s="80"/>
      <c r="B28" s="910"/>
      <c r="C28" s="910"/>
      <c r="D28" s="910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910"/>
      <c r="P28" s="910"/>
      <c r="Q28" s="80"/>
    </row>
    <row r="29" spans="1:17" s="61" customFormat="1" ht="18" customHeight="1">
      <c r="A29" s="80"/>
      <c r="B29" s="910"/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910"/>
      <c r="N29" s="910"/>
      <c r="O29" s="910"/>
      <c r="P29" s="910"/>
      <c r="Q29" s="80"/>
    </row>
    <row r="30" spans="1:17" s="61" customFormat="1" ht="18" customHeight="1">
      <c r="A30" s="80"/>
      <c r="B30" s="910"/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80"/>
    </row>
  </sheetData>
  <mergeCells count="17">
    <mergeCell ref="E3:G3"/>
    <mergeCell ref="A1:Q1"/>
    <mergeCell ref="K3:M3"/>
    <mergeCell ref="N3:P3"/>
    <mergeCell ref="Q3:Q5"/>
    <mergeCell ref="A3:A5"/>
    <mergeCell ref="B3:D3"/>
    <mergeCell ref="H3:J3"/>
    <mergeCell ref="M24:Q24"/>
    <mergeCell ref="M25:Q25"/>
    <mergeCell ref="Q14:Q16"/>
    <mergeCell ref="A14:A16"/>
    <mergeCell ref="N14:P14"/>
    <mergeCell ref="K14:M14"/>
    <mergeCell ref="B14:D14"/>
    <mergeCell ref="E14:G14"/>
    <mergeCell ref="H14:J14"/>
  </mergeCells>
  <printOptions/>
  <pageMargins left="0.4" right="0.27" top="0.59" bottom="0.6" header="0.36" footer="0.24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14"/>
  <sheetViews>
    <sheetView zoomScale="75" zoomScaleNormal="75" workbookViewId="0" topLeftCell="A7">
      <selection activeCell="F24" sqref="F24"/>
    </sheetView>
  </sheetViews>
  <sheetFormatPr defaultColWidth="8.88671875" defaultRowHeight="13.5"/>
  <cols>
    <col min="1" max="1" width="11.77734375" style="62" customWidth="1"/>
    <col min="2" max="3" width="11.10546875" style="62" customWidth="1"/>
    <col min="4" max="4" width="11.5546875" style="62" customWidth="1"/>
    <col min="5" max="5" width="9.77734375" style="62" customWidth="1"/>
    <col min="6" max="6" width="13.10546875" style="62" customWidth="1"/>
    <col min="7" max="7" width="13.3359375" style="62" customWidth="1"/>
    <col min="8" max="8" width="13.4453125" style="62" customWidth="1"/>
    <col min="9" max="9" width="13.5546875" style="62" customWidth="1"/>
    <col min="10" max="10" width="13.10546875" style="62" customWidth="1"/>
    <col min="11" max="11" width="10.99609375" style="62" customWidth="1"/>
    <col min="12" max="12" width="9.3359375" style="62" customWidth="1"/>
    <col min="13" max="13" width="9.10546875" style="62" customWidth="1"/>
    <col min="14" max="14" width="11.10546875" style="62" customWidth="1"/>
    <col min="15" max="16384" width="12.77734375" style="62" customWidth="1"/>
  </cols>
  <sheetData>
    <row r="1" spans="1:14" s="979" customFormat="1" ht="51" customHeight="1">
      <c r="A1" s="1504" t="s">
        <v>1450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</row>
    <row r="2" spans="1:14" s="71" customFormat="1" ht="20.25" customHeight="1" thickBot="1">
      <c r="A2" s="432" t="s">
        <v>1470</v>
      </c>
      <c r="N2" s="385" t="s">
        <v>1471</v>
      </c>
    </row>
    <row r="3" spans="1:14" s="942" customFormat="1" ht="54.75" customHeight="1">
      <c r="A3" s="1509" t="s">
        <v>1609</v>
      </c>
      <c r="B3" s="1505" t="s">
        <v>1610</v>
      </c>
      <c r="C3" s="1506"/>
      <c r="D3" s="1507"/>
      <c r="E3" s="1505" t="s">
        <v>1611</v>
      </c>
      <c r="F3" s="1506"/>
      <c r="G3" s="1507"/>
      <c r="H3" s="1508" t="s">
        <v>1612</v>
      </c>
      <c r="I3" s="1506"/>
      <c r="J3" s="1507"/>
      <c r="K3" s="1505" t="s">
        <v>1613</v>
      </c>
      <c r="L3" s="1506"/>
      <c r="M3" s="1507"/>
      <c r="N3" s="1512" t="s">
        <v>1614</v>
      </c>
    </row>
    <row r="4" spans="1:14" s="942" customFormat="1" ht="54.75" customHeight="1">
      <c r="A4" s="1510"/>
      <c r="B4" s="944" t="s">
        <v>1615</v>
      </c>
      <c r="C4" s="944" t="s">
        <v>1616</v>
      </c>
      <c r="D4" s="944" t="s">
        <v>1617</v>
      </c>
      <c r="E4" s="944" t="s">
        <v>1615</v>
      </c>
      <c r="F4" s="944" t="s">
        <v>1616</v>
      </c>
      <c r="G4" s="944" t="s">
        <v>1617</v>
      </c>
      <c r="H4" s="944" t="s">
        <v>1615</v>
      </c>
      <c r="I4" s="944" t="s">
        <v>1616</v>
      </c>
      <c r="J4" s="944" t="s">
        <v>1617</v>
      </c>
      <c r="K4" s="945" t="s">
        <v>1615</v>
      </c>
      <c r="L4" s="944" t="s">
        <v>1616</v>
      </c>
      <c r="M4" s="944" t="s">
        <v>1617</v>
      </c>
      <c r="N4" s="1513"/>
    </row>
    <row r="5" spans="1:14" s="942" customFormat="1" ht="54.75" customHeight="1">
      <c r="A5" s="1511"/>
      <c r="B5" s="947" t="s">
        <v>1618</v>
      </c>
      <c r="C5" s="948" t="s">
        <v>1619</v>
      </c>
      <c r="D5" s="948" t="s">
        <v>1620</v>
      </c>
      <c r="E5" s="947" t="s">
        <v>1618</v>
      </c>
      <c r="F5" s="948" t="s">
        <v>1619</v>
      </c>
      <c r="G5" s="948" t="s">
        <v>1620</v>
      </c>
      <c r="H5" s="947" t="s">
        <v>1618</v>
      </c>
      <c r="I5" s="948" t="s">
        <v>1619</v>
      </c>
      <c r="J5" s="948" t="s">
        <v>1620</v>
      </c>
      <c r="K5" s="949" t="s">
        <v>1618</v>
      </c>
      <c r="L5" s="948" t="s">
        <v>1619</v>
      </c>
      <c r="M5" s="948" t="s">
        <v>1620</v>
      </c>
      <c r="N5" s="1514"/>
    </row>
    <row r="6" spans="1:14" s="761" customFormat="1" ht="51.75" customHeight="1">
      <c r="A6" s="950" t="s">
        <v>444</v>
      </c>
      <c r="B6" s="1374">
        <v>4804</v>
      </c>
      <c r="C6" s="1374">
        <v>2891180</v>
      </c>
      <c r="D6" s="1374">
        <v>1763619</v>
      </c>
      <c r="E6" s="1374">
        <v>410273</v>
      </c>
      <c r="F6" s="1374">
        <v>41443342</v>
      </c>
      <c r="G6" s="1374">
        <v>31082506</v>
      </c>
      <c r="H6" s="1375" t="s">
        <v>441</v>
      </c>
      <c r="I6" s="1375" t="s">
        <v>441</v>
      </c>
      <c r="J6" s="1375" t="s">
        <v>441</v>
      </c>
      <c r="K6" s="1375" t="s">
        <v>441</v>
      </c>
      <c r="L6" s="1375" t="s">
        <v>441</v>
      </c>
      <c r="M6" s="1375" t="s">
        <v>441</v>
      </c>
      <c r="N6" s="946" t="s">
        <v>1621</v>
      </c>
    </row>
    <row r="7" spans="1:14" s="761" customFormat="1" ht="51.75" customHeight="1">
      <c r="A7" s="950" t="s">
        <v>452</v>
      </c>
      <c r="B7" s="1374">
        <v>3056</v>
      </c>
      <c r="C7" s="1374">
        <v>1985823</v>
      </c>
      <c r="D7" s="1374">
        <v>1136832</v>
      </c>
      <c r="E7" s="1374">
        <v>490874</v>
      </c>
      <c r="F7" s="1374">
        <v>53242732</v>
      </c>
      <c r="G7" s="1374">
        <v>37797298</v>
      </c>
      <c r="H7" s="1374" t="s">
        <v>441</v>
      </c>
      <c r="I7" s="1374" t="s">
        <v>441</v>
      </c>
      <c r="J7" s="1374" t="s">
        <v>441</v>
      </c>
      <c r="K7" s="1374" t="s">
        <v>441</v>
      </c>
      <c r="L7" s="1374" t="s">
        <v>441</v>
      </c>
      <c r="M7" s="1376" t="s">
        <v>441</v>
      </c>
      <c r="N7" s="946" t="s">
        <v>1507</v>
      </c>
    </row>
    <row r="8" spans="1:14" s="761" customFormat="1" ht="51.75" customHeight="1">
      <c r="A8" s="943" t="s">
        <v>1508</v>
      </c>
      <c r="B8" s="1374">
        <v>2136</v>
      </c>
      <c r="C8" s="1374">
        <v>1302960</v>
      </c>
      <c r="D8" s="1374">
        <v>735207</v>
      </c>
      <c r="E8" s="1374">
        <v>549911</v>
      </c>
      <c r="F8" s="1374">
        <v>60490210</v>
      </c>
      <c r="G8" s="1374">
        <v>45367657</v>
      </c>
      <c r="H8" s="1374" t="s">
        <v>949</v>
      </c>
      <c r="I8" s="1374" t="s">
        <v>949</v>
      </c>
      <c r="J8" s="1374" t="s">
        <v>949</v>
      </c>
      <c r="K8" s="1374" t="s">
        <v>949</v>
      </c>
      <c r="L8" s="1374" t="s">
        <v>949</v>
      </c>
      <c r="M8" s="1376" t="s">
        <v>949</v>
      </c>
      <c r="N8" s="946" t="s">
        <v>1508</v>
      </c>
    </row>
    <row r="9" spans="1:14" s="761" customFormat="1" ht="51.75" customHeight="1">
      <c r="A9" s="943" t="s">
        <v>493</v>
      </c>
      <c r="B9" s="1374">
        <v>1590</v>
      </c>
      <c r="C9" s="1374">
        <v>1062120</v>
      </c>
      <c r="D9" s="1374">
        <v>599430</v>
      </c>
      <c r="E9" s="1374">
        <v>602172</v>
      </c>
      <c r="F9" s="1374">
        <v>65962190</v>
      </c>
      <c r="G9" s="1374">
        <v>47571588</v>
      </c>
      <c r="H9" s="1374" t="s">
        <v>441</v>
      </c>
      <c r="I9" s="1374" t="s">
        <v>441</v>
      </c>
      <c r="J9" s="1374" t="s">
        <v>441</v>
      </c>
      <c r="K9" s="1374" t="s">
        <v>441</v>
      </c>
      <c r="L9" s="1374" t="s">
        <v>441</v>
      </c>
      <c r="M9" s="1376" t="s">
        <v>441</v>
      </c>
      <c r="N9" s="946" t="s">
        <v>493</v>
      </c>
    </row>
    <row r="10" spans="1:29" s="953" customFormat="1" ht="51.75" customHeight="1">
      <c r="A10" s="951" t="s">
        <v>1509</v>
      </c>
      <c r="B10" s="437">
        <v>1690</v>
      </c>
      <c r="C10" s="437">
        <v>1098500</v>
      </c>
      <c r="D10" s="437">
        <v>637130</v>
      </c>
      <c r="E10" s="437">
        <v>612991</v>
      </c>
      <c r="F10" s="437">
        <v>67429010</v>
      </c>
      <c r="G10" s="437">
        <v>49039280</v>
      </c>
      <c r="H10" s="437" t="s">
        <v>441</v>
      </c>
      <c r="I10" s="437" t="s">
        <v>441</v>
      </c>
      <c r="J10" s="437" t="s">
        <v>441</v>
      </c>
      <c r="K10" s="437" t="s">
        <v>441</v>
      </c>
      <c r="L10" s="437" t="s">
        <v>441</v>
      </c>
      <c r="M10" s="1377" t="s">
        <v>441</v>
      </c>
      <c r="N10" s="952" t="s">
        <v>1509</v>
      </c>
      <c r="O10" s="775"/>
      <c r="P10" s="775"/>
      <c r="Q10" s="775"/>
      <c r="R10" s="775"/>
      <c r="S10" s="775"/>
      <c r="T10" s="775"/>
      <c r="U10" s="775"/>
      <c r="V10" s="775"/>
      <c r="W10" s="775"/>
      <c r="X10" s="775"/>
      <c r="Y10" s="775"/>
      <c r="Z10" s="775"/>
      <c r="AA10" s="775"/>
      <c r="AB10" s="775"/>
      <c r="AC10" s="775"/>
    </row>
    <row r="11" spans="1:29" s="956" customFormat="1" ht="51.75" customHeight="1" thickBot="1">
      <c r="A11" s="954" t="s">
        <v>1622</v>
      </c>
      <c r="B11" s="1378">
        <v>2083</v>
      </c>
      <c r="C11" s="1378">
        <v>1353950</v>
      </c>
      <c r="D11" s="1378">
        <v>783208</v>
      </c>
      <c r="E11" s="1378">
        <v>558360</v>
      </c>
      <c r="F11" s="1378">
        <v>64211400</v>
      </c>
      <c r="G11" s="1378">
        <v>44668800</v>
      </c>
      <c r="H11" s="1378">
        <v>3207636</v>
      </c>
      <c r="I11" s="1378" t="s">
        <v>441</v>
      </c>
      <c r="J11" s="1378" t="s">
        <v>441</v>
      </c>
      <c r="K11" s="1378">
        <v>564</v>
      </c>
      <c r="L11" s="1378" t="s">
        <v>441</v>
      </c>
      <c r="M11" s="1379" t="s">
        <v>441</v>
      </c>
      <c r="N11" s="779" t="s">
        <v>1622</v>
      </c>
      <c r="O11" s="955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5"/>
      <c r="AB11" s="955"/>
      <c r="AC11" s="955"/>
    </row>
    <row r="12" spans="1:14" s="937" customFormat="1" ht="19.5" customHeight="1">
      <c r="A12" s="936" t="s">
        <v>1608</v>
      </c>
      <c r="B12" s="936"/>
      <c r="F12" s="938" t="s">
        <v>1571</v>
      </c>
      <c r="G12" s="939"/>
      <c r="H12" s="939"/>
      <c r="I12" s="939"/>
      <c r="J12" s="939"/>
      <c r="K12" s="939"/>
      <c r="L12" s="939"/>
      <c r="M12" s="940"/>
      <c r="N12" s="941" t="s">
        <v>1607</v>
      </c>
    </row>
    <row r="13" spans="1:29" s="381" customFormat="1" ht="19.5" customHeight="1">
      <c r="A13" s="381" t="s">
        <v>394</v>
      </c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</row>
    <row r="14" spans="14:29" s="1" customFormat="1" ht="13.5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="20" customFormat="1" ht="13.5"/>
    <row r="16" s="20" customFormat="1" ht="13.5"/>
    <row r="17" s="20" customFormat="1" ht="13.5"/>
    <row r="18" s="20" customFormat="1" ht="13.5"/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</sheetData>
  <mergeCells count="7">
    <mergeCell ref="A1:N1"/>
    <mergeCell ref="B3:D3"/>
    <mergeCell ref="E3:G3"/>
    <mergeCell ref="H3:J3"/>
    <mergeCell ref="K3:M3"/>
    <mergeCell ref="A3:A5"/>
    <mergeCell ref="N3:N5"/>
  </mergeCells>
  <printOptions/>
  <pageMargins left="0.36" right="0.34" top="1" bottom="1" header="0.5" footer="0.5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5"/>
  <sheetViews>
    <sheetView zoomScale="75" zoomScaleNormal="75" workbookViewId="0" topLeftCell="D4">
      <selection activeCell="Q14" sqref="Q14"/>
    </sheetView>
  </sheetViews>
  <sheetFormatPr defaultColWidth="8.88671875" defaultRowHeight="13.5"/>
  <cols>
    <col min="1" max="1" width="12.77734375" style="62" customWidth="1"/>
    <col min="2" max="2" width="9.3359375" style="62" customWidth="1"/>
    <col min="3" max="3" width="9.77734375" style="62" customWidth="1"/>
    <col min="4" max="4" width="9.4453125" style="62" customWidth="1"/>
    <col min="5" max="5" width="9.10546875" style="62" customWidth="1"/>
    <col min="6" max="7" width="10.10546875" style="62" customWidth="1"/>
    <col min="8" max="9" width="10.3359375" style="62" customWidth="1"/>
    <col min="10" max="10" width="10.10546875" style="62" customWidth="1"/>
    <col min="11" max="12" width="9.88671875" style="62" customWidth="1"/>
    <col min="13" max="13" width="10.4453125" style="62" customWidth="1"/>
    <col min="14" max="14" width="9.99609375" style="62" customWidth="1"/>
    <col min="15" max="15" width="9.4453125" style="62" customWidth="1"/>
    <col min="16" max="16" width="10.77734375" style="62" customWidth="1"/>
    <col min="17" max="17" width="12.5546875" style="62" customWidth="1"/>
    <col min="18" max="16384" width="12.77734375" style="62" customWidth="1"/>
  </cols>
  <sheetData>
    <row r="1" spans="1:17" s="979" customFormat="1" ht="50.25" customHeight="1">
      <c r="A1" s="1406" t="s">
        <v>1659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</row>
    <row r="2" spans="1:17" s="71" customFormat="1" ht="21" customHeight="1" thickBot="1">
      <c r="A2" s="71" t="s">
        <v>1505</v>
      </c>
      <c r="Q2" s="88" t="s">
        <v>1506</v>
      </c>
    </row>
    <row r="3" spans="1:17" s="71" customFormat="1" ht="60" customHeight="1">
      <c r="A3" s="1519" t="s">
        <v>464</v>
      </c>
      <c r="B3" s="442" t="s">
        <v>1472</v>
      </c>
      <c r="C3" s="142" t="s">
        <v>1473</v>
      </c>
      <c r="D3" s="142" t="s">
        <v>1474</v>
      </c>
      <c r="E3" s="1516" t="s">
        <v>1475</v>
      </c>
      <c r="F3" s="1517"/>
      <c r="G3" s="1517"/>
      <c r="H3" s="1517"/>
      <c r="I3" s="1518"/>
      <c r="J3" s="443" t="s">
        <v>1476</v>
      </c>
      <c r="K3" s="444" t="s">
        <v>1477</v>
      </c>
      <c r="L3" s="1516" t="s">
        <v>1478</v>
      </c>
      <c r="M3" s="1517"/>
      <c r="N3" s="1517"/>
      <c r="O3" s="1517"/>
      <c r="P3" s="1517"/>
      <c r="Q3" s="1522" t="s">
        <v>464</v>
      </c>
    </row>
    <row r="4" spans="1:17" s="71" customFormat="1" ht="60" customHeight="1">
      <c r="A4" s="1520"/>
      <c r="B4" s="398"/>
      <c r="C4" s="383" t="s">
        <v>1479</v>
      </c>
      <c r="D4" s="383" t="s">
        <v>1480</v>
      </c>
      <c r="E4" s="445" t="s">
        <v>1481</v>
      </c>
      <c r="F4" s="446" t="s">
        <v>1482</v>
      </c>
      <c r="G4" s="447" t="s">
        <v>489</v>
      </c>
      <c r="H4" s="85" t="s">
        <v>1483</v>
      </c>
      <c r="I4" s="85" t="s">
        <v>1484</v>
      </c>
      <c r="J4" s="448" t="s">
        <v>1485</v>
      </c>
      <c r="K4" s="449" t="s">
        <v>1485</v>
      </c>
      <c r="L4" s="85" t="s">
        <v>1486</v>
      </c>
      <c r="M4" s="446" t="s">
        <v>1487</v>
      </c>
      <c r="N4" s="447" t="s">
        <v>1488</v>
      </c>
      <c r="O4" s="447" t="s">
        <v>1489</v>
      </c>
      <c r="P4" s="450" t="s">
        <v>1490</v>
      </c>
      <c r="Q4" s="1523"/>
    </row>
    <row r="5" spans="1:17" s="71" customFormat="1" ht="60" customHeight="1">
      <c r="A5" s="1521"/>
      <c r="B5" s="143" t="s">
        <v>1491</v>
      </c>
      <c r="C5" s="86" t="s">
        <v>1492</v>
      </c>
      <c r="D5" s="86" t="s">
        <v>1493</v>
      </c>
      <c r="E5" s="90" t="s">
        <v>1494</v>
      </c>
      <c r="F5" s="86" t="s">
        <v>1495</v>
      </c>
      <c r="G5" s="86"/>
      <c r="H5" s="86" t="s">
        <v>1496</v>
      </c>
      <c r="I5" s="86" t="s">
        <v>1497</v>
      </c>
      <c r="J5" s="451" t="s">
        <v>1498</v>
      </c>
      <c r="K5" s="86" t="s">
        <v>1499</v>
      </c>
      <c r="L5" s="90" t="s">
        <v>1494</v>
      </c>
      <c r="M5" s="86" t="s">
        <v>1500</v>
      </c>
      <c r="N5" s="86" t="s">
        <v>1501</v>
      </c>
      <c r="O5" s="86" t="s">
        <v>1502</v>
      </c>
      <c r="P5" s="384" t="s">
        <v>1503</v>
      </c>
      <c r="Q5" s="1524"/>
    </row>
    <row r="6" spans="1:17" s="382" customFormat="1" ht="39.75" customHeight="1">
      <c r="A6" s="965" t="s">
        <v>549</v>
      </c>
      <c r="B6" s="452">
        <f>SUM(C6,D6,E6,J6,K6,L6)</f>
        <v>416</v>
      </c>
      <c r="C6" s="452">
        <v>1</v>
      </c>
      <c r="D6" s="452" t="s">
        <v>1504</v>
      </c>
      <c r="E6" s="452">
        <v>21</v>
      </c>
      <c r="F6" s="452">
        <v>19</v>
      </c>
      <c r="G6" s="966" t="s">
        <v>978</v>
      </c>
      <c r="H6" s="452">
        <v>2</v>
      </c>
      <c r="I6" s="452" t="s">
        <v>1654</v>
      </c>
      <c r="J6" s="452" t="s">
        <v>1654</v>
      </c>
      <c r="K6" s="452">
        <v>1</v>
      </c>
      <c r="L6" s="452">
        <v>393</v>
      </c>
      <c r="M6" s="452">
        <v>346</v>
      </c>
      <c r="N6" s="452" t="s">
        <v>1654</v>
      </c>
      <c r="O6" s="452">
        <v>47</v>
      </c>
      <c r="P6" s="452" t="s">
        <v>1654</v>
      </c>
      <c r="Q6" s="967" t="s">
        <v>873</v>
      </c>
    </row>
    <row r="7" spans="1:17" s="382" customFormat="1" ht="39.75" customHeight="1">
      <c r="A7" s="968" t="s">
        <v>874</v>
      </c>
      <c r="B7" s="452" t="s">
        <v>1654</v>
      </c>
      <c r="C7" s="452" t="s">
        <v>1654</v>
      </c>
      <c r="D7" s="452" t="s">
        <v>1654</v>
      </c>
      <c r="E7" s="452" t="s">
        <v>1654</v>
      </c>
      <c r="F7" s="452" t="s">
        <v>1654</v>
      </c>
      <c r="G7" s="966" t="s">
        <v>978</v>
      </c>
      <c r="H7" s="452" t="s">
        <v>1654</v>
      </c>
      <c r="I7" s="452" t="s">
        <v>1654</v>
      </c>
      <c r="J7" s="452" t="s">
        <v>1654</v>
      </c>
      <c r="K7" s="452" t="s">
        <v>1654</v>
      </c>
      <c r="L7" s="452" t="s">
        <v>1654</v>
      </c>
      <c r="M7" s="452" t="s">
        <v>1654</v>
      </c>
      <c r="N7" s="452" t="s">
        <v>1654</v>
      </c>
      <c r="O7" s="452" t="s">
        <v>1654</v>
      </c>
      <c r="P7" s="452" t="s">
        <v>1654</v>
      </c>
      <c r="Q7" s="969" t="s">
        <v>874</v>
      </c>
    </row>
    <row r="8" spans="1:17" s="382" customFormat="1" ht="39.75" customHeight="1">
      <c r="A8" s="965" t="s">
        <v>875</v>
      </c>
      <c r="B8" s="452">
        <f>SUM(C8,D8,E8,J8,K8,L8)</f>
        <v>435</v>
      </c>
      <c r="C8" s="452">
        <v>1</v>
      </c>
      <c r="D8" s="452" t="s">
        <v>423</v>
      </c>
      <c r="E8" s="452">
        <f>SUM(F8:I8)</f>
        <v>24</v>
      </c>
      <c r="F8" s="452">
        <v>21</v>
      </c>
      <c r="G8" s="966" t="s">
        <v>978</v>
      </c>
      <c r="H8" s="452">
        <v>2</v>
      </c>
      <c r="I8" s="452">
        <v>1</v>
      </c>
      <c r="J8" s="452" t="s">
        <v>423</v>
      </c>
      <c r="K8" s="452">
        <v>1</v>
      </c>
      <c r="L8" s="452">
        <v>409</v>
      </c>
      <c r="M8" s="452">
        <v>352</v>
      </c>
      <c r="N8" s="452" t="s">
        <v>423</v>
      </c>
      <c r="O8" s="452">
        <v>57</v>
      </c>
      <c r="P8" s="452" t="s">
        <v>423</v>
      </c>
      <c r="Q8" s="970" t="s">
        <v>875</v>
      </c>
    </row>
    <row r="9" spans="1:17" s="381" customFormat="1" ht="39.75" customHeight="1">
      <c r="A9" s="968" t="s">
        <v>876</v>
      </c>
      <c r="B9" s="453">
        <v>139</v>
      </c>
      <c r="C9" s="453">
        <v>1</v>
      </c>
      <c r="D9" s="453">
        <v>1</v>
      </c>
      <c r="E9" s="453">
        <v>19</v>
      </c>
      <c r="F9" s="453">
        <v>18</v>
      </c>
      <c r="G9" s="966" t="s">
        <v>978</v>
      </c>
      <c r="H9" s="453">
        <v>1</v>
      </c>
      <c r="I9" s="454" t="s">
        <v>463</v>
      </c>
      <c r="J9" s="453">
        <v>2</v>
      </c>
      <c r="K9" s="453">
        <v>3</v>
      </c>
      <c r="L9" s="453">
        <v>113</v>
      </c>
      <c r="M9" s="453">
        <v>100</v>
      </c>
      <c r="N9" s="453">
        <v>1</v>
      </c>
      <c r="O9" s="453">
        <v>12</v>
      </c>
      <c r="P9" s="454" t="s">
        <v>463</v>
      </c>
      <c r="Q9" s="969" t="s">
        <v>876</v>
      </c>
    </row>
    <row r="10" spans="1:17" s="382" customFormat="1" ht="39.75" customHeight="1">
      <c r="A10" s="965" t="s">
        <v>877</v>
      </c>
      <c r="B10" s="452">
        <v>448</v>
      </c>
      <c r="C10" s="452">
        <v>1</v>
      </c>
      <c r="D10" s="452">
        <v>1</v>
      </c>
      <c r="E10" s="452">
        <v>26</v>
      </c>
      <c r="F10" s="452">
        <v>23</v>
      </c>
      <c r="G10" s="966" t="s">
        <v>978</v>
      </c>
      <c r="H10" s="452">
        <v>2</v>
      </c>
      <c r="I10" s="452">
        <v>1</v>
      </c>
      <c r="J10" s="452" t="s">
        <v>1016</v>
      </c>
      <c r="K10" s="452">
        <v>1</v>
      </c>
      <c r="L10" s="452">
        <v>419</v>
      </c>
      <c r="M10" s="452">
        <v>358</v>
      </c>
      <c r="N10" s="452" t="s">
        <v>1016</v>
      </c>
      <c r="O10" s="452">
        <v>61</v>
      </c>
      <c r="P10" s="452" t="s">
        <v>1016</v>
      </c>
      <c r="Q10" s="970" t="s">
        <v>877</v>
      </c>
    </row>
    <row r="11" spans="1:17" s="381" customFormat="1" ht="39.75" customHeight="1">
      <c r="A11" s="968" t="s">
        <v>878</v>
      </c>
      <c r="B11" s="453">
        <v>150</v>
      </c>
      <c r="C11" s="453">
        <v>1</v>
      </c>
      <c r="D11" s="453">
        <v>1</v>
      </c>
      <c r="E11" s="453">
        <v>23</v>
      </c>
      <c r="F11" s="453">
        <v>22</v>
      </c>
      <c r="G11" s="966" t="s">
        <v>978</v>
      </c>
      <c r="H11" s="453">
        <v>1</v>
      </c>
      <c r="I11" s="454" t="s">
        <v>463</v>
      </c>
      <c r="J11" s="453">
        <v>2</v>
      </c>
      <c r="K11" s="453">
        <v>3</v>
      </c>
      <c r="L11" s="453">
        <v>120</v>
      </c>
      <c r="M11" s="453">
        <v>103</v>
      </c>
      <c r="N11" s="453">
        <v>1</v>
      </c>
      <c r="O11" s="453">
        <v>16</v>
      </c>
      <c r="P11" s="454" t="s">
        <v>463</v>
      </c>
      <c r="Q11" s="969" t="s">
        <v>878</v>
      </c>
    </row>
    <row r="12" spans="1:17" s="438" customFormat="1" ht="39.75" customHeight="1">
      <c r="A12" s="971" t="s">
        <v>879</v>
      </c>
      <c r="B12" s="455">
        <f>SUM(C12,D12,E12,J12,K12,L12)</f>
        <v>525</v>
      </c>
      <c r="C12" s="455">
        <v>1</v>
      </c>
      <c r="D12" s="455">
        <v>1</v>
      </c>
      <c r="E12" s="455">
        <v>37</v>
      </c>
      <c r="F12" s="455">
        <v>9</v>
      </c>
      <c r="G12" s="455">
        <v>25</v>
      </c>
      <c r="H12" s="455">
        <v>2</v>
      </c>
      <c r="I12" s="455">
        <v>1</v>
      </c>
      <c r="J12" s="454" t="s">
        <v>463</v>
      </c>
      <c r="K12" s="455">
        <v>2</v>
      </c>
      <c r="L12" s="455">
        <v>484</v>
      </c>
      <c r="M12" s="455">
        <v>399</v>
      </c>
      <c r="N12" s="454" t="s">
        <v>463</v>
      </c>
      <c r="O12" s="455">
        <v>83</v>
      </c>
      <c r="P12" s="455">
        <v>2</v>
      </c>
      <c r="Q12" s="972" t="s">
        <v>879</v>
      </c>
    </row>
    <row r="13" spans="1:17" s="438" customFormat="1" ht="39.75" customHeight="1">
      <c r="A13" s="968" t="s">
        <v>890</v>
      </c>
      <c r="B13" s="455">
        <v>153</v>
      </c>
      <c r="C13" s="455">
        <v>1</v>
      </c>
      <c r="D13" s="455">
        <v>1</v>
      </c>
      <c r="E13" s="455">
        <v>31</v>
      </c>
      <c r="F13" s="455">
        <v>10</v>
      </c>
      <c r="G13" s="455">
        <v>20</v>
      </c>
      <c r="H13" s="455">
        <v>1</v>
      </c>
      <c r="I13" s="454" t="s">
        <v>985</v>
      </c>
      <c r="J13" s="455">
        <v>2</v>
      </c>
      <c r="K13" s="455">
        <v>4</v>
      </c>
      <c r="L13" s="455">
        <v>114</v>
      </c>
      <c r="M13" s="455">
        <v>98</v>
      </c>
      <c r="N13" s="455">
        <v>1</v>
      </c>
      <c r="O13" s="455">
        <v>15</v>
      </c>
      <c r="P13" s="454" t="s">
        <v>985</v>
      </c>
      <c r="Q13" s="969" t="s">
        <v>550</v>
      </c>
    </row>
    <row r="14" spans="1:17" s="441" customFormat="1" ht="39.75" customHeight="1" thickBot="1">
      <c r="A14" s="440" t="s">
        <v>1510</v>
      </c>
      <c r="B14" s="439">
        <v>734</v>
      </c>
      <c r="C14" s="456">
        <v>2</v>
      </c>
      <c r="D14" s="456">
        <v>2</v>
      </c>
      <c r="E14" s="456">
        <v>85</v>
      </c>
      <c r="F14" s="456">
        <v>21</v>
      </c>
      <c r="G14" s="456">
        <v>60</v>
      </c>
      <c r="H14" s="456">
        <v>3</v>
      </c>
      <c r="I14" s="456">
        <v>1</v>
      </c>
      <c r="J14" s="456">
        <v>2</v>
      </c>
      <c r="K14" s="456">
        <v>10</v>
      </c>
      <c r="L14" s="456">
        <v>633</v>
      </c>
      <c r="M14" s="456">
        <v>525</v>
      </c>
      <c r="N14" s="456">
        <v>1</v>
      </c>
      <c r="O14" s="456">
        <v>105</v>
      </c>
      <c r="P14" s="456">
        <v>2</v>
      </c>
      <c r="Q14" s="439" t="s">
        <v>1510</v>
      </c>
    </row>
    <row r="15" spans="1:17" s="382" customFormat="1" ht="22.5" customHeight="1">
      <c r="A15" s="381" t="s">
        <v>1655</v>
      </c>
      <c r="B15" s="381"/>
      <c r="C15" s="381"/>
      <c r="D15" s="381"/>
      <c r="E15" s="381"/>
      <c r="F15" s="381"/>
      <c r="G15" s="381"/>
      <c r="H15" s="381"/>
      <c r="I15" s="381"/>
      <c r="J15" s="1515" t="s">
        <v>1656</v>
      </c>
      <c r="K15" s="1515"/>
      <c r="L15" s="1515"/>
      <c r="M15" s="1515"/>
      <c r="N15" s="1515"/>
      <c r="O15" s="1515"/>
      <c r="P15" s="1515"/>
      <c r="Q15" s="1515"/>
    </row>
    <row r="16" s="20" customFormat="1" ht="13.5"/>
    <row r="17" s="20" customFormat="1" ht="13.5"/>
    <row r="18" s="20" customFormat="1" ht="13.5"/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</sheetData>
  <mergeCells count="6">
    <mergeCell ref="J15:Q15"/>
    <mergeCell ref="A1:Q1"/>
    <mergeCell ref="E3:I3"/>
    <mergeCell ref="L3:P3"/>
    <mergeCell ref="A3:A5"/>
    <mergeCell ref="Q3:Q5"/>
  </mergeCells>
  <printOptions/>
  <pageMargins left="0.36" right="0.3" top="1" bottom="1" header="0.5" footer="0.5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C7">
      <selection activeCell="I16" sqref="I16"/>
    </sheetView>
  </sheetViews>
  <sheetFormatPr defaultColWidth="8.88671875" defaultRowHeight="13.5"/>
  <cols>
    <col min="1" max="8" width="19.3359375" style="0" customWidth="1"/>
    <col min="9" max="9" width="19.5546875" style="0" customWidth="1"/>
    <col min="10" max="16384" width="16.77734375" style="0" customWidth="1"/>
  </cols>
  <sheetData>
    <row r="1" spans="1:9" s="977" customFormat="1" ht="48.75" customHeight="1">
      <c r="A1" s="1272" t="s">
        <v>1657</v>
      </c>
      <c r="B1" s="1272"/>
      <c r="C1" s="1272"/>
      <c r="D1" s="1272"/>
      <c r="E1" s="1272"/>
      <c r="F1" s="1272"/>
      <c r="G1" s="1272"/>
      <c r="H1" s="1272"/>
      <c r="I1" s="1272"/>
    </row>
    <row r="2" spans="1:9" s="71" customFormat="1" ht="13.5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9" s="389" customFormat="1" ht="21" customHeight="1" thickBot="1">
      <c r="A3" s="389" t="s">
        <v>715</v>
      </c>
      <c r="I3" s="787" t="s">
        <v>716</v>
      </c>
    </row>
    <row r="4" spans="1:9" s="783" customFormat="1" ht="39.75" customHeight="1">
      <c r="A4" s="1525" t="s">
        <v>464</v>
      </c>
      <c r="B4" s="781" t="s">
        <v>456</v>
      </c>
      <c r="C4" s="782" t="s">
        <v>1560</v>
      </c>
      <c r="D4" s="781" t="s">
        <v>1561</v>
      </c>
      <c r="E4" s="782" t="s">
        <v>1562</v>
      </c>
      <c r="F4" s="781" t="s">
        <v>1563</v>
      </c>
      <c r="G4" s="782" t="s">
        <v>1564</v>
      </c>
      <c r="H4" s="781" t="s">
        <v>1565</v>
      </c>
      <c r="I4" s="1527" t="s">
        <v>498</v>
      </c>
    </row>
    <row r="5" spans="1:9" s="783" customFormat="1" ht="39.75" customHeight="1">
      <c r="A5" s="1526"/>
      <c r="B5" s="784" t="s">
        <v>450</v>
      </c>
      <c r="C5" s="785" t="s">
        <v>1566</v>
      </c>
      <c r="D5" s="784" t="s">
        <v>1567</v>
      </c>
      <c r="E5" s="785" t="s">
        <v>1568</v>
      </c>
      <c r="F5" s="786" t="s">
        <v>333</v>
      </c>
      <c r="G5" s="785" t="s">
        <v>334</v>
      </c>
      <c r="H5" s="784" t="s">
        <v>439</v>
      </c>
      <c r="I5" s="1528"/>
    </row>
    <row r="6" spans="1:9" s="761" customFormat="1" ht="39.75" customHeight="1">
      <c r="A6" s="758" t="s">
        <v>872</v>
      </c>
      <c r="B6" s="759">
        <f>SUM(C6:H6)</f>
        <v>84101</v>
      </c>
      <c r="C6" s="759">
        <v>24029</v>
      </c>
      <c r="D6" s="759">
        <v>57450</v>
      </c>
      <c r="E6" s="759">
        <v>208</v>
      </c>
      <c r="F6" s="759">
        <v>0</v>
      </c>
      <c r="G6" s="759">
        <v>2303</v>
      </c>
      <c r="H6" s="759">
        <v>111</v>
      </c>
      <c r="I6" s="760" t="s">
        <v>872</v>
      </c>
    </row>
    <row r="7" spans="1:9" s="766" customFormat="1" ht="39.75" customHeight="1">
      <c r="A7" s="762" t="s">
        <v>551</v>
      </c>
      <c r="B7" s="763">
        <v>19326</v>
      </c>
      <c r="C7" s="763" t="s">
        <v>424</v>
      </c>
      <c r="D7" s="763">
        <v>17682</v>
      </c>
      <c r="E7" s="763">
        <v>1487</v>
      </c>
      <c r="F7" s="764" t="s">
        <v>424</v>
      </c>
      <c r="G7" s="764" t="s">
        <v>424</v>
      </c>
      <c r="H7" s="763">
        <v>157</v>
      </c>
      <c r="I7" s="765" t="s">
        <v>551</v>
      </c>
    </row>
    <row r="8" spans="1:9" s="761" customFormat="1" ht="39.75" customHeight="1">
      <c r="A8" s="758" t="s">
        <v>873</v>
      </c>
      <c r="B8" s="759">
        <v>86189</v>
      </c>
      <c r="C8" s="759">
        <v>26007</v>
      </c>
      <c r="D8" s="759">
        <v>57982</v>
      </c>
      <c r="E8" s="759">
        <v>141</v>
      </c>
      <c r="F8" s="759">
        <v>0</v>
      </c>
      <c r="G8" s="759">
        <v>1933</v>
      </c>
      <c r="H8" s="759">
        <v>126</v>
      </c>
      <c r="I8" s="767" t="s">
        <v>873</v>
      </c>
    </row>
    <row r="9" spans="1:9" s="766" customFormat="1" ht="39.75" customHeight="1">
      <c r="A9" s="762" t="s">
        <v>552</v>
      </c>
      <c r="B9" s="763">
        <v>18875</v>
      </c>
      <c r="C9" s="763" t="s">
        <v>424</v>
      </c>
      <c r="D9" s="763">
        <v>17021</v>
      </c>
      <c r="E9" s="763">
        <v>1008</v>
      </c>
      <c r="F9" s="764" t="s">
        <v>424</v>
      </c>
      <c r="G9" s="768">
        <v>337</v>
      </c>
      <c r="H9" s="763">
        <v>509</v>
      </c>
      <c r="I9" s="765" t="s">
        <v>552</v>
      </c>
    </row>
    <row r="10" spans="1:9" s="761" customFormat="1" ht="39.75" customHeight="1">
      <c r="A10" s="758" t="s">
        <v>875</v>
      </c>
      <c r="B10" s="769">
        <f>SUM(C10:H10)</f>
        <v>91486</v>
      </c>
      <c r="C10" s="770">
        <v>24063</v>
      </c>
      <c r="D10" s="770">
        <v>65400</v>
      </c>
      <c r="E10" s="770">
        <v>60</v>
      </c>
      <c r="F10" s="770">
        <v>0</v>
      </c>
      <c r="G10" s="770">
        <v>1779</v>
      </c>
      <c r="H10" s="770">
        <v>184</v>
      </c>
      <c r="I10" s="767" t="s">
        <v>875</v>
      </c>
    </row>
    <row r="11" spans="1:9" s="766" customFormat="1" ht="39.75" customHeight="1">
      <c r="A11" s="762" t="s">
        <v>553</v>
      </c>
      <c r="B11" s="763">
        <v>19435</v>
      </c>
      <c r="C11" s="763" t="s">
        <v>424</v>
      </c>
      <c r="D11" s="763">
        <v>17266</v>
      </c>
      <c r="E11" s="763">
        <v>667</v>
      </c>
      <c r="F11" s="764" t="s">
        <v>424</v>
      </c>
      <c r="G11" s="768">
        <v>874</v>
      </c>
      <c r="H11" s="763">
        <v>628</v>
      </c>
      <c r="I11" s="765" t="s">
        <v>553</v>
      </c>
    </row>
    <row r="12" spans="1:9" s="761" customFormat="1" ht="39.75" customHeight="1">
      <c r="A12" s="758" t="s">
        <v>877</v>
      </c>
      <c r="B12" s="769">
        <v>89693</v>
      </c>
      <c r="C12" s="770">
        <v>19765</v>
      </c>
      <c r="D12" s="770">
        <v>68088</v>
      </c>
      <c r="E12" s="770">
        <v>0</v>
      </c>
      <c r="F12" s="770">
        <v>0</v>
      </c>
      <c r="G12" s="770">
        <v>1613</v>
      </c>
      <c r="H12" s="770">
        <v>227</v>
      </c>
      <c r="I12" s="767" t="s">
        <v>877</v>
      </c>
    </row>
    <row r="13" spans="1:9" s="766" customFormat="1" ht="39.75" customHeight="1">
      <c r="A13" s="762" t="s">
        <v>554</v>
      </c>
      <c r="B13" s="763">
        <v>19436</v>
      </c>
      <c r="C13" s="763" t="s">
        <v>424</v>
      </c>
      <c r="D13" s="763">
        <v>16474</v>
      </c>
      <c r="E13" s="763">
        <v>1266</v>
      </c>
      <c r="F13" s="764" t="s">
        <v>424</v>
      </c>
      <c r="G13" s="768">
        <v>1090</v>
      </c>
      <c r="H13" s="763">
        <v>606</v>
      </c>
      <c r="I13" s="765" t="s">
        <v>554</v>
      </c>
    </row>
    <row r="14" spans="1:9" s="775" customFormat="1" ht="39.75" customHeight="1">
      <c r="A14" s="771" t="s">
        <v>879</v>
      </c>
      <c r="B14" s="772">
        <f>SUM(C14:H14)</f>
        <v>82534</v>
      </c>
      <c r="C14" s="773">
        <v>19075</v>
      </c>
      <c r="D14" s="773">
        <v>61385</v>
      </c>
      <c r="E14" s="773">
        <v>0</v>
      </c>
      <c r="F14" s="773">
        <v>0</v>
      </c>
      <c r="G14" s="773">
        <v>1665</v>
      </c>
      <c r="H14" s="773">
        <v>409</v>
      </c>
      <c r="I14" s="774" t="s">
        <v>879</v>
      </c>
    </row>
    <row r="15" spans="1:9" s="775" customFormat="1" ht="39.75" customHeight="1">
      <c r="A15" s="762" t="s">
        <v>1559</v>
      </c>
      <c r="B15" s="773">
        <v>19688</v>
      </c>
      <c r="C15" s="773">
        <v>0</v>
      </c>
      <c r="D15" s="773">
        <v>17662</v>
      </c>
      <c r="E15" s="773">
        <v>1146</v>
      </c>
      <c r="F15" s="773">
        <v>0</v>
      </c>
      <c r="G15" s="773">
        <v>224</v>
      </c>
      <c r="H15" s="773">
        <v>656</v>
      </c>
      <c r="I15" s="765" t="s">
        <v>1559</v>
      </c>
    </row>
    <row r="16" spans="1:9" s="780" customFormat="1" ht="39.75" customHeight="1" thickBot="1">
      <c r="A16" s="776" t="s">
        <v>514</v>
      </c>
      <c r="B16" s="777">
        <f>SUM(C16:H16)</f>
        <v>93896</v>
      </c>
      <c r="C16" s="778">
        <v>20318</v>
      </c>
      <c r="D16" s="778">
        <v>66310</v>
      </c>
      <c r="E16" s="778">
        <v>4675</v>
      </c>
      <c r="F16" s="778">
        <v>0</v>
      </c>
      <c r="G16" s="778">
        <v>1383</v>
      </c>
      <c r="H16" s="778">
        <v>1210</v>
      </c>
      <c r="I16" s="779" t="s">
        <v>514</v>
      </c>
    </row>
    <row r="17" spans="1:9" s="974" customFormat="1" ht="18" customHeight="1">
      <c r="A17" s="973" t="s">
        <v>1608</v>
      </c>
      <c r="B17" s="973"/>
      <c r="C17" s="973"/>
      <c r="D17" s="973"/>
      <c r="G17" s="975"/>
      <c r="H17" s="975"/>
      <c r="I17" s="976" t="s">
        <v>1607</v>
      </c>
    </row>
    <row r="18" s="1" customFormat="1" ht="13.5">
      <c r="G18" s="3"/>
    </row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</sheetData>
  <mergeCells count="3">
    <mergeCell ref="A1:I1"/>
    <mergeCell ref="A4:A5"/>
    <mergeCell ref="I4:I5"/>
  </mergeCells>
  <printOptions/>
  <pageMargins left="0.36" right="0.3" top="1" bottom="1" header="0.5" footer="0.5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J17" sqref="J17"/>
    </sheetView>
  </sheetViews>
  <sheetFormatPr defaultColWidth="8.88671875" defaultRowHeight="13.5"/>
  <cols>
    <col min="1" max="1" width="11.88671875" style="0" customWidth="1"/>
    <col min="2" max="2" width="9.77734375" style="0" customWidth="1"/>
    <col min="3" max="3" width="11.10546875" style="0" customWidth="1"/>
    <col min="4" max="4" width="13.21484375" style="0" customWidth="1"/>
    <col min="5" max="5" width="11.10546875" style="0" customWidth="1"/>
    <col min="6" max="6" width="9.77734375" style="0" customWidth="1"/>
    <col min="7" max="7" width="12.6640625" style="0" customWidth="1"/>
    <col min="8" max="8" width="9.77734375" style="0" customWidth="1"/>
    <col min="9" max="9" width="10.77734375" style="0" customWidth="1"/>
    <col min="10" max="10" width="12.5546875" style="0" customWidth="1"/>
    <col min="11" max="16384" width="16.77734375" style="0" customWidth="1"/>
  </cols>
  <sheetData>
    <row r="1" spans="1:10" s="978" customFormat="1" ht="37.5" customHeight="1">
      <c r="A1" s="1384" t="s">
        <v>1451</v>
      </c>
      <c r="B1" s="1384"/>
      <c r="C1" s="1384"/>
      <c r="D1" s="1384"/>
      <c r="E1" s="1384"/>
      <c r="F1" s="1384"/>
      <c r="G1" s="1384"/>
      <c r="H1" s="1384"/>
      <c r="I1" s="1384"/>
      <c r="J1" s="1384"/>
    </row>
    <row r="2" spans="1:10" s="65" customFormat="1" ht="18" customHeight="1" thickBot="1">
      <c r="A2" s="65" t="s">
        <v>419</v>
      </c>
      <c r="J2" s="67" t="s">
        <v>420</v>
      </c>
    </row>
    <row r="3" spans="1:10" s="71" customFormat="1" ht="31.5" customHeight="1">
      <c r="A3" s="1519" t="s">
        <v>442</v>
      </c>
      <c r="B3" s="98" t="s">
        <v>457</v>
      </c>
      <c r="C3" s="1522" t="s">
        <v>499</v>
      </c>
      <c r="D3" s="1529"/>
      <c r="E3" s="1519"/>
      <c r="F3" s="1522" t="s">
        <v>500</v>
      </c>
      <c r="G3" s="1529"/>
      <c r="H3" s="1519"/>
      <c r="I3" s="98" t="s">
        <v>501</v>
      </c>
      <c r="J3" s="1522" t="s">
        <v>498</v>
      </c>
    </row>
    <row r="4" spans="1:10" s="71" customFormat="1" ht="31.5" customHeight="1">
      <c r="A4" s="1520"/>
      <c r="B4" s="457"/>
      <c r="C4" s="1300"/>
      <c r="D4" s="1301" t="s">
        <v>502</v>
      </c>
      <c r="E4" s="1301" t="s">
        <v>503</v>
      </c>
      <c r="F4" s="1300"/>
      <c r="G4" s="1301" t="s">
        <v>504</v>
      </c>
      <c r="H4" s="1302" t="s">
        <v>1393</v>
      </c>
      <c r="I4" s="457"/>
      <c r="J4" s="1523"/>
    </row>
    <row r="5" spans="1:10" s="71" customFormat="1" ht="31.5" customHeight="1">
      <c r="A5" s="1520"/>
      <c r="B5" s="457"/>
      <c r="C5" s="1300"/>
      <c r="D5" s="457" t="s">
        <v>505</v>
      </c>
      <c r="E5" s="1303" t="s">
        <v>863</v>
      </c>
      <c r="F5" s="1300"/>
      <c r="G5" s="457"/>
      <c r="H5" s="1192"/>
      <c r="I5" s="457" t="s">
        <v>506</v>
      </c>
      <c r="J5" s="1523"/>
    </row>
    <row r="6" spans="1:10" s="71" customFormat="1" ht="33" customHeight="1">
      <c r="A6" s="1521"/>
      <c r="B6" s="89" t="s">
        <v>450</v>
      </c>
      <c r="C6" s="87"/>
      <c r="D6" s="89" t="s">
        <v>507</v>
      </c>
      <c r="E6" s="86" t="s">
        <v>864</v>
      </c>
      <c r="F6" s="87"/>
      <c r="G6" s="89" t="s">
        <v>862</v>
      </c>
      <c r="H6" s="1193" t="s">
        <v>1394</v>
      </c>
      <c r="I6" s="89" t="s">
        <v>508</v>
      </c>
      <c r="J6" s="1524"/>
    </row>
    <row r="7" spans="1:10" s="24" customFormat="1" ht="21.75" customHeight="1">
      <c r="A7" s="555" t="s">
        <v>872</v>
      </c>
      <c r="B7" s="275">
        <f>SUM(C7,F7,I7)</f>
        <v>13004</v>
      </c>
      <c r="C7" s="275">
        <f>SUM(D7,E7)</f>
        <v>6003</v>
      </c>
      <c r="D7" s="64">
        <v>3476</v>
      </c>
      <c r="E7" s="64">
        <v>2527</v>
      </c>
      <c r="F7" s="64">
        <v>558</v>
      </c>
      <c r="G7" s="64">
        <v>238</v>
      </c>
      <c r="H7" s="64">
        <v>320</v>
      </c>
      <c r="I7" s="64">
        <v>6443</v>
      </c>
      <c r="J7" s="580" t="s">
        <v>872</v>
      </c>
    </row>
    <row r="8" spans="1:10" s="253" customFormat="1" ht="21.75" customHeight="1">
      <c r="A8" s="556" t="s">
        <v>889</v>
      </c>
      <c r="B8" s="261">
        <v>34145</v>
      </c>
      <c r="C8" s="261">
        <v>7913</v>
      </c>
      <c r="D8" s="63">
        <v>5433</v>
      </c>
      <c r="E8" s="63">
        <v>2480</v>
      </c>
      <c r="F8" s="292">
        <v>4174</v>
      </c>
      <c r="G8" s="63">
        <v>53</v>
      </c>
      <c r="H8" s="63">
        <v>4121</v>
      </c>
      <c r="I8" s="63">
        <v>22058</v>
      </c>
      <c r="J8" s="581" t="s">
        <v>889</v>
      </c>
    </row>
    <row r="9" spans="1:10" s="24" customFormat="1" ht="21.75" customHeight="1">
      <c r="A9" s="555" t="s">
        <v>873</v>
      </c>
      <c r="B9" s="64">
        <f>SUM(C9,F9,I9)</f>
        <v>12985</v>
      </c>
      <c r="C9" s="64">
        <f>SUM(D9,E9)</f>
        <v>6004</v>
      </c>
      <c r="D9" s="64">
        <v>3476</v>
      </c>
      <c r="E9" s="64">
        <v>2528</v>
      </c>
      <c r="F9" s="64">
        <v>557</v>
      </c>
      <c r="G9" s="64">
        <v>235</v>
      </c>
      <c r="H9" s="64">
        <v>322</v>
      </c>
      <c r="I9" s="64">
        <v>6424</v>
      </c>
      <c r="J9" s="582" t="s">
        <v>873</v>
      </c>
    </row>
    <row r="10" spans="1:10" s="253" customFormat="1" ht="21.75" customHeight="1">
      <c r="A10" s="556" t="s">
        <v>874</v>
      </c>
      <c r="B10" s="261">
        <v>34071</v>
      </c>
      <c r="C10" s="261">
        <v>7878</v>
      </c>
      <c r="D10" s="63">
        <v>5430</v>
      </c>
      <c r="E10" s="63">
        <v>2448</v>
      </c>
      <c r="F10" s="292">
        <v>4132</v>
      </c>
      <c r="G10" s="63">
        <v>95</v>
      </c>
      <c r="H10" s="63">
        <v>4037</v>
      </c>
      <c r="I10" s="63">
        <v>22061</v>
      </c>
      <c r="J10" s="581" t="s">
        <v>874</v>
      </c>
    </row>
    <row r="11" spans="1:11" s="24" customFormat="1" ht="21.75" customHeight="1">
      <c r="A11" s="555" t="s">
        <v>875</v>
      </c>
      <c r="B11" s="274">
        <f>SUM(C11,F11,I11)</f>
        <v>12965</v>
      </c>
      <c r="C11" s="64">
        <f>SUM(D11,E11)</f>
        <v>6004</v>
      </c>
      <c r="D11" s="64">
        <v>3476</v>
      </c>
      <c r="E11" s="64">
        <v>2528</v>
      </c>
      <c r="F11" s="64">
        <f>SUM(G11,H11)</f>
        <v>557</v>
      </c>
      <c r="G11" s="64">
        <v>235</v>
      </c>
      <c r="H11" s="64">
        <v>322</v>
      </c>
      <c r="I11" s="64">
        <v>6404</v>
      </c>
      <c r="J11" s="582" t="s">
        <v>875</v>
      </c>
      <c r="K11" s="24" t="s">
        <v>445</v>
      </c>
    </row>
    <row r="12" spans="1:10" s="253" customFormat="1" ht="21.75" customHeight="1">
      <c r="A12" s="556" t="s">
        <v>876</v>
      </c>
      <c r="B12" s="261">
        <v>34012</v>
      </c>
      <c r="C12" s="261">
        <v>7872</v>
      </c>
      <c r="D12" s="63">
        <v>5430</v>
      </c>
      <c r="E12" s="63">
        <v>2442</v>
      </c>
      <c r="F12" s="292">
        <v>4099</v>
      </c>
      <c r="G12" s="63">
        <v>70</v>
      </c>
      <c r="H12" s="63">
        <v>4029</v>
      </c>
      <c r="I12" s="63">
        <v>22041</v>
      </c>
      <c r="J12" s="581" t="s">
        <v>876</v>
      </c>
    </row>
    <row r="13" spans="1:11" s="24" customFormat="1" ht="21.75" customHeight="1">
      <c r="A13" s="555" t="s">
        <v>877</v>
      </c>
      <c r="B13" s="274">
        <v>12859</v>
      </c>
      <c r="C13" s="64">
        <v>5927</v>
      </c>
      <c r="D13" s="64">
        <v>3476</v>
      </c>
      <c r="E13" s="64">
        <v>2451</v>
      </c>
      <c r="F13" s="64">
        <v>557</v>
      </c>
      <c r="G13" s="64">
        <v>235</v>
      </c>
      <c r="H13" s="64">
        <v>322</v>
      </c>
      <c r="I13" s="64">
        <v>6375</v>
      </c>
      <c r="J13" s="582" t="s">
        <v>877</v>
      </c>
      <c r="K13" s="24" t="s">
        <v>1017</v>
      </c>
    </row>
    <row r="14" spans="1:10" s="253" customFormat="1" ht="21.75" customHeight="1">
      <c r="A14" s="556" t="s">
        <v>878</v>
      </c>
      <c r="B14" s="261">
        <v>33864</v>
      </c>
      <c r="C14" s="261">
        <v>7885</v>
      </c>
      <c r="D14" s="63">
        <v>5430</v>
      </c>
      <c r="E14" s="63">
        <v>2455</v>
      </c>
      <c r="F14" s="292">
        <v>3803</v>
      </c>
      <c r="G14" s="63">
        <v>76</v>
      </c>
      <c r="H14" s="63">
        <v>3727</v>
      </c>
      <c r="I14" s="63">
        <v>22176</v>
      </c>
      <c r="J14" s="581" t="s">
        <v>878</v>
      </c>
    </row>
    <row r="15" spans="1:11" s="177" customFormat="1" ht="21.75" customHeight="1">
      <c r="A15" s="557" t="s">
        <v>879</v>
      </c>
      <c r="B15" s="163">
        <v>12737</v>
      </c>
      <c r="C15" s="262">
        <v>5927</v>
      </c>
      <c r="D15" s="262">
        <v>3476</v>
      </c>
      <c r="E15" s="262">
        <v>2451</v>
      </c>
      <c r="F15" s="262">
        <v>557</v>
      </c>
      <c r="G15" s="262">
        <v>235</v>
      </c>
      <c r="H15" s="262">
        <v>322</v>
      </c>
      <c r="I15" s="262">
        <v>6253</v>
      </c>
      <c r="J15" s="583" t="s">
        <v>879</v>
      </c>
      <c r="K15" s="177" t="s">
        <v>445</v>
      </c>
    </row>
    <row r="16" spans="1:10" s="253" customFormat="1" ht="21.75" customHeight="1">
      <c r="A16" s="556" t="s">
        <v>890</v>
      </c>
      <c r="B16" s="293">
        <f>SUM(C16,F16,I16)</f>
        <v>33789</v>
      </c>
      <c r="C16" s="63">
        <v>7891</v>
      </c>
      <c r="D16" s="63">
        <v>5430</v>
      </c>
      <c r="E16" s="63">
        <v>2461</v>
      </c>
      <c r="F16" s="292">
        <v>3807</v>
      </c>
      <c r="G16" s="63">
        <v>86</v>
      </c>
      <c r="H16" s="63">
        <v>3721</v>
      </c>
      <c r="I16" s="63">
        <v>22091</v>
      </c>
      <c r="J16" s="581" t="s">
        <v>890</v>
      </c>
    </row>
    <row r="17" spans="1:10" s="77" customFormat="1" ht="21.75" customHeight="1" thickBot="1">
      <c r="A17" s="73" t="s">
        <v>1440</v>
      </c>
      <c r="B17" s="161">
        <f>SUM(C17+F17+I17)</f>
        <v>46337</v>
      </c>
      <c r="C17" s="498">
        <v>13783</v>
      </c>
      <c r="D17" s="498">
        <v>8906</v>
      </c>
      <c r="E17" s="498">
        <v>4877</v>
      </c>
      <c r="F17" s="498">
        <v>4370</v>
      </c>
      <c r="G17" s="498">
        <v>4370</v>
      </c>
      <c r="H17" s="430">
        <v>0</v>
      </c>
      <c r="I17" s="498">
        <v>28184</v>
      </c>
      <c r="J17" s="74" t="s">
        <v>1440</v>
      </c>
    </row>
    <row r="18" spans="1:10" s="1" customFormat="1" ht="13.5">
      <c r="A18" s="1" t="s">
        <v>458</v>
      </c>
      <c r="J18" s="3" t="s">
        <v>1658</v>
      </c>
    </row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</sheetData>
  <mergeCells count="5">
    <mergeCell ref="C3:E3"/>
    <mergeCell ref="F3:H3"/>
    <mergeCell ref="A1:J1"/>
    <mergeCell ref="A3:A6"/>
    <mergeCell ref="J3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W17"/>
  <sheetViews>
    <sheetView zoomScale="90" zoomScaleNormal="90" workbookViewId="0" topLeftCell="A1">
      <selection activeCell="M16" sqref="M16"/>
    </sheetView>
  </sheetViews>
  <sheetFormatPr defaultColWidth="8.88671875" defaultRowHeight="13.5"/>
  <cols>
    <col min="1" max="1" width="11.77734375" style="0" customWidth="1"/>
    <col min="2" max="12" width="8.6640625" style="0" customWidth="1"/>
    <col min="13" max="13" width="11.77734375" style="0" customWidth="1"/>
    <col min="14" max="16384" width="9.3359375" style="0" customWidth="1"/>
  </cols>
  <sheetData>
    <row r="1" spans="1:13" s="597" customFormat="1" ht="45.75" customHeight="1">
      <c r="A1" s="1369" t="s">
        <v>1662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</row>
    <row r="2" spans="1:13" s="321" customFormat="1" ht="18" customHeight="1" thickBot="1">
      <c r="A2" s="321" t="s">
        <v>1663</v>
      </c>
      <c r="M2" s="605" t="s">
        <v>1664</v>
      </c>
    </row>
    <row r="3" spans="1:13" s="321" customFormat="1" ht="25.5" customHeight="1">
      <c r="A3" s="1532" t="s">
        <v>1665</v>
      </c>
      <c r="B3" s="756" t="s">
        <v>1666</v>
      </c>
      <c r="C3" s="1429" t="s">
        <v>1667</v>
      </c>
      <c r="D3" s="1531"/>
      <c r="E3" s="1531"/>
      <c r="F3" s="1531"/>
      <c r="G3" s="1532"/>
      <c r="H3" s="1533" t="s">
        <v>1668</v>
      </c>
      <c r="I3" s="1534"/>
      <c r="J3" s="1534"/>
      <c r="K3" s="1534"/>
      <c r="L3" s="1535"/>
      <c r="M3" s="1429" t="s">
        <v>1669</v>
      </c>
    </row>
    <row r="4" spans="1:13" s="321" customFormat="1" ht="25.5" customHeight="1">
      <c r="A4" s="1536"/>
      <c r="B4" s="619"/>
      <c r="C4" s="600" t="s">
        <v>1670</v>
      </c>
      <c r="D4" s="600" t="s">
        <v>1671</v>
      </c>
      <c r="E4" s="600" t="s">
        <v>1672</v>
      </c>
      <c r="F4" s="600" t="s">
        <v>1673</v>
      </c>
      <c r="G4" s="601" t="s">
        <v>1674</v>
      </c>
      <c r="H4" s="600" t="s">
        <v>1670</v>
      </c>
      <c r="I4" s="600" t="s">
        <v>1675</v>
      </c>
      <c r="J4" s="600" t="s">
        <v>1676</v>
      </c>
      <c r="K4" s="600" t="s">
        <v>1677</v>
      </c>
      <c r="L4" s="600" t="s">
        <v>1678</v>
      </c>
      <c r="M4" s="1430"/>
    </row>
    <row r="5" spans="1:13" s="321" customFormat="1" ht="25.5" customHeight="1">
      <c r="A5" s="1537"/>
      <c r="B5" s="550" t="s">
        <v>1679</v>
      </c>
      <c r="C5" s="593" t="s">
        <v>1680</v>
      </c>
      <c r="D5" s="683" t="s">
        <v>1681</v>
      </c>
      <c r="E5" s="683" t="s">
        <v>1682</v>
      </c>
      <c r="F5" s="550" t="s">
        <v>1683</v>
      </c>
      <c r="G5" s="592" t="s">
        <v>1684</v>
      </c>
      <c r="H5" s="610" t="s">
        <v>1680</v>
      </c>
      <c r="I5" s="550" t="s">
        <v>1685</v>
      </c>
      <c r="J5" s="550" t="s">
        <v>1686</v>
      </c>
      <c r="K5" s="550" t="s">
        <v>1687</v>
      </c>
      <c r="L5" s="683" t="s">
        <v>1688</v>
      </c>
      <c r="M5" s="1431"/>
    </row>
    <row r="6" spans="1:13" s="24" customFormat="1" ht="27.75" customHeight="1">
      <c r="A6" s="555" t="s">
        <v>1689</v>
      </c>
      <c r="B6" s="29">
        <f>C6+H6</f>
        <v>13004</v>
      </c>
      <c r="C6" s="43">
        <f>SUM(D6:G6)</f>
        <v>10125</v>
      </c>
      <c r="D6" s="29">
        <v>3358</v>
      </c>
      <c r="E6" s="29">
        <v>6509</v>
      </c>
      <c r="F6" s="29">
        <v>258</v>
      </c>
      <c r="G6" s="294">
        <v>0</v>
      </c>
      <c r="H6" s="29">
        <f>SUM(I6:L6)</f>
        <v>2879</v>
      </c>
      <c r="I6" s="29">
        <v>92</v>
      </c>
      <c r="J6" s="132">
        <v>0</v>
      </c>
      <c r="K6" s="132">
        <v>0</v>
      </c>
      <c r="L6" s="29">
        <v>2787</v>
      </c>
      <c r="M6" s="580" t="s">
        <v>1689</v>
      </c>
    </row>
    <row r="7" spans="1:13" s="253" customFormat="1" ht="30" customHeight="1">
      <c r="A7" s="556" t="s">
        <v>1690</v>
      </c>
      <c r="B7" s="258">
        <v>34145</v>
      </c>
      <c r="C7" s="258">
        <v>25192</v>
      </c>
      <c r="D7" s="272">
        <v>10021</v>
      </c>
      <c r="E7" s="272">
        <v>14062</v>
      </c>
      <c r="F7" s="272">
        <v>1109</v>
      </c>
      <c r="G7" s="272" t="s">
        <v>424</v>
      </c>
      <c r="H7" s="258">
        <v>8953</v>
      </c>
      <c r="I7" s="272">
        <v>442</v>
      </c>
      <c r="J7" s="272">
        <v>1</v>
      </c>
      <c r="K7" s="295" t="s">
        <v>424</v>
      </c>
      <c r="L7" s="272">
        <v>8510</v>
      </c>
      <c r="M7" s="581" t="s">
        <v>1690</v>
      </c>
    </row>
    <row r="8" spans="1:13" s="24" customFormat="1" ht="27.75" customHeight="1">
      <c r="A8" s="555" t="s">
        <v>1691</v>
      </c>
      <c r="B8" s="29">
        <f>C8+H8</f>
        <v>12985</v>
      </c>
      <c r="C8" s="29">
        <f>SUM(D8:G8)</f>
        <v>10130</v>
      </c>
      <c r="D8" s="29">
        <v>3357</v>
      </c>
      <c r="E8" s="29">
        <v>6515</v>
      </c>
      <c r="F8" s="29">
        <v>258</v>
      </c>
      <c r="G8" s="294">
        <v>0</v>
      </c>
      <c r="H8" s="29">
        <f>SUM(I8:L8)</f>
        <v>2855</v>
      </c>
      <c r="I8" s="29">
        <v>89</v>
      </c>
      <c r="J8" s="132">
        <v>0</v>
      </c>
      <c r="K8" s="132">
        <v>0</v>
      </c>
      <c r="L8" s="29">
        <v>2766</v>
      </c>
      <c r="M8" s="582" t="s">
        <v>1691</v>
      </c>
    </row>
    <row r="9" spans="1:13" s="253" customFormat="1" ht="30" customHeight="1">
      <c r="A9" s="556" t="s">
        <v>1692</v>
      </c>
      <c r="B9" s="258">
        <v>34071</v>
      </c>
      <c r="C9" s="258">
        <v>25209</v>
      </c>
      <c r="D9" s="272">
        <v>10016</v>
      </c>
      <c r="E9" s="272">
        <v>14084</v>
      </c>
      <c r="F9" s="272">
        <v>1109</v>
      </c>
      <c r="G9" s="272" t="s">
        <v>424</v>
      </c>
      <c r="H9" s="258">
        <v>8862</v>
      </c>
      <c r="I9" s="272">
        <v>422</v>
      </c>
      <c r="J9" s="272">
        <v>1</v>
      </c>
      <c r="K9" s="295" t="s">
        <v>424</v>
      </c>
      <c r="L9" s="272">
        <v>8439</v>
      </c>
      <c r="M9" s="581" t="s">
        <v>1692</v>
      </c>
    </row>
    <row r="10" spans="1:13" s="24" customFormat="1" ht="27.75" customHeight="1">
      <c r="A10" s="555" t="s">
        <v>1693</v>
      </c>
      <c r="B10" s="56">
        <f>C10+H10</f>
        <v>12965</v>
      </c>
      <c r="C10" s="29">
        <f>SUM(D10:G10)</f>
        <v>10137</v>
      </c>
      <c r="D10" s="29">
        <v>3356</v>
      </c>
      <c r="E10" s="29">
        <v>6523</v>
      </c>
      <c r="F10" s="29">
        <v>258</v>
      </c>
      <c r="G10" s="294">
        <v>0</v>
      </c>
      <c r="H10" s="29">
        <f>SUM(I10:L10)</f>
        <v>2828</v>
      </c>
      <c r="I10" s="29">
        <v>82</v>
      </c>
      <c r="J10" s="132">
        <v>0</v>
      </c>
      <c r="K10" s="132">
        <v>0</v>
      </c>
      <c r="L10" s="29">
        <v>2746</v>
      </c>
      <c r="M10" s="582" t="s">
        <v>1693</v>
      </c>
    </row>
    <row r="11" spans="1:13" s="253" customFormat="1" ht="30" customHeight="1">
      <c r="A11" s="556" t="s">
        <v>1694</v>
      </c>
      <c r="B11" s="258">
        <v>34012</v>
      </c>
      <c r="C11" s="258">
        <v>25214</v>
      </c>
      <c r="D11" s="272">
        <v>10006</v>
      </c>
      <c r="E11" s="272">
        <v>14099</v>
      </c>
      <c r="F11" s="272">
        <v>1109</v>
      </c>
      <c r="G11" s="272" t="s">
        <v>424</v>
      </c>
      <c r="H11" s="258">
        <v>8798</v>
      </c>
      <c r="I11" s="272">
        <v>424</v>
      </c>
      <c r="J11" s="272">
        <v>1</v>
      </c>
      <c r="K11" s="295" t="s">
        <v>424</v>
      </c>
      <c r="L11" s="272">
        <v>8373</v>
      </c>
      <c r="M11" s="581" t="s">
        <v>1694</v>
      </c>
    </row>
    <row r="12" spans="1:13" s="24" customFormat="1" ht="27.75" customHeight="1">
      <c r="A12" s="555" t="s">
        <v>1695</v>
      </c>
      <c r="B12" s="56">
        <v>12859</v>
      </c>
      <c r="C12" s="29">
        <v>10134</v>
      </c>
      <c r="D12" s="29">
        <v>3346</v>
      </c>
      <c r="E12" s="29">
        <v>6530</v>
      </c>
      <c r="F12" s="29">
        <v>258</v>
      </c>
      <c r="G12" s="294">
        <v>0</v>
      </c>
      <c r="H12" s="29">
        <v>2725</v>
      </c>
      <c r="I12" s="29">
        <v>85</v>
      </c>
      <c r="J12" s="132">
        <v>0</v>
      </c>
      <c r="K12" s="132">
        <v>0</v>
      </c>
      <c r="L12" s="29">
        <v>2640</v>
      </c>
      <c r="M12" s="582" t="s">
        <v>1695</v>
      </c>
    </row>
    <row r="13" spans="1:13" s="253" customFormat="1" ht="30" customHeight="1">
      <c r="A13" s="556" t="s">
        <v>1696</v>
      </c>
      <c r="B13" s="258">
        <v>33864</v>
      </c>
      <c r="C13" s="258">
        <v>25193</v>
      </c>
      <c r="D13" s="272">
        <v>9986</v>
      </c>
      <c r="E13" s="272">
        <v>14098</v>
      </c>
      <c r="F13" s="272">
        <v>1109</v>
      </c>
      <c r="G13" s="272" t="s">
        <v>424</v>
      </c>
      <c r="H13" s="258">
        <v>8671</v>
      </c>
      <c r="I13" s="272">
        <v>386</v>
      </c>
      <c r="J13" s="272">
        <v>1</v>
      </c>
      <c r="K13" s="295" t="s">
        <v>424</v>
      </c>
      <c r="L13" s="272">
        <v>8284</v>
      </c>
      <c r="M13" s="581" t="s">
        <v>1696</v>
      </c>
    </row>
    <row r="14" spans="1:13" s="177" customFormat="1" ht="27.75" customHeight="1">
      <c r="A14" s="557" t="s">
        <v>1697</v>
      </c>
      <c r="B14" s="173">
        <v>12737</v>
      </c>
      <c r="C14" s="175">
        <v>10134</v>
      </c>
      <c r="D14" s="175">
        <v>3346</v>
      </c>
      <c r="E14" s="175">
        <v>6530</v>
      </c>
      <c r="F14" s="175">
        <v>258</v>
      </c>
      <c r="G14" s="296">
        <v>0</v>
      </c>
      <c r="H14" s="175">
        <v>2603</v>
      </c>
      <c r="I14" s="175">
        <v>85</v>
      </c>
      <c r="J14" s="297">
        <v>0</v>
      </c>
      <c r="K14" s="297">
        <v>0</v>
      </c>
      <c r="L14" s="175">
        <v>2518</v>
      </c>
      <c r="M14" s="583" t="s">
        <v>1697</v>
      </c>
    </row>
    <row r="15" spans="1:127" s="757" customFormat="1" ht="30" customHeight="1">
      <c r="A15" s="556" t="s">
        <v>1698</v>
      </c>
      <c r="B15" s="272">
        <f>SUM(C15,H15)</f>
        <v>33789</v>
      </c>
      <c r="C15" s="272">
        <f>SUM(D15:G15)</f>
        <v>25181</v>
      </c>
      <c r="D15" s="272">
        <v>9962</v>
      </c>
      <c r="E15" s="272">
        <v>14110</v>
      </c>
      <c r="F15" s="272">
        <v>1109</v>
      </c>
      <c r="G15" s="272" t="s">
        <v>1699</v>
      </c>
      <c r="H15" s="272">
        <v>8608</v>
      </c>
      <c r="I15" s="272">
        <v>404</v>
      </c>
      <c r="J15" s="272">
        <v>1</v>
      </c>
      <c r="K15" s="295" t="s">
        <v>1699</v>
      </c>
      <c r="L15" s="272">
        <v>8203</v>
      </c>
      <c r="M15" s="581" t="s">
        <v>1698</v>
      </c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</row>
    <row r="16" spans="1:13" s="80" customFormat="1" ht="27.75" customHeight="1" thickBot="1">
      <c r="A16" s="73" t="s">
        <v>1700</v>
      </c>
      <c r="B16" s="37">
        <v>46337</v>
      </c>
      <c r="C16" s="37">
        <v>33347</v>
      </c>
      <c r="D16" s="37">
        <v>13361</v>
      </c>
      <c r="E16" s="37">
        <v>15308</v>
      </c>
      <c r="F16" s="37">
        <v>4678</v>
      </c>
      <c r="G16" s="755">
        <v>0</v>
      </c>
      <c r="H16" s="37">
        <v>12990</v>
      </c>
      <c r="I16" s="37">
        <v>2085</v>
      </c>
      <c r="J16" s="133">
        <v>0</v>
      </c>
      <c r="K16" s="133">
        <v>0</v>
      </c>
      <c r="L16" s="37">
        <v>10905</v>
      </c>
      <c r="M16" s="74" t="s">
        <v>1700</v>
      </c>
    </row>
    <row r="17" spans="1:13" s="1" customFormat="1" ht="13.5">
      <c r="A17" s="1" t="s">
        <v>458</v>
      </c>
      <c r="G17" s="1530" t="s">
        <v>1658</v>
      </c>
      <c r="H17" s="1530"/>
      <c r="I17" s="1530"/>
      <c r="J17" s="1530"/>
      <c r="K17" s="1530"/>
      <c r="L17" s="1530"/>
      <c r="M17" s="1530"/>
    </row>
    <row r="18" s="981" customFormat="1" ht="13.5"/>
    <row r="19" s="981" customFormat="1" ht="13.5"/>
    <row r="20" s="981" customFormat="1" ht="13.5"/>
    <row r="21" s="981" customFormat="1" ht="13.5"/>
    <row r="22" s="981" customFormat="1" ht="13.5"/>
    <row r="23" s="981" customFormat="1" ht="13.5"/>
    <row r="24" s="981" customFormat="1" ht="13.5"/>
    <row r="25" s="981" customFormat="1" ht="13.5"/>
    <row r="26" s="981" customFormat="1" ht="13.5"/>
    <row r="27" s="981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</sheetData>
  <mergeCells count="6">
    <mergeCell ref="G17:M17"/>
    <mergeCell ref="A1:M1"/>
    <mergeCell ref="C3:G3"/>
    <mergeCell ref="H3:L3"/>
    <mergeCell ref="A3:A5"/>
    <mergeCell ref="M3:M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V16"/>
  <sheetViews>
    <sheetView zoomScale="90" zoomScaleNormal="90" workbookViewId="0" topLeftCell="A1">
      <selection activeCell="G15" sqref="G15"/>
    </sheetView>
  </sheetViews>
  <sheetFormatPr defaultColWidth="8.88671875" defaultRowHeight="13.5"/>
  <cols>
    <col min="1" max="1" width="16.77734375" style="0" customWidth="1"/>
    <col min="2" max="6" width="15.77734375" style="0" customWidth="1"/>
    <col min="7" max="7" width="17.10546875" style="0" customWidth="1"/>
    <col min="8" max="16384" width="14.77734375" style="0" customWidth="1"/>
  </cols>
  <sheetData>
    <row r="1" spans="1:7" s="79" customFormat="1" ht="36" customHeight="1">
      <c r="A1" s="1538" t="s">
        <v>1452</v>
      </c>
      <c r="B1" s="1538"/>
      <c r="C1" s="1538"/>
      <c r="D1" s="1538"/>
      <c r="E1" s="1538"/>
      <c r="F1" s="1538"/>
      <c r="G1" s="1538"/>
    </row>
    <row r="2" spans="1:7" s="71" customFormat="1" ht="18" customHeight="1" thickBot="1">
      <c r="A2" s="71" t="s">
        <v>519</v>
      </c>
      <c r="G2" s="88" t="s">
        <v>520</v>
      </c>
    </row>
    <row r="3" spans="1:7" s="71" customFormat="1" ht="21.75" customHeight="1">
      <c r="A3" s="1519" t="s">
        <v>521</v>
      </c>
      <c r="B3" s="98" t="s">
        <v>522</v>
      </c>
      <c r="C3" s="84" t="s">
        <v>523</v>
      </c>
      <c r="D3" s="98" t="s">
        <v>524</v>
      </c>
      <c r="E3" s="84" t="s">
        <v>525</v>
      </c>
      <c r="F3" s="98" t="s">
        <v>526</v>
      </c>
      <c r="G3" s="1522" t="s">
        <v>527</v>
      </c>
    </row>
    <row r="4" spans="1:7" s="71" customFormat="1" ht="21.75" customHeight="1">
      <c r="A4" s="1521"/>
      <c r="B4" s="89" t="s">
        <v>528</v>
      </c>
      <c r="C4" s="91" t="s">
        <v>529</v>
      </c>
      <c r="D4" s="92" t="s">
        <v>530</v>
      </c>
      <c r="E4" s="87" t="s">
        <v>531</v>
      </c>
      <c r="F4" s="92" t="s">
        <v>532</v>
      </c>
      <c r="G4" s="1524"/>
    </row>
    <row r="5" spans="1:7" s="21" customFormat="1" ht="30" customHeight="1">
      <c r="A5" s="28" t="s">
        <v>880</v>
      </c>
      <c r="B5" s="29">
        <f>SUM(C5:F5)</f>
        <v>1302431</v>
      </c>
      <c r="C5" s="29">
        <v>354472</v>
      </c>
      <c r="D5" s="29">
        <v>923801</v>
      </c>
      <c r="E5" s="29">
        <v>24158</v>
      </c>
      <c r="F5" s="29" t="s">
        <v>423</v>
      </c>
      <c r="G5" s="526" t="s">
        <v>880</v>
      </c>
    </row>
    <row r="6" spans="1:7" s="300" customFormat="1" ht="30" customHeight="1">
      <c r="A6" s="525" t="s">
        <v>884</v>
      </c>
      <c r="B6" s="258">
        <v>2328517</v>
      </c>
      <c r="C6" s="272">
        <v>931938</v>
      </c>
      <c r="D6" s="272">
        <v>1335631</v>
      </c>
      <c r="E6" s="272">
        <v>60948</v>
      </c>
      <c r="F6" s="299" t="s">
        <v>424</v>
      </c>
      <c r="G6" s="527" t="s">
        <v>884</v>
      </c>
    </row>
    <row r="7" spans="1:7" s="21" customFormat="1" ht="30" customHeight="1">
      <c r="A7" s="28" t="s">
        <v>881</v>
      </c>
      <c r="B7" s="29">
        <f>SUM(C7:F7)</f>
        <v>1341639</v>
      </c>
      <c r="C7" s="29">
        <v>368119</v>
      </c>
      <c r="D7" s="29">
        <v>948699</v>
      </c>
      <c r="E7" s="29">
        <v>24821</v>
      </c>
      <c r="F7" s="29" t="s">
        <v>423</v>
      </c>
      <c r="G7" s="81" t="s">
        <v>881</v>
      </c>
    </row>
    <row r="8" spans="1:7" s="300" customFormat="1" ht="30" customHeight="1">
      <c r="A8" s="525" t="s">
        <v>885</v>
      </c>
      <c r="B8" s="258">
        <v>2409136</v>
      </c>
      <c r="C8" s="272">
        <v>970594</v>
      </c>
      <c r="D8" s="272">
        <v>1375636</v>
      </c>
      <c r="E8" s="272">
        <v>62906</v>
      </c>
      <c r="F8" s="299" t="s">
        <v>424</v>
      </c>
      <c r="G8" s="527" t="s">
        <v>885</v>
      </c>
    </row>
    <row r="9" spans="1:7" s="21" customFormat="1" ht="30" customHeight="1">
      <c r="A9" s="28" t="s">
        <v>882</v>
      </c>
      <c r="B9" s="56">
        <f>SUM(C9:F9)</f>
        <v>1391118</v>
      </c>
      <c r="C9" s="29">
        <v>385722</v>
      </c>
      <c r="D9" s="29">
        <v>979556</v>
      </c>
      <c r="E9" s="29">
        <v>25840</v>
      </c>
      <c r="F9" s="29" t="s">
        <v>423</v>
      </c>
      <c r="G9" s="81" t="s">
        <v>882</v>
      </c>
    </row>
    <row r="10" spans="1:7" s="300" customFormat="1" ht="30" customHeight="1">
      <c r="A10" s="525" t="s">
        <v>886</v>
      </c>
      <c r="B10" s="258">
        <v>2513968</v>
      </c>
      <c r="C10" s="272">
        <v>1020700</v>
      </c>
      <c r="D10" s="272">
        <v>1427257</v>
      </c>
      <c r="E10" s="272">
        <v>66011</v>
      </c>
      <c r="F10" s="299" t="s">
        <v>424</v>
      </c>
      <c r="G10" s="527" t="s">
        <v>886</v>
      </c>
    </row>
    <row r="11" spans="1:7" s="21" customFormat="1" ht="30" customHeight="1">
      <c r="A11" s="28" t="s">
        <v>883</v>
      </c>
      <c r="B11" s="56">
        <v>1428153</v>
      </c>
      <c r="C11" s="29">
        <v>395942</v>
      </c>
      <c r="D11" s="29">
        <v>1005656</v>
      </c>
      <c r="E11" s="29">
        <v>26555</v>
      </c>
      <c r="F11" s="299" t="s">
        <v>424</v>
      </c>
      <c r="G11" s="81" t="s">
        <v>883</v>
      </c>
    </row>
    <row r="12" spans="1:7" s="300" customFormat="1" ht="30" customHeight="1">
      <c r="A12" s="525" t="s">
        <v>887</v>
      </c>
      <c r="B12" s="258">
        <v>2594845</v>
      </c>
      <c r="C12" s="272">
        <v>1058559</v>
      </c>
      <c r="D12" s="272">
        <v>1468148</v>
      </c>
      <c r="E12" s="272">
        <v>68138</v>
      </c>
      <c r="F12" s="299" t="s">
        <v>424</v>
      </c>
      <c r="G12" s="527" t="s">
        <v>887</v>
      </c>
    </row>
    <row r="13" spans="1:7" s="178" customFormat="1" ht="30" customHeight="1">
      <c r="A13" s="202" t="s">
        <v>879</v>
      </c>
      <c r="B13" s="173">
        <v>1464202</v>
      </c>
      <c r="C13" s="175">
        <v>404352</v>
      </c>
      <c r="D13" s="175">
        <v>1032560</v>
      </c>
      <c r="E13" s="175">
        <v>27290</v>
      </c>
      <c r="F13" s="299" t="s">
        <v>424</v>
      </c>
      <c r="G13" s="203" t="s">
        <v>879</v>
      </c>
    </row>
    <row r="14" spans="1:48" s="301" customFormat="1" ht="30.75" customHeight="1">
      <c r="A14" s="525" t="s">
        <v>888</v>
      </c>
      <c r="B14" s="272">
        <f>SUM(C14:F14)</f>
        <v>2681445</v>
      </c>
      <c r="C14" s="272">
        <v>1099477</v>
      </c>
      <c r="D14" s="272">
        <v>1511629</v>
      </c>
      <c r="E14" s="272">
        <v>70339</v>
      </c>
      <c r="F14" s="299" t="s">
        <v>424</v>
      </c>
      <c r="G14" s="527" t="s">
        <v>888</v>
      </c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</row>
    <row r="15" spans="1:7" s="77" customFormat="1" ht="30" customHeight="1" thickBot="1">
      <c r="A15" s="73" t="s">
        <v>514</v>
      </c>
      <c r="B15" s="42">
        <v>4440311</v>
      </c>
      <c r="C15" s="37">
        <v>1618041</v>
      </c>
      <c r="D15" s="37">
        <v>2406553</v>
      </c>
      <c r="E15" s="37">
        <v>415717</v>
      </c>
      <c r="F15" s="584" t="s">
        <v>424</v>
      </c>
      <c r="G15" s="74" t="s">
        <v>514</v>
      </c>
    </row>
    <row r="16" spans="1:10" s="1" customFormat="1" ht="13.5">
      <c r="A16" s="1" t="s">
        <v>458</v>
      </c>
      <c r="G16" s="3" t="s">
        <v>1658</v>
      </c>
      <c r="J16" s="3"/>
    </row>
    <row r="17" s="20" customFormat="1" ht="13.5"/>
    <row r="18" s="20" customFormat="1" ht="13.5"/>
    <row r="19" s="20" customFormat="1" ht="13.5"/>
    <row r="20" s="20" customFormat="1" ht="13.5"/>
    <row r="21" s="20" customFormat="1" ht="13.5"/>
    <row r="22" s="20" customFormat="1" ht="13.5"/>
    <row r="23" s="20" customFormat="1" ht="13.5"/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/>
    <row r="35" s="20" customFormat="1" ht="13.5"/>
    <row r="36" s="20" customFormat="1" ht="13.5"/>
    <row r="37" s="20" customFormat="1" ht="13.5"/>
    <row r="38" s="20" customFormat="1" ht="13.5"/>
    <row r="39" s="20" customFormat="1" ht="13.5"/>
    <row r="40" s="20" customFormat="1" ht="13.5"/>
    <row r="41" s="20" customFormat="1" ht="13.5"/>
    <row r="42" s="20" customFormat="1" ht="13.5"/>
    <row r="43" s="20" customFormat="1" ht="13.5"/>
    <row r="44" s="20" customFormat="1" ht="13.5"/>
    <row r="45" s="20" customFormat="1" ht="13.5"/>
    <row r="46" s="20" customFormat="1" ht="13.5"/>
    <row r="47" s="20" customFormat="1" ht="13.5"/>
    <row r="48" s="20" customFormat="1" ht="13.5"/>
    <row r="49" s="20" customFormat="1" ht="13.5"/>
    <row r="50" s="20" customFormat="1" ht="13.5"/>
    <row r="51" s="20" customFormat="1" ht="13.5"/>
    <row r="52" s="20" customFormat="1" ht="13.5"/>
    <row r="53" s="20" customFormat="1" ht="13.5"/>
    <row r="54" s="20" customFormat="1" ht="13.5"/>
    <row r="55" s="20" customFormat="1" ht="13.5"/>
    <row r="56" s="20" customFormat="1" ht="13.5"/>
    <row r="57" s="20" customFormat="1" ht="13.5"/>
    <row r="58" s="20" customFormat="1" ht="13.5"/>
    <row r="59" s="20" customFormat="1" ht="13.5"/>
    <row r="60" s="20" customFormat="1" ht="13.5"/>
    <row r="61" s="20" customFormat="1" ht="13.5"/>
    <row r="62" s="20" customFormat="1" ht="13.5"/>
    <row r="63" s="20" customFormat="1" ht="13.5"/>
    <row r="64" s="20" customFormat="1" ht="13.5"/>
    <row r="65" s="20" customFormat="1" ht="13.5"/>
    <row r="66" s="20" customFormat="1" ht="13.5"/>
    <row r="67" s="20" customFormat="1" ht="13.5"/>
    <row r="68" s="20" customFormat="1" ht="13.5"/>
    <row r="69" s="20" customFormat="1" ht="13.5"/>
    <row r="70" s="20" customFormat="1" ht="13.5"/>
    <row r="71" s="20" customFormat="1" ht="13.5"/>
    <row r="72" s="20" customFormat="1" ht="13.5"/>
    <row r="73" s="20" customFormat="1" ht="13.5"/>
    <row r="74" s="20" customFormat="1" ht="13.5"/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</sheetData>
  <mergeCells count="3">
    <mergeCell ref="A1:G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O17" sqref="O17"/>
    </sheetView>
  </sheetViews>
  <sheetFormatPr defaultColWidth="8.88671875" defaultRowHeight="13.5"/>
  <cols>
    <col min="1" max="1" width="13.21484375" style="0" customWidth="1"/>
    <col min="2" max="2" width="8.99609375" style="0" customWidth="1"/>
    <col min="3" max="3" width="8.3359375" style="0" customWidth="1"/>
    <col min="4" max="4" width="8.6640625" style="0" customWidth="1"/>
    <col min="5" max="7" width="8.99609375" style="0" customWidth="1"/>
    <col min="8" max="8" width="8.6640625" style="0" customWidth="1"/>
    <col min="9" max="12" width="8.99609375" style="0" customWidth="1"/>
    <col min="13" max="13" width="10.88671875" style="0" customWidth="1"/>
    <col min="14" max="14" width="12.5546875" style="0" customWidth="1"/>
    <col min="15" max="16384" width="9.77734375" style="0" customWidth="1"/>
  </cols>
  <sheetData>
    <row r="1" spans="1:14" s="71" customFormat="1" ht="36" customHeight="1">
      <c r="A1" s="1539" t="s">
        <v>1453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</row>
    <row r="2" spans="1:14" s="71" customFormat="1" ht="17.25" customHeight="1" thickBot="1">
      <c r="A2" s="99"/>
      <c r="B2" s="99"/>
      <c r="C2" s="99"/>
      <c r="D2" s="99"/>
      <c r="G2" s="99"/>
      <c r="N2" s="99"/>
    </row>
    <row r="3" spans="1:14" s="141" customFormat="1" ht="34.5" customHeight="1">
      <c r="A3" s="1519" t="s">
        <v>959</v>
      </c>
      <c r="B3" s="788" t="s">
        <v>344</v>
      </c>
      <c r="C3" s="788" t="s">
        <v>345</v>
      </c>
      <c r="D3" s="788" t="s">
        <v>346</v>
      </c>
      <c r="E3" s="788" t="s">
        <v>347</v>
      </c>
      <c r="F3" s="788" t="s">
        <v>348</v>
      </c>
      <c r="G3" s="788" t="s">
        <v>349</v>
      </c>
      <c r="H3" s="788" t="s">
        <v>350</v>
      </c>
      <c r="I3" s="788" t="s">
        <v>351</v>
      </c>
      <c r="J3" s="788" t="s">
        <v>352</v>
      </c>
      <c r="K3" s="788" t="s">
        <v>353</v>
      </c>
      <c r="L3" s="788" t="s">
        <v>354</v>
      </c>
      <c r="M3" s="788" t="s">
        <v>355</v>
      </c>
      <c r="N3" s="1522" t="s">
        <v>960</v>
      </c>
    </row>
    <row r="4" spans="1:14" s="71" customFormat="1" ht="34.5" customHeight="1">
      <c r="A4" s="1520"/>
      <c r="B4" s="457" t="s">
        <v>961</v>
      </c>
      <c r="C4" s="457" t="s">
        <v>962</v>
      </c>
      <c r="D4" s="457" t="s">
        <v>963</v>
      </c>
      <c r="E4" s="383" t="s">
        <v>964</v>
      </c>
      <c r="F4" s="457" t="s">
        <v>965</v>
      </c>
      <c r="G4" s="457" t="s">
        <v>966</v>
      </c>
      <c r="H4" s="457" t="s">
        <v>967</v>
      </c>
      <c r="I4" s="386"/>
      <c r="J4" s="457" t="s">
        <v>968</v>
      </c>
      <c r="K4" s="457" t="s">
        <v>969</v>
      </c>
      <c r="L4" s="457" t="s">
        <v>962</v>
      </c>
      <c r="M4" s="457" t="s">
        <v>971</v>
      </c>
      <c r="N4" s="1523"/>
    </row>
    <row r="5" spans="1:14" s="71" customFormat="1" ht="34.5" customHeight="1">
      <c r="A5" s="1520"/>
      <c r="B5" s="457"/>
      <c r="C5" s="386"/>
      <c r="D5" s="386"/>
      <c r="E5" s="457" t="s">
        <v>972</v>
      </c>
      <c r="F5" s="457" t="s">
        <v>973</v>
      </c>
      <c r="G5" s="386"/>
      <c r="H5" s="457" t="s">
        <v>972</v>
      </c>
      <c r="I5" s="457" t="s">
        <v>974</v>
      </c>
      <c r="J5" s="457" t="s">
        <v>972</v>
      </c>
      <c r="K5" s="457" t="s">
        <v>975</v>
      </c>
      <c r="L5" s="457" t="s">
        <v>976</v>
      </c>
      <c r="M5" s="457" t="s">
        <v>977</v>
      </c>
      <c r="N5" s="1523"/>
    </row>
    <row r="6" spans="1:14" s="141" customFormat="1" ht="34.5" customHeight="1">
      <c r="A6" s="1521"/>
      <c r="B6" s="633" t="s">
        <v>356</v>
      </c>
      <c r="C6" s="633" t="s">
        <v>357</v>
      </c>
      <c r="D6" s="633" t="s">
        <v>358</v>
      </c>
      <c r="E6" s="789" t="s">
        <v>359</v>
      </c>
      <c r="F6" s="633" t="s">
        <v>360</v>
      </c>
      <c r="G6" s="633" t="s">
        <v>360</v>
      </c>
      <c r="H6" s="633" t="s">
        <v>360</v>
      </c>
      <c r="I6" s="633" t="s">
        <v>360</v>
      </c>
      <c r="J6" s="633" t="s">
        <v>360</v>
      </c>
      <c r="K6" s="633" t="s">
        <v>360</v>
      </c>
      <c r="L6" s="633" t="s">
        <v>360</v>
      </c>
      <c r="M6" s="633" t="s">
        <v>360</v>
      </c>
      <c r="N6" s="1524"/>
    </row>
    <row r="7" spans="1:14" s="21" customFormat="1" ht="24.75" customHeight="1">
      <c r="A7" s="566" t="s">
        <v>872</v>
      </c>
      <c r="B7" s="97">
        <v>847</v>
      </c>
      <c r="C7" s="97">
        <v>0</v>
      </c>
      <c r="D7" s="97">
        <v>0</v>
      </c>
      <c r="E7" s="97" t="s">
        <v>423</v>
      </c>
      <c r="F7" s="97" t="s">
        <v>423</v>
      </c>
      <c r="G7" s="97">
        <v>23442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503000</v>
      </c>
      <c r="N7" s="569" t="s">
        <v>872</v>
      </c>
    </row>
    <row r="8" spans="1:14" s="300" customFormat="1" ht="27.75" customHeight="1">
      <c r="A8" s="565" t="s">
        <v>889</v>
      </c>
      <c r="B8" s="272">
        <v>1219</v>
      </c>
      <c r="C8" s="272" t="s">
        <v>424</v>
      </c>
      <c r="D8" s="272" t="s">
        <v>424</v>
      </c>
      <c r="E8" s="272">
        <v>67316</v>
      </c>
      <c r="F8" s="272" t="s">
        <v>424</v>
      </c>
      <c r="G8" s="272">
        <v>38117</v>
      </c>
      <c r="H8" s="272" t="s">
        <v>424</v>
      </c>
      <c r="I8" s="272" t="s">
        <v>424</v>
      </c>
      <c r="J8" s="272" t="s">
        <v>424</v>
      </c>
      <c r="K8" s="272" t="s">
        <v>424</v>
      </c>
      <c r="L8" s="302" t="s">
        <v>424</v>
      </c>
      <c r="M8" s="272">
        <v>2449554</v>
      </c>
      <c r="N8" s="570" t="s">
        <v>889</v>
      </c>
    </row>
    <row r="9" spans="1:14" s="21" customFormat="1" ht="24.75" customHeight="1">
      <c r="A9" s="566" t="s">
        <v>873</v>
      </c>
      <c r="B9" s="97">
        <v>72.1</v>
      </c>
      <c r="C9" s="97">
        <v>0</v>
      </c>
      <c r="D9" s="97">
        <v>0</v>
      </c>
      <c r="E9" s="97" t="s">
        <v>423</v>
      </c>
      <c r="F9" s="97" t="s">
        <v>423</v>
      </c>
      <c r="G9" s="97">
        <v>35538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205000</v>
      </c>
      <c r="N9" s="571" t="s">
        <v>873</v>
      </c>
    </row>
    <row r="10" spans="1:14" s="300" customFormat="1" ht="27.75" customHeight="1">
      <c r="A10" s="565" t="s">
        <v>874</v>
      </c>
      <c r="B10" s="272">
        <v>961</v>
      </c>
      <c r="C10" s="272" t="s">
        <v>424</v>
      </c>
      <c r="D10" s="272">
        <v>40</v>
      </c>
      <c r="E10" s="272">
        <v>22022</v>
      </c>
      <c r="F10" s="272" t="s">
        <v>424</v>
      </c>
      <c r="G10" s="272">
        <v>40153</v>
      </c>
      <c r="H10" s="272" t="s">
        <v>424</v>
      </c>
      <c r="I10" s="272" t="s">
        <v>424</v>
      </c>
      <c r="J10" s="272" t="s">
        <v>424</v>
      </c>
      <c r="K10" s="272" t="s">
        <v>424</v>
      </c>
      <c r="L10" s="302" t="s">
        <v>424</v>
      </c>
      <c r="M10" s="272">
        <v>3226482</v>
      </c>
      <c r="N10" s="570" t="s">
        <v>874</v>
      </c>
    </row>
    <row r="11" spans="1:14" s="21" customFormat="1" ht="24.75" customHeight="1">
      <c r="A11" s="566" t="s">
        <v>875</v>
      </c>
      <c r="B11" s="97">
        <v>258</v>
      </c>
      <c r="C11" s="97">
        <v>0</v>
      </c>
      <c r="D11" s="97">
        <v>0</v>
      </c>
      <c r="E11" s="97" t="s">
        <v>423</v>
      </c>
      <c r="F11" s="97" t="s">
        <v>423</v>
      </c>
      <c r="G11" s="97">
        <v>36400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235000</v>
      </c>
      <c r="N11" s="571" t="s">
        <v>875</v>
      </c>
    </row>
    <row r="12" spans="1:14" s="300" customFormat="1" ht="27.75" customHeight="1">
      <c r="A12" s="565" t="s">
        <v>876</v>
      </c>
      <c r="B12" s="272">
        <v>501</v>
      </c>
      <c r="C12" s="272" t="s">
        <v>424</v>
      </c>
      <c r="D12" s="272" t="s">
        <v>424</v>
      </c>
      <c r="E12" s="272">
        <v>26006</v>
      </c>
      <c r="F12" s="272">
        <v>64</v>
      </c>
      <c r="G12" s="272">
        <v>49570</v>
      </c>
      <c r="H12" s="272" t="s">
        <v>424</v>
      </c>
      <c r="I12" s="272" t="s">
        <v>424</v>
      </c>
      <c r="J12" s="272" t="s">
        <v>424</v>
      </c>
      <c r="K12" s="272" t="s">
        <v>424</v>
      </c>
      <c r="L12" s="302" t="s">
        <v>424</v>
      </c>
      <c r="M12" s="272">
        <v>3662970</v>
      </c>
      <c r="N12" s="570" t="s">
        <v>876</v>
      </c>
    </row>
    <row r="13" spans="1:14" s="21" customFormat="1" ht="24.75" customHeight="1">
      <c r="A13" s="566" t="s">
        <v>877</v>
      </c>
      <c r="B13" s="97">
        <v>1073</v>
      </c>
      <c r="C13" s="97">
        <v>0</v>
      </c>
      <c r="D13" s="272" t="s">
        <v>424</v>
      </c>
      <c r="E13" s="97">
        <v>0</v>
      </c>
      <c r="F13" s="97">
        <v>0</v>
      </c>
      <c r="G13" s="97">
        <v>18350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415730</v>
      </c>
      <c r="N13" s="571" t="s">
        <v>877</v>
      </c>
    </row>
    <row r="14" spans="1:14" s="300" customFormat="1" ht="27.75" customHeight="1">
      <c r="A14" s="565" t="s">
        <v>878</v>
      </c>
      <c r="B14" s="272">
        <v>3321</v>
      </c>
      <c r="C14" s="97">
        <v>0</v>
      </c>
      <c r="D14" s="272" t="s">
        <v>424</v>
      </c>
      <c r="E14" s="272">
        <v>23470</v>
      </c>
      <c r="F14" s="272">
        <v>351</v>
      </c>
      <c r="G14" s="272">
        <v>60380</v>
      </c>
      <c r="H14" s="272" t="s">
        <v>424</v>
      </c>
      <c r="I14" s="272" t="s">
        <v>424</v>
      </c>
      <c r="J14" s="272" t="s">
        <v>424</v>
      </c>
      <c r="K14" s="272" t="s">
        <v>424</v>
      </c>
      <c r="L14" s="302" t="s">
        <v>424</v>
      </c>
      <c r="M14" s="272">
        <v>3473651</v>
      </c>
      <c r="N14" s="570" t="s">
        <v>878</v>
      </c>
    </row>
    <row r="15" spans="1:14" s="171" customFormat="1" ht="24.75" customHeight="1">
      <c r="A15" s="567" t="s">
        <v>879</v>
      </c>
      <c r="B15" s="174">
        <v>7227</v>
      </c>
      <c r="C15" s="248">
        <v>0</v>
      </c>
      <c r="D15" s="298" t="s">
        <v>424</v>
      </c>
      <c r="E15" s="298" t="s">
        <v>424</v>
      </c>
      <c r="F15" s="298" t="s">
        <v>424</v>
      </c>
      <c r="G15" s="174">
        <v>43400</v>
      </c>
      <c r="H15" s="298" t="s">
        <v>424</v>
      </c>
      <c r="I15" s="298" t="s">
        <v>424</v>
      </c>
      <c r="J15" s="298" t="s">
        <v>424</v>
      </c>
      <c r="K15" s="298" t="s">
        <v>424</v>
      </c>
      <c r="L15" s="790" t="s">
        <v>424</v>
      </c>
      <c r="M15" s="174">
        <v>162000</v>
      </c>
      <c r="N15" s="572" t="s">
        <v>879</v>
      </c>
    </row>
    <row r="16" spans="1:14" s="791" customFormat="1" ht="27.75" customHeight="1">
      <c r="A16" s="568" t="s">
        <v>890</v>
      </c>
      <c r="B16" s="298">
        <v>2154</v>
      </c>
      <c r="C16" s="248">
        <v>0</v>
      </c>
      <c r="D16" s="298" t="s">
        <v>424</v>
      </c>
      <c r="E16" s="298">
        <v>1717</v>
      </c>
      <c r="F16" s="298">
        <v>400</v>
      </c>
      <c r="G16" s="298">
        <v>42100</v>
      </c>
      <c r="H16" s="298" t="s">
        <v>424</v>
      </c>
      <c r="I16" s="298" t="s">
        <v>424</v>
      </c>
      <c r="J16" s="298" t="s">
        <v>424</v>
      </c>
      <c r="K16" s="298" t="s">
        <v>424</v>
      </c>
      <c r="L16" s="790" t="s">
        <v>424</v>
      </c>
      <c r="M16" s="298">
        <v>3568777</v>
      </c>
      <c r="N16" s="573" t="s">
        <v>890</v>
      </c>
    </row>
    <row r="17" spans="1:14" s="61" customFormat="1" ht="24.75" customHeight="1" thickBot="1">
      <c r="A17" s="73" t="s">
        <v>514</v>
      </c>
      <c r="B17" s="95">
        <v>1440</v>
      </c>
      <c r="C17" s="95">
        <v>0</v>
      </c>
      <c r="D17" s="458" t="s">
        <v>424</v>
      </c>
      <c r="E17" s="95">
        <v>1847</v>
      </c>
      <c r="F17" s="95">
        <v>97365</v>
      </c>
      <c r="G17" s="95">
        <v>58477</v>
      </c>
      <c r="H17" s="458" t="s">
        <v>424</v>
      </c>
      <c r="I17" s="458" t="s">
        <v>424</v>
      </c>
      <c r="J17" s="458" t="s">
        <v>424</v>
      </c>
      <c r="K17" s="458" t="s">
        <v>424</v>
      </c>
      <c r="L17" s="1380" t="s">
        <v>424</v>
      </c>
      <c r="M17" s="346">
        <v>3401000</v>
      </c>
      <c r="N17" s="74" t="s">
        <v>514</v>
      </c>
    </row>
    <row r="18" spans="1:14" s="1" customFormat="1" ht="13.5">
      <c r="A18" s="1" t="s">
        <v>458</v>
      </c>
      <c r="G18" s="1530" t="s">
        <v>1658</v>
      </c>
      <c r="H18" s="1530"/>
      <c r="I18" s="1530"/>
      <c r="J18" s="1530"/>
      <c r="K18" s="1530"/>
      <c r="L18" s="1530"/>
      <c r="M18" s="1530"/>
      <c r="N18" s="1530"/>
    </row>
    <row r="19" ht="13.5">
      <c r="M19" s="131"/>
    </row>
  </sheetData>
  <mergeCells count="4">
    <mergeCell ref="A1:N1"/>
    <mergeCell ref="A3:A6"/>
    <mergeCell ref="N3:N6"/>
    <mergeCell ref="G18:N18"/>
  </mergeCells>
  <printOptions/>
  <pageMargins left="0.41" right="0.38" top="1" bottom="1" header="0.5" footer="0.5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L18" sqref="L18"/>
    </sheetView>
  </sheetViews>
  <sheetFormatPr defaultColWidth="8.88671875" defaultRowHeight="13.5"/>
  <cols>
    <col min="1" max="1" width="13.77734375" style="0" customWidth="1"/>
    <col min="2" max="3" width="8.6640625" style="0" customWidth="1"/>
    <col min="4" max="4" width="9.6640625" style="0" customWidth="1"/>
    <col min="5" max="5" width="9.99609375" style="0" customWidth="1"/>
    <col min="6" max="7" width="8.6640625" style="0" customWidth="1"/>
    <col min="8" max="8" width="9.6640625" style="0" customWidth="1"/>
    <col min="9" max="11" width="9.99609375" style="0" customWidth="1"/>
    <col min="12" max="12" width="13.77734375" style="0" customWidth="1"/>
    <col min="13" max="13" width="12.10546875" style="0" customWidth="1"/>
  </cols>
  <sheetData>
    <row r="1" spans="1:12" s="597" customFormat="1" ht="45.75" customHeight="1">
      <c r="A1" s="1385" t="s">
        <v>1454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</row>
    <row r="2" spans="1:12" s="321" customFormat="1" ht="18" customHeight="1" thickBot="1">
      <c r="A2" s="597" t="s">
        <v>415</v>
      </c>
      <c r="B2" s="630"/>
      <c r="C2" s="630"/>
      <c r="D2" s="630"/>
      <c r="E2" s="630"/>
      <c r="F2" s="630"/>
      <c r="G2" s="630"/>
      <c r="H2" s="630"/>
      <c r="I2" s="630"/>
      <c r="L2" s="792" t="s">
        <v>416</v>
      </c>
    </row>
    <row r="3" spans="1:12" s="141" customFormat="1" ht="24" customHeight="1">
      <c r="A3" s="1293" t="s">
        <v>464</v>
      </c>
      <c r="B3" s="1296" t="s">
        <v>395</v>
      </c>
      <c r="C3" s="1477"/>
      <c r="D3" s="1477"/>
      <c r="E3" s="1293"/>
      <c r="F3" s="1296" t="s">
        <v>396</v>
      </c>
      <c r="G3" s="1477"/>
      <c r="H3" s="1477"/>
      <c r="I3" s="1293"/>
      <c r="J3" s="793" t="s">
        <v>397</v>
      </c>
      <c r="K3" s="793" t="s">
        <v>398</v>
      </c>
      <c r="L3" s="1296" t="s">
        <v>498</v>
      </c>
    </row>
    <row r="4" spans="1:12" s="141" customFormat="1" ht="24" customHeight="1">
      <c r="A4" s="1294"/>
      <c r="B4" s="1540" t="s">
        <v>399</v>
      </c>
      <c r="C4" s="1541"/>
      <c r="D4" s="1541"/>
      <c r="E4" s="1294"/>
      <c r="F4" s="1297" t="s">
        <v>400</v>
      </c>
      <c r="G4" s="1541"/>
      <c r="H4" s="1541"/>
      <c r="I4" s="1294"/>
      <c r="J4" s="795" t="s">
        <v>401</v>
      </c>
      <c r="K4" s="795"/>
      <c r="L4" s="1297"/>
    </row>
    <row r="5" spans="1:12" s="141" customFormat="1" ht="25.5" customHeight="1">
      <c r="A5" s="1294"/>
      <c r="B5" s="658" t="s">
        <v>449</v>
      </c>
      <c r="C5" s="658" t="s">
        <v>402</v>
      </c>
      <c r="D5" s="658" t="s">
        <v>403</v>
      </c>
      <c r="E5" s="796" t="s">
        <v>404</v>
      </c>
      <c r="F5" s="658" t="s">
        <v>449</v>
      </c>
      <c r="G5" s="658" t="s">
        <v>402</v>
      </c>
      <c r="H5" s="658" t="s">
        <v>403</v>
      </c>
      <c r="I5" s="796" t="s">
        <v>404</v>
      </c>
      <c r="J5" s="795" t="s">
        <v>405</v>
      </c>
      <c r="K5" s="795" t="s">
        <v>406</v>
      </c>
      <c r="L5" s="1297"/>
    </row>
    <row r="6" spans="1:12" s="141" customFormat="1" ht="25.5" customHeight="1">
      <c r="A6" s="1294"/>
      <c r="B6" s="794"/>
      <c r="C6" s="795"/>
      <c r="D6" s="795"/>
      <c r="E6" s="648" t="s">
        <v>407</v>
      </c>
      <c r="F6" s="648"/>
      <c r="G6" s="795"/>
      <c r="H6" s="795"/>
      <c r="I6" s="648" t="s">
        <v>407</v>
      </c>
      <c r="J6" s="795" t="s">
        <v>408</v>
      </c>
      <c r="K6" s="795" t="s">
        <v>409</v>
      </c>
      <c r="L6" s="1297"/>
    </row>
    <row r="7" spans="1:12" s="141" customFormat="1" ht="25.5" customHeight="1">
      <c r="A7" s="1295"/>
      <c r="B7" s="587" t="s">
        <v>450</v>
      </c>
      <c r="C7" s="634" t="s">
        <v>410</v>
      </c>
      <c r="D7" s="797" t="s">
        <v>411</v>
      </c>
      <c r="E7" s="798" t="s">
        <v>412</v>
      </c>
      <c r="F7" s="649" t="s">
        <v>450</v>
      </c>
      <c r="G7" s="634" t="s">
        <v>410</v>
      </c>
      <c r="H7" s="797" t="s">
        <v>411</v>
      </c>
      <c r="I7" s="798" t="s">
        <v>412</v>
      </c>
      <c r="J7" s="634" t="s">
        <v>413</v>
      </c>
      <c r="K7" s="634" t="s">
        <v>414</v>
      </c>
      <c r="L7" s="1298"/>
    </row>
    <row r="8" spans="1:12" s="21" customFormat="1" ht="21.75" customHeight="1">
      <c r="A8" s="566" t="s">
        <v>335</v>
      </c>
      <c r="B8" s="29">
        <f>SUM(C8:E8)</f>
        <v>174</v>
      </c>
      <c r="C8" s="29">
        <v>86</v>
      </c>
      <c r="D8" s="29">
        <v>88</v>
      </c>
      <c r="E8" s="29" t="s">
        <v>423</v>
      </c>
      <c r="F8" s="29">
        <f>SUM(G8:I8)</f>
        <v>453</v>
      </c>
      <c r="G8" s="29">
        <v>365</v>
      </c>
      <c r="H8" s="29">
        <v>88</v>
      </c>
      <c r="I8" s="29" t="s">
        <v>423</v>
      </c>
      <c r="J8" s="29">
        <v>3036</v>
      </c>
      <c r="K8" s="29">
        <v>164490</v>
      </c>
      <c r="L8" s="569" t="s">
        <v>335</v>
      </c>
    </row>
    <row r="9" spans="1:12" s="24" customFormat="1" ht="21.75" customHeight="1">
      <c r="A9" s="565" t="s">
        <v>336</v>
      </c>
      <c r="B9" s="83">
        <v>17</v>
      </c>
      <c r="C9" s="24">
        <v>17</v>
      </c>
      <c r="D9" s="302" t="s">
        <v>424</v>
      </c>
      <c r="E9" s="29" t="s">
        <v>423</v>
      </c>
      <c r="F9" s="83">
        <f>SUM(G9:I9)</f>
        <v>14</v>
      </c>
      <c r="G9" s="24">
        <v>14</v>
      </c>
      <c r="H9" s="302" t="s">
        <v>424</v>
      </c>
      <c r="I9" s="29" t="s">
        <v>423</v>
      </c>
      <c r="J9" s="272">
        <v>1303</v>
      </c>
      <c r="K9" s="272">
        <v>5540</v>
      </c>
      <c r="L9" s="570" t="s">
        <v>336</v>
      </c>
    </row>
    <row r="10" spans="1:12" s="21" customFormat="1" ht="21.75" customHeight="1">
      <c r="A10" s="566" t="s">
        <v>337</v>
      </c>
      <c r="B10" s="29">
        <f>SUM(C10:E10)</f>
        <v>166</v>
      </c>
      <c r="C10" s="29">
        <v>72</v>
      </c>
      <c r="D10" s="29">
        <v>94</v>
      </c>
      <c r="E10" s="29" t="s">
        <v>423</v>
      </c>
      <c r="F10" s="29">
        <f>SUM(G10:I10)</f>
        <v>425</v>
      </c>
      <c r="G10" s="29">
        <v>331</v>
      </c>
      <c r="H10" s="29">
        <v>94</v>
      </c>
      <c r="I10" s="29" t="s">
        <v>423</v>
      </c>
      <c r="J10" s="29">
        <v>2759</v>
      </c>
      <c r="K10" s="29">
        <v>152860</v>
      </c>
      <c r="L10" s="571" t="s">
        <v>337</v>
      </c>
    </row>
    <row r="11" spans="1:12" s="24" customFormat="1" ht="21.75" customHeight="1">
      <c r="A11" s="565" t="s">
        <v>338</v>
      </c>
      <c r="B11" s="83">
        <v>45</v>
      </c>
      <c r="C11" s="24">
        <v>45</v>
      </c>
      <c r="D11" s="302" t="s">
        <v>424</v>
      </c>
      <c r="E11" s="29" t="s">
        <v>423</v>
      </c>
      <c r="F11" s="83">
        <v>2</v>
      </c>
      <c r="G11" s="24">
        <v>2</v>
      </c>
      <c r="H11" s="302" t="s">
        <v>424</v>
      </c>
      <c r="I11" s="29" t="s">
        <v>423</v>
      </c>
      <c r="J11" s="272">
        <v>1168</v>
      </c>
      <c r="K11" s="272">
        <v>220</v>
      </c>
      <c r="L11" s="570" t="s">
        <v>338</v>
      </c>
    </row>
    <row r="12" spans="1:12" s="21" customFormat="1" ht="21.75" customHeight="1">
      <c r="A12" s="566" t="s">
        <v>339</v>
      </c>
      <c r="B12" s="56">
        <f>SUM(C12:E12)</f>
        <v>133</v>
      </c>
      <c r="C12" s="29">
        <v>57</v>
      </c>
      <c r="D12" s="29">
        <v>76</v>
      </c>
      <c r="E12" s="29" t="s">
        <v>423</v>
      </c>
      <c r="F12" s="29">
        <f>SUM(G12:I12)</f>
        <v>529</v>
      </c>
      <c r="G12" s="29">
        <v>429</v>
      </c>
      <c r="H12" s="29">
        <v>100</v>
      </c>
      <c r="I12" s="29" t="s">
        <v>423</v>
      </c>
      <c r="J12" s="29">
        <v>3595</v>
      </c>
      <c r="K12" s="29">
        <v>187680</v>
      </c>
      <c r="L12" s="571" t="s">
        <v>339</v>
      </c>
    </row>
    <row r="13" spans="1:12" s="24" customFormat="1" ht="21.75" customHeight="1">
      <c r="A13" s="565" t="s">
        <v>361</v>
      </c>
      <c r="B13" s="83">
        <v>26</v>
      </c>
      <c r="C13" s="24">
        <v>26</v>
      </c>
      <c r="D13" s="302" t="s">
        <v>424</v>
      </c>
      <c r="E13" s="29" t="s">
        <v>423</v>
      </c>
      <c r="F13" s="83">
        <v>22</v>
      </c>
      <c r="G13" s="24">
        <v>22</v>
      </c>
      <c r="H13" s="302" t="s">
        <v>424</v>
      </c>
      <c r="I13" s="29" t="s">
        <v>423</v>
      </c>
      <c r="J13" s="272">
        <v>1358</v>
      </c>
      <c r="K13" s="272">
        <v>5130</v>
      </c>
      <c r="L13" s="570" t="s">
        <v>361</v>
      </c>
    </row>
    <row r="14" spans="1:12" s="21" customFormat="1" ht="21.75" customHeight="1">
      <c r="A14" s="566" t="s">
        <v>340</v>
      </c>
      <c r="B14" s="56">
        <v>84</v>
      </c>
      <c r="C14" s="29">
        <v>27</v>
      </c>
      <c r="D14" s="29">
        <v>57</v>
      </c>
      <c r="E14" s="29" t="s">
        <v>423</v>
      </c>
      <c r="F14" s="29">
        <v>487</v>
      </c>
      <c r="G14" s="29">
        <v>430</v>
      </c>
      <c r="H14" s="29">
        <v>57</v>
      </c>
      <c r="I14" s="29" t="s">
        <v>423</v>
      </c>
      <c r="J14" s="29">
        <v>2747</v>
      </c>
      <c r="K14" s="29">
        <v>179760</v>
      </c>
      <c r="L14" s="571" t="s">
        <v>340</v>
      </c>
    </row>
    <row r="15" spans="1:12" s="24" customFormat="1" ht="21.75" customHeight="1">
      <c r="A15" s="565" t="s">
        <v>341</v>
      </c>
      <c r="B15" s="83">
        <v>17</v>
      </c>
      <c r="C15" s="24">
        <v>17</v>
      </c>
      <c r="D15" s="302" t="s">
        <v>424</v>
      </c>
      <c r="E15" s="29" t="s">
        <v>423</v>
      </c>
      <c r="F15" s="83">
        <v>4</v>
      </c>
      <c r="G15" s="24">
        <v>4</v>
      </c>
      <c r="H15" s="302" t="s">
        <v>424</v>
      </c>
      <c r="I15" s="29" t="s">
        <v>423</v>
      </c>
      <c r="J15" s="272">
        <v>1438</v>
      </c>
      <c r="K15" s="272">
        <v>1640</v>
      </c>
      <c r="L15" s="570" t="s">
        <v>341</v>
      </c>
    </row>
    <row r="16" spans="1:12" s="178" customFormat="1" ht="21.75" customHeight="1">
      <c r="A16" s="567" t="s">
        <v>342</v>
      </c>
      <c r="B16" s="173">
        <v>113</v>
      </c>
      <c r="C16" s="175">
        <v>49</v>
      </c>
      <c r="D16" s="175">
        <v>64</v>
      </c>
      <c r="E16" s="799" t="s">
        <v>423</v>
      </c>
      <c r="F16" s="175">
        <v>438</v>
      </c>
      <c r="G16" s="175">
        <v>374</v>
      </c>
      <c r="H16" s="175">
        <v>64</v>
      </c>
      <c r="I16" s="799" t="s">
        <v>423</v>
      </c>
      <c r="J16" s="175">
        <v>2276</v>
      </c>
      <c r="K16" s="175">
        <v>159930</v>
      </c>
      <c r="L16" s="572" t="s">
        <v>342</v>
      </c>
    </row>
    <row r="17" spans="1:12" s="177" customFormat="1" ht="21.75" customHeight="1">
      <c r="A17" s="568" t="s">
        <v>343</v>
      </c>
      <c r="B17" s="170">
        <f>SUM(C17:E17)</f>
        <v>20</v>
      </c>
      <c r="C17" s="177">
        <v>20</v>
      </c>
      <c r="D17" s="800" t="s">
        <v>463</v>
      </c>
      <c r="E17" s="799" t="s">
        <v>423</v>
      </c>
      <c r="F17" s="177">
        <v>1</v>
      </c>
      <c r="G17" s="177">
        <v>1</v>
      </c>
      <c r="H17" s="800" t="s">
        <v>463</v>
      </c>
      <c r="I17" s="799" t="s">
        <v>423</v>
      </c>
      <c r="J17" s="800">
        <v>1211</v>
      </c>
      <c r="K17" s="286">
        <v>600</v>
      </c>
      <c r="L17" s="573" t="s">
        <v>343</v>
      </c>
    </row>
    <row r="18" spans="1:12" s="77" customFormat="1" ht="21.75" customHeight="1" thickBot="1">
      <c r="A18" s="73" t="s">
        <v>514</v>
      </c>
      <c r="B18" s="37">
        <v>143</v>
      </c>
      <c r="C18" s="37">
        <v>118</v>
      </c>
      <c r="D18" s="37">
        <v>25</v>
      </c>
      <c r="E18" s="152" t="s">
        <v>423</v>
      </c>
      <c r="F18" s="37">
        <v>403</v>
      </c>
      <c r="G18" s="37">
        <v>378</v>
      </c>
      <c r="H18" s="37">
        <v>25</v>
      </c>
      <c r="I18" s="137">
        <v>0</v>
      </c>
      <c r="J18" s="37">
        <v>3143</v>
      </c>
      <c r="K18" s="37">
        <v>131690</v>
      </c>
      <c r="L18" s="74" t="s">
        <v>514</v>
      </c>
    </row>
    <row r="19" spans="1:12" s="107" customFormat="1" ht="13.5">
      <c r="A19" s="107" t="s">
        <v>910</v>
      </c>
      <c r="L19" s="387" t="s">
        <v>1701</v>
      </c>
    </row>
  </sheetData>
  <mergeCells count="7">
    <mergeCell ref="F3:I3"/>
    <mergeCell ref="B4:E4"/>
    <mergeCell ref="F4:I4"/>
    <mergeCell ref="A1:L1"/>
    <mergeCell ref="B3:E3"/>
    <mergeCell ref="A3:A7"/>
    <mergeCell ref="L3:L7"/>
  </mergeCells>
  <printOptions/>
  <pageMargins left="0.35" right="0.38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T17"/>
  <sheetViews>
    <sheetView zoomScale="80" zoomScaleNormal="80" workbookViewId="0" topLeftCell="A1">
      <selection activeCell="F16" sqref="F16"/>
    </sheetView>
  </sheetViews>
  <sheetFormatPr defaultColWidth="8.88671875" defaultRowHeight="13.5"/>
  <cols>
    <col min="1" max="6" width="18.77734375" style="62" customWidth="1"/>
    <col min="7" max="16384" width="10.77734375" style="62" customWidth="1"/>
  </cols>
  <sheetData>
    <row r="1" spans="1:6" s="984" customFormat="1" ht="29.25" customHeight="1">
      <c r="A1" s="1385" t="s">
        <v>1702</v>
      </c>
      <c r="B1" s="1385"/>
      <c r="C1" s="1385"/>
      <c r="D1" s="1385"/>
      <c r="E1" s="1385"/>
      <c r="F1" s="1385"/>
    </row>
    <row r="2" spans="1:6" s="597" customFormat="1" ht="19.5" customHeight="1">
      <c r="A2" s="613"/>
      <c r="B2" s="613"/>
      <c r="C2" s="613"/>
      <c r="D2" s="613"/>
      <c r="E2" s="613"/>
      <c r="F2" s="613"/>
    </row>
    <row r="3" spans="1:6" s="597" customFormat="1" ht="18" customHeight="1" thickBot="1">
      <c r="A3" s="597" t="s">
        <v>1703</v>
      </c>
      <c r="B3" s="982"/>
      <c r="C3" s="982"/>
      <c r="D3" s="982"/>
      <c r="E3" s="982"/>
      <c r="F3" s="983" t="s">
        <v>1704</v>
      </c>
    </row>
    <row r="4" spans="1:6" s="141" customFormat="1" ht="28.5" customHeight="1">
      <c r="A4" s="1293" t="s">
        <v>1707</v>
      </c>
      <c r="B4" s="793" t="s">
        <v>1708</v>
      </c>
      <c r="C4" s="899" t="s">
        <v>1709</v>
      </c>
      <c r="D4" s="793" t="s">
        <v>1710</v>
      </c>
      <c r="E4" s="793" t="s">
        <v>1711</v>
      </c>
      <c r="F4" s="1296" t="s">
        <v>1712</v>
      </c>
    </row>
    <row r="5" spans="1:6" s="141" customFormat="1" ht="28.5" customHeight="1">
      <c r="A5" s="1295"/>
      <c r="B5" s="634" t="s">
        <v>1713</v>
      </c>
      <c r="C5" s="587" t="s">
        <v>1714</v>
      </c>
      <c r="D5" s="634" t="s">
        <v>1715</v>
      </c>
      <c r="E5" s="634" t="s">
        <v>1716</v>
      </c>
      <c r="F5" s="1298"/>
    </row>
    <row r="6" spans="1:6" s="21" customFormat="1" ht="27.75" customHeight="1">
      <c r="A6" s="28" t="s">
        <v>1717</v>
      </c>
      <c r="B6" s="29">
        <f>SUM(C6:E6)</f>
        <v>174</v>
      </c>
      <c r="C6" s="29">
        <v>148</v>
      </c>
      <c r="D6" s="29">
        <v>26</v>
      </c>
      <c r="E6" s="29" t="s">
        <v>1718</v>
      </c>
      <c r="F6" s="526" t="s">
        <v>1717</v>
      </c>
    </row>
    <row r="7" spans="1:6" s="21" customFormat="1" ht="27.75" customHeight="1">
      <c r="A7" s="620" t="s">
        <v>1719</v>
      </c>
      <c r="B7" s="258">
        <v>17</v>
      </c>
      <c r="C7" s="24">
        <v>8</v>
      </c>
      <c r="D7" s="24">
        <v>9</v>
      </c>
      <c r="E7" s="29" t="s">
        <v>1718</v>
      </c>
      <c r="F7" s="621" t="s">
        <v>1719</v>
      </c>
    </row>
    <row r="8" spans="1:6" s="21" customFormat="1" ht="27.75" customHeight="1">
      <c r="A8" s="28" t="s">
        <v>1720</v>
      </c>
      <c r="B8" s="56">
        <v>166</v>
      </c>
      <c r="C8" s="29">
        <v>154</v>
      </c>
      <c r="D8" s="29">
        <v>12</v>
      </c>
      <c r="E8" s="29" t="s">
        <v>1718</v>
      </c>
      <c r="F8" s="81" t="s">
        <v>1720</v>
      </c>
    </row>
    <row r="9" spans="1:6" s="21" customFormat="1" ht="27.75" customHeight="1">
      <c r="A9" s="620" t="s">
        <v>1721</v>
      </c>
      <c r="B9" s="258">
        <v>45</v>
      </c>
      <c r="C9" s="24">
        <v>24</v>
      </c>
      <c r="D9" s="24">
        <v>21</v>
      </c>
      <c r="E9" s="29" t="s">
        <v>1718</v>
      </c>
      <c r="F9" s="621" t="s">
        <v>1721</v>
      </c>
    </row>
    <row r="10" spans="1:6" s="21" customFormat="1" ht="27.75" customHeight="1">
      <c r="A10" s="28" t="s">
        <v>1722</v>
      </c>
      <c r="B10" s="56">
        <v>133</v>
      </c>
      <c r="C10" s="29">
        <v>118</v>
      </c>
      <c r="D10" s="29">
        <v>15</v>
      </c>
      <c r="E10" s="29" t="s">
        <v>1718</v>
      </c>
      <c r="F10" s="81" t="s">
        <v>1722</v>
      </c>
    </row>
    <row r="11" spans="1:6" s="21" customFormat="1" ht="27.75" customHeight="1">
      <c r="A11" s="620" t="s">
        <v>1723</v>
      </c>
      <c r="B11" s="258">
        <v>26</v>
      </c>
      <c r="C11" s="24">
        <v>19</v>
      </c>
      <c r="D11" s="24">
        <v>7</v>
      </c>
      <c r="E11" s="29" t="s">
        <v>1718</v>
      </c>
      <c r="F11" s="621" t="s">
        <v>1723</v>
      </c>
    </row>
    <row r="12" spans="1:6" s="21" customFormat="1" ht="27.75" customHeight="1">
      <c r="A12" s="28" t="s">
        <v>1724</v>
      </c>
      <c r="B12" s="56">
        <v>84</v>
      </c>
      <c r="C12" s="29">
        <v>77</v>
      </c>
      <c r="D12" s="29">
        <v>7</v>
      </c>
      <c r="E12" s="29" t="s">
        <v>1718</v>
      </c>
      <c r="F12" s="81" t="s">
        <v>1724</v>
      </c>
    </row>
    <row r="13" spans="1:6" s="21" customFormat="1" ht="27.75" customHeight="1">
      <c r="A13" s="620" t="s">
        <v>0</v>
      </c>
      <c r="B13" s="258">
        <v>17</v>
      </c>
      <c r="C13" s="24">
        <v>13</v>
      </c>
      <c r="D13" s="24">
        <v>4</v>
      </c>
      <c r="E13" s="29" t="s">
        <v>1718</v>
      </c>
      <c r="F13" s="621" t="s">
        <v>0</v>
      </c>
    </row>
    <row r="14" spans="1:6" s="171" customFormat="1" ht="27.75" customHeight="1">
      <c r="A14" s="202" t="s">
        <v>1</v>
      </c>
      <c r="B14" s="173">
        <v>113</v>
      </c>
      <c r="C14" s="175">
        <v>106</v>
      </c>
      <c r="D14" s="175">
        <v>7</v>
      </c>
      <c r="E14" s="799" t="s">
        <v>1718</v>
      </c>
      <c r="F14" s="203" t="s">
        <v>1</v>
      </c>
    </row>
    <row r="15" spans="1:98" s="303" customFormat="1" ht="27.75" customHeight="1">
      <c r="A15" s="622" t="s">
        <v>2</v>
      </c>
      <c r="B15" s="286">
        <f>SUM(C15:E15)</f>
        <v>20</v>
      </c>
      <c r="C15" s="177">
        <v>19</v>
      </c>
      <c r="D15" s="177">
        <v>1</v>
      </c>
      <c r="E15" s="799" t="s">
        <v>1718</v>
      </c>
      <c r="F15" s="623" t="s">
        <v>2</v>
      </c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</row>
    <row r="16" spans="1:6" s="61" customFormat="1" ht="27.75" customHeight="1" thickBot="1">
      <c r="A16" s="73" t="s">
        <v>3</v>
      </c>
      <c r="B16" s="37">
        <v>143</v>
      </c>
      <c r="C16" s="37">
        <v>143</v>
      </c>
      <c r="D16" s="430">
        <v>0</v>
      </c>
      <c r="E16" s="37" t="s">
        <v>1718</v>
      </c>
      <c r="F16" s="74" t="s">
        <v>3</v>
      </c>
    </row>
    <row r="17" spans="1:12" s="107" customFormat="1" ht="13.5">
      <c r="A17" s="107" t="s">
        <v>1705</v>
      </c>
      <c r="F17" s="387" t="s">
        <v>1706</v>
      </c>
      <c r="L17" s="387"/>
    </row>
    <row r="18" s="107" customFormat="1" ht="13.5"/>
    <row r="19" s="107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</sheetData>
  <mergeCells count="3">
    <mergeCell ref="A1:F1"/>
    <mergeCell ref="F4:F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B4">
      <selection activeCell="I12" sqref="I12"/>
    </sheetView>
  </sheetViews>
  <sheetFormatPr defaultColWidth="8.88671875" defaultRowHeight="13.5"/>
  <cols>
    <col min="1" max="4" width="13.77734375" style="130" customWidth="1"/>
    <col min="5" max="5" width="13.10546875" style="130" customWidth="1"/>
    <col min="6" max="6" width="12.3359375" style="130" customWidth="1"/>
    <col min="7" max="7" width="11.6640625" style="130" customWidth="1"/>
    <col min="8" max="8" width="11.4453125" style="130" customWidth="1"/>
    <col min="9" max="9" width="13.77734375" style="130" customWidth="1"/>
    <col min="10" max="16384" width="8.88671875" style="130" customWidth="1"/>
  </cols>
  <sheetData>
    <row r="1" spans="1:9" s="597" customFormat="1" ht="35.25" customHeight="1">
      <c r="A1" s="1385" t="s">
        <v>4</v>
      </c>
      <c r="B1" s="1385"/>
      <c r="C1" s="1385"/>
      <c r="D1" s="1385"/>
      <c r="E1" s="1385"/>
      <c r="F1" s="1385"/>
      <c r="G1" s="1385"/>
      <c r="H1" s="1385"/>
      <c r="I1" s="1385"/>
    </row>
    <row r="2" spans="1:9" s="321" customFormat="1" ht="18" customHeight="1" thickBot="1">
      <c r="A2" s="506" t="s">
        <v>5</v>
      </c>
      <c r="B2" s="630"/>
      <c r="C2" s="630"/>
      <c r="D2" s="630"/>
      <c r="E2" s="630"/>
      <c r="F2" s="630"/>
      <c r="G2" s="630"/>
      <c r="I2" s="599" t="s">
        <v>911</v>
      </c>
    </row>
    <row r="3" spans="1:9" s="141" customFormat="1" ht="36" customHeight="1">
      <c r="A3" s="994"/>
      <c r="B3" s="1296" t="s">
        <v>7</v>
      </c>
      <c r="C3" s="1477"/>
      <c r="D3" s="1293"/>
      <c r="E3" s="1296" t="s">
        <v>8</v>
      </c>
      <c r="F3" s="1293"/>
      <c r="G3" s="1296" t="s">
        <v>9</v>
      </c>
      <c r="H3" s="1477"/>
      <c r="I3" s="995"/>
    </row>
    <row r="4" spans="1:9" s="141" customFormat="1" ht="36" customHeight="1">
      <c r="A4" s="657"/>
      <c r="B4" s="1292" t="s">
        <v>10</v>
      </c>
      <c r="C4" s="1271"/>
      <c r="D4" s="1295"/>
      <c r="E4" s="1298" t="s">
        <v>11</v>
      </c>
      <c r="F4" s="1295"/>
      <c r="G4" s="1298" t="s">
        <v>12</v>
      </c>
      <c r="H4" s="1271"/>
      <c r="I4" s="987"/>
    </row>
    <row r="5" spans="1:9" s="141" customFormat="1" ht="42" customHeight="1">
      <c r="A5" s="657"/>
      <c r="B5" s="795" t="s">
        <v>13</v>
      </c>
      <c r="C5" s="794" t="s">
        <v>14</v>
      </c>
      <c r="D5" s="795" t="s">
        <v>15</v>
      </c>
      <c r="E5" s="795" t="s">
        <v>16</v>
      </c>
      <c r="F5" s="795" t="s">
        <v>15</v>
      </c>
      <c r="G5" s="658" t="s">
        <v>17</v>
      </c>
      <c r="H5" s="648" t="s">
        <v>15</v>
      </c>
      <c r="I5" s="987"/>
    </row>
    <row r="6" spans="1:9" s="141" customFormat="1" ht="42" customHeight="1">
      <c r="A6" s="988"/>
      <c r="B6" s="634" t="s">
        <v>18</v>
      </c>
      <c r="C6" s="587" t="s">
        <v>19</v>
      </c>
      <c r="D6" s="634" t="s">
        <v>20</v>
      </c>
      <c r="E6" s="634" t="s">
        <v>21</v>
      </c>
      <c r="F6" s="634" t="s">
        <v>20</v>
      </c>
      <c r="G6" s="634" t="s">
        <v>22</v>
      </c>
      <c r="H6" s="649" t="s">
        <v>20</v>
      </c>
      <c r="I6" s="989"/>
    </row>
    <row r="7" spans="1:9" s="141" customFormat="1" ht="42" customHeight="1">
      <c r="A7" s="22" t="s">
        <v>444</v>
      </c>
      <c r="B7" s="990">
        <v>2</v>
      </c>
      <c r="C7" s="991" t="s">
        <v>424</v>
      </c>
      <c r="D7" s="991">
        <v>107573</v>
      </c>
      <c r="E7" s="991" t="s">
        <v>424</v>
      </c>
      <c r="F7" s="991" t="s">
        <v>424</v>
      </c>
      <c r="G7" s="991" t="s">
        <v>424</v>
      </c>
      <c r="H7" s="991" t="s">
        <v>424</v>
      </c>
      <c r="I7" s="44" t="s">
        <v>444</v>
      </c>
    </row>
    <row r="8" spans="1:9" s="141" customFormat="1" ht="42" customHeight="1">
      <c r="A8" s="22" t="s">
        <v>452</v>
      </c>
      <c r="B8" s="990">
        <v>3</v>
      </c>
      <c r="C8" s="991" t="s">
        <v>424</v>
      </c>
      <c r="D8" s="991">
        <v>161360</v>
      </c>
      <c r="E8" s="991" t="s">
        <v>424</v>
      </c>
      <c r="F8" s="991" t="s">
        <v>424</v>
      </c>
      <c r="G8" s="991" t="s">
        <v>424</v>
      </c>
      <c r="H8" s="991" t="s">
        <v>424</v>
      </c>
      <c r="I8" s="44" t="s">
        <v>452</v>
      </c>
    </row>
    <row r="9" spans="1:9" s="141" customFormat="1" ht="42" customHeight="1">
      <c r="A9" s="22" t="s">
        <v>1013</v>
      </c>
      <c r="B9" s="990">
        <v>2</v>
      </c>
      <c r="C9" s="992">
        <v>0</v>
      </c>
      <c r="D9" s="992">
        <v>106893</v>
      </c>
      <c r="E9" s="992">
        <v>0</v>
      </c>
      <c r="F9" s="992">
        <v>0</v>
      </c>
      <c r="G9" s="992">
        <v>0</v>
      </c>
      <c r="H9" s="992">
        <v>0</v>
      </c>
      <c r="I9" s="44" t="s">
        <v>1013</v>
      </c>
    </row>
    <row r="10" spans="1:9" s="141" customFormat="1" ht="42" customHeight="1">
      <c r="A10" s="22" t="s">
        <v>493</v>
      </c>
      <c r="B10" s="990">
        <v>2</v>
      </c>
      <c r="C10" s="992">
        <v>0</v>
      </c>
      <c r="D10" s="992">
        <v>104250</v>
      </c>
      <c r="E10" s="992">
        <v>0</v>
      </c>
      <c r="F10" s="992">
        <v>0</v>
      </c>
      <c r="G10" s="992">
        <v>0</v>
      </c>
      <c r="H10" s="992">
        <v>0</v>
      </c>
      <c r="I10" s="44" t="s">
        <v>493</v>
      </c>
    </row>
    <row r="11" spans="1:9" s="141" customFormat="1" ht="42" customHeight="1">
      <c r="A11" s="22" t="s">
        <v>1014</v>
      </c>
      <c r="B11" s="990">
        <v>1</v>
      </c>
      <c r="C11" s="992">
        <v>0</v>
      </c>
      <c r="D11" s="992">
        <v>80334</v>
      </c>
      <c r="E11" s="992">
        <v>0</v>
      </c>
      <c r="F11" s="992">
        <v>0</v>
      </c>
      <c r="G11" s="992">
        <v>0</v>
      </c>
      <c r="H11" s="992">
        <v>0</v>
      </c>
      <c r="I11" s="44" t="s">
        <v>1014</v>
      </c>
    </row>
    <row r="12" spans="1:9" s="61" customFormat="1" ht="42" customHeight="1" thickBot="1">
      <c r="A12" s="858" t="s">
        <v>23</v>
      </c>
      <c r="B12" s="993">
        <v>1</v>
      </c>
      <c r="C12" s="859">
        <v>0</v>
      </c>
      <c r="D12" s="861">
        <v>79169</v>
      </c>
      <c r="E12" s="859">
        <v>0</v>
      </c>
      <c r="F12" s="859">
        <v>0</v>
      </c>
      <c r="G12" s="859">
        <v>0</v>
      </c>
      <c r="H12" s="859">
        <v>0</v>
      </c>
      <c r="I12" s="873" t="s">
        <v>23</v>
      </c>
    </row>
    <row r="13" spans="1:9" s="321" customFormat="1" ht="18" customHeight="1">
      <c r="A13" s="506" t="s">
        <v>6</v>
      </c>
      <c r="B13" s="630"/>
      <c r="C13" s="630"/>
      <c r="D13" s="630"/>
      <c r="E13" s="630"/>
      <c r="F13" s="630"/>
      <c r="H13" s="599"/>
      <c r="I13" s="599" t="s">
        <v>914</v>
      </c>
    </row>
    <row r="14" s="141" customFormat="1" ht="13.5"/>
    <row r="15" s="141" customFormat="1" ht="13.5"/>
    <row r="16" s="141" customFormat="1" ht="13.5"/>
  </sheetData>
  <mergeCells count="7">
    <mergeCell ref="B4:D4"/>
    <mergeCell ref="E4:F4"/>
    <mergeCell ref="G4:H4"/>
    <mergeCell ref="A1:I1"/>
    <mergeCell ref="B3:D3"/>
    <mergeCell ref="E3:F3"/>
    <mergeCell ref="G3:H3"/>
  </mergeCells>
  <printOptions/>
  <pageMargins left="0.7480314960629921" right="0.35433070866141736" top="0.98425196850393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4">
      <selection activeCell="H16" sqref="H16"/>
    </sheetView>
  </sheetViews>
  <sheetFormatPr defaultColWidth="8.88671875" defaultRowHeight="13.5"/>
  <cols>
    <col min="1" max="1" width="15.4453125" style="62" customWidth="1"/>
    <col min="2" max="7" width="13.77734375" style="62" customWidth="1"/>
    <col min="8" max="8" width="14.77734375" style="62" customWidth="1"/>
    <col min="9" max="16384" width="12.77734375" style="62" customWidth="1"/>
  </cols>
  <sheetData>
    <row r="1" spans="1:8" s="934" customFormat="1" ht="27.75" customHeight="1">
      <c r="A1" s="1370" t="s">
        <v>1179</v>
      </c>
      <c r="B1" s="1370"/>
      <c r="C1" s="1370"/>
      <c r="D1" s="1370"/>
      <c r="E1" s="1370"/>
      <c r="F1" s="1370"/>
      <c r="G1" s="1370"/>
      <c r="H1" s="1370"/>
    </row>
    <row r="2" spans="1:8" s="667" customFormat="1" ht="18" customHeight="1" thickBot="1">
      <c r="A2" s="618" t="s">
        <v>1180</v>
      </c>
      <c r="B2" s="680"/>
      <c r="C2" s="680"/>
      <c r="D2" s="680"/>
      <c r="E2" s="680"/>
      <c r="F2" s="680"/>
      <c r="G2" s="680"/>
      <c r="H2" s="609" t="s">
        <v>1181</v>
      </c>
    </row>
    <row r="3" spans="1:8" s="913" customFormat="1" ht="27.75" customHeight="1">
      <c r="A3" s="1402" t="s">
        <v>83</v>
      </c>
      <c r="B3" s="1217" t="s">
        <v>139</v>
      </c>
      <c r="C3" s="1217" t="s">
        <v>140</v>
      </c>
      <c r="D3" s="1203" t="s">
        <v>141</v>
      </c>
      <c r="E3" s="1371" t="s">
        <v>142</v>
      </c>
      <c r="F3" s="1372"/>
      <c r="G3" s="1359"/>
      <c r="H3" s="1399" t="s">
        <v>85</v>
      </c>
    </row>
    <row r="4" spans="1:8" s="913" customFormat="1" ht="22.5" customHeight="1">
      <c r="A4" s="1403"/>
      <c r="B4" s="1232"/>
      <c r="C4" s="1233"/>
      <c r="D4" s="1234"/>
      <c r="E4" s="1235" t="s">
        <v>143</v>
      </c>
      <c r="F4" s="1235" t="s">
        <v>140</v>
      </c>
      <c r="G4" s="1204" t="s">
        <v>141</v>
      </c>
      <c r="H4" s="1400"/>
    </row>
    <row r="5" spans="1:8" s="913" customFormat="1" ht="23.25" customHeight="1">
      <c r="A5" s="1367"/>
      <c r="B5" s="1226" t="s">
        <v>86</v>
      </c>
      <c r="C5" s="1236" t="s">
        <v>144</v>
      </c>
      <c r="D5" s="1237" t="s">
        <v>145</v>
      </c>
      <c r="E5" s="1226" t="s">
        <v>86</v>
      </c>
      <c r="F5" s="1226" t="s">
        <v>144</v>
      </c>
      <c r="G5" s="1237" t="s">
        <v>145</v>
      </c>
      <c r="H5" s="1401"/>
    </row>
    <row r="6" spans="1:10" s="21" customFormat="1" ht="25.5" customHeight="1">
      <c r="A6" s="22" t="s">
        <v>1182</v>
      </c>
      <c r="B6" s="1045">
        <f>SUM(C6,D6)</f>
        <v>6154</v>
      </c>
      <c r="C6" s="1046">
        <v>0</v>
      </c>
      <c r="D6" s="1047">
        <v>6154</v>
      </c>
      <c r="E6" s="1048">
        <f>SUM(F6,G6)</f>
        <v>0.83</v>
      </c>
      <c r="F6" s="1049">
        <v>0</v>
      </c>
      <c r="G6" s="1050">
        <v>0.83</v>
      </c>
      <c r="H6" s="648" t="s">
        <v>1182</v>
      </c>
      <c r="I6" s="24"/>
      <c r="J6" s="24"/>
    </row>
    <row r="7" spans="1:8" s="1058" customFormat="1" ht="25.5" customHeight="1">
      <c r="A7" s="1051" t="s">
        <v>1183</v>
      </c>
      <c r="B7" s="1052">
        <f>SUM(C7,D7)</f>
        <v>24620</v>
      </c>
      <c r="C7" s="1053">
        <v>121</v>
      </c>
      <c r="D7" s="1053">
        <v>24499</v>
      </c>
      <c r="E7" s="1054">
        <f>SUM(F7:G7)</f>
        <v>189.4</v>
      </c>
      <c r="F7" s="1055">
        <v>0.9</v>
      </c>
      <c r="G7" s="1056">
        <v>188.5</v>
      </c>
      <c r="H7" s="1057" t="s">
        <v>1183</v>
      </c>
    </row>
    <row r="8" spans="1:10" s="21" customFormat="1" ht="25.5" customHeight="1">
      <c r="A8" s="22" t="s">
        <v>1184</v>
      </c>
      <c r="B8" s="56">
        <f>SUM(C8,D8)</f>
        <v>5924</v>
      </c>
      <c r="C8" s="1059">
        <v>0</v>
      </c>
      <c r="D8" s="29">
        <v>5924</v>
      </c>
      <c r="E8" s="1060">
        <f>SUM(F8,G8)</f>
        <v>0.76</v>
      </c>
      <c r="F8" s="1061">
        <v>0</v>
      </c>
      <c r="G8" s="1062">
        <v>0.76</v>
      </c>
      <c r="H8" s="648" t="s">
        <v>1184</v>
      </c>
      <c r="I8" s="24"/>
      <c r="J8" s="24"/>
    </row>
    <row r="9" spans="1:8" s="1058" customFormat="1" ht="25.5" customHeight="1">
      <c r="A9" s="1051" t="s">
        <v>1185</v>
      </c>
      <c r="B9" s="1052">
        <v>24670</v>
      </c>
      <c r="C9" s="1053">
        <v>120</v>
      </c>
      <c r="D9" s="1053">
        <v>24550</v>
      </c>
      <c r="E9" s="1054">
        <v>177.6</v>
      </c>
      <c r="F9" s="1055">
        <v>0.9</v>
      </c>
      <c r="G9" s="1056">
        <v>176.7</v>
      </c>
      <c r="H9" s="1057" t="s">
        <v>1185</v>
      </c>
    </row>
    <row r="10" spans="1:10" s="21" customFormat="1" ht="25.5" customHeight="1">
      <c r="A10" s="22" t="s">
        <v>1186</v>
      </c>
      <c r="B10" s="56">
        <v>5910</v>
      </c>
      <c r="C10" s="97">
        <v>0</v>
      </c>
      <c r="D10" s="29">
        <v>5910</v>
      </c>
      <c r="E10" s="1060">
        <v>0.81</v>
      </c>
      <c r="F10" s="1061">
        <v>0</v>
      </c>
      <c r="G10" s="1062">
        <v>0.81</v>
      </c>
      <c r="H10" s="648" t="s">
        <v>1186</v>
      </c>
      <c r="I10" s="24"/>
      <c r="J10" s="24"/>
    </row>
    <row r="11" spans="1:8" s="1058" customFormat="1" ht="25.5" customHeight="1">
      <c r="A11" s="1051" t="s">
        <v>1187</v>
      </c>
      <c r="B11" s="1052">
        <v>24935</v>
      </c>
      <c r="C11" s="1053">
        <v>120</v>
      </c>
      <c r="D11" s="1053">
        <v>24815</v>
      </c>
      <c r="E11" s="1054">
        <v>204.8</v>
      </c>
      <c r="F11" s="1055">
        <v>1</v>
      </c>
      <c r="G11" s="1056">
        <v>203.8</v>
      </c>
      <c r="H11" s="1057" t="s">
        <v>1187</v>
      </c>
    </row>
    <row r="12" spans="1:10" s="21" customFormat="1" ht="25.5" customHeight="1">
      <c r="A12" s="22" t="s">
        <v>1188</v>
      </c>
      <c r="B12" s="56">
        <v>5737</v>
      </c>
      <c r="C12" s="97">
        <v>0</v>
      </c>
      <c r="D12" s="29">
        <v>5737</v>
      </c>
      <c r="E12" s="1060">
        <v>0.8</v>
      </c>
      <c r="F12" s="1061">
        <v>0</v>
      </c>
      <c r="G12" s="1062">
        <v>0.8</v>
      </c>
      <c r="H12" s="648" t="s">
        <v>1188</v>
      </c>
      <c r="I12" s="24"/>
      <c r="J12" s="24"/>
    </row>
    <row r="13" spans="1:8" s="1058" customFormat="1" ht="25.5" customHeight="1">
      <c r="A13" s="1051" t="s">
        <v>1189</v>
      </c>
      <c r="B13" s="1052">
        <v>24730</v>
      </c>
      <c r="C13" s="1053">
        <v>120</v>
      </c>
      <c r="D13" s="1053">
        <v>24610</v>
      </c>
      <c r="E13" s="1054">
        <v>206.9</v>
      </c>
      <c r="F13" s="1055">
        <v>1</v>
      </c>
      <c r="G13" s="1056">
        <v>205.9</v>
      </c>
      <c r="H13" s="1057" t="s">
        <v>1189</v>
      </c>
    </row>
    <row r="14" spans="1:10" s="178" customFormat="1" ht="25.5" customHeight="1">
      <c r="A14" s="168" t="s">
        <v>1190</v>
      </c>
      <c r="B14" s="173">
        <f>SUM(C14:D14)</f>
        <v>5477</v>
      </c>
      <c r="C14" s="174">
        <v>0</v>
      </c>
      <c r="D14" s="175">
        <v>5477</v>
      </c>
      <c r="E14" s="179">
        <v>79.1</v>
      </c>
      <c r="F14" s="180">
        <v>0</v>
      </c>
      <c r="G14" s="176">
        <v>79.1</v>
      </c>
      <c r="H14" s="318" t="s">
        <v>1190</v>
      </c>
      <c r="I14" s="177"/>
      <c r="J14" s="177"/>
    </row>
    <row r="15" spans="1:8" s="181" customFormat="1" ht="25.5" customHeight="1">
      <c r="A15" s="1063" t="s">
        <v>1191</v>
      </c>
      <c r="B15" s="499">
        <f>SUM(C15,D15)</f>
        <v>24764</v>
      </c>
      <c r="C15" s="182">
        <v>97</v>
      </c>
      <c r="D15" s="182">
        <v>24667</v>
      </c>
      <c r="E15" s="183">
        <v>222</v>
      </c>
      <c r="F15" s="184">
        <v>0.9</v>
      </c>
      <c r="G15" s="500">
        <v>221.1</v>
      </c>
      <c r="H15" s="1064" t="s">
        <v>1191</v>
      </c>
    </row>
    <row r="16" spans="1:10" s="1149" customFormat="1" ht="25.5" customHeight="1" thickBot="1">
      <c r="A16" s="1122" t="s">
        <v>514</v>
      </c>
      <c r="B16" s="1155" t="s">
        <v>1589</v>
      </c>
      <c r="C16" s="1156" t="s">
        <v>1590</v>
      </c>
      <c r="D16" s="1157" t="s">
        <v>1591</v>
      </c>
      <c r="E16" s="1158" t="s">
        <v>1592</v>
      </c>
      <c r="F16" s="1159" t="s">
        <v>1593</v>
      </c>
      <c r="G16" s="1160" t="s">
        <v>1594</v>
      </c>
      <c r="H16" s="320" t="s">
        <v>514</v>
      </c>
      <c r="I16" s="1148"/>
      <c r="J16" s="1148"/>
    </row>
    <row r="17" spans="1:8" s="667" customFormat="1" ht="15" customHeight="1">
      <c r="A17" s="1360" t="s">
        <v>1192</v>
      </c>
      <c r="B17" s="1360"/>
      <c r="C17" s="1360"/>
      <c r="D17" s="1361" t="s">
        <v>1193</v>
      </c>
      <c r="E17" s="1361"/>
      <c r="F17" s="1361"/>
      <c r="G17" s="1361"/>
      <c r="H17" s="1361"/>
    </row>
    <row r="18" spans="1:8" s="667" customFormat="1" ht="15" customHeight="1">
      <c r="A18" s="667" t="s">
        <v>1194</v>
      </c>
      <c r="F18" s="612" t="s">
        <v>1195</v>
      </c>
      <c r="G18" s="612"/>
      <c r="H18" s="612"/>
    </row>
    <row r="19" s="321" customFormat="1" ht="15" customHeight="1">
      <c r="A19" s="321" t="s">
        <v>1196</v>
      </c>
    </row>
    <row r="20" s="14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:13" s="1" customFormat="1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s="1" customFormat="1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s="1" customFormat="1" ht="13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s="1" customFormat="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1" customFormat="1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3" s="1" customFormat="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s="1" customFormat="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4" s="1" customFormat="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s="1" customFormat="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</sheetData>
  <mergeCells count="6">
    <mergeCell ref="A1:H1"/>
    <mergeCell ref="E3:G3"/>
    <mergeCell ref="A17:C17"/>
    <mergeCell ref="A3:A5"/>
    <mergeCell ref="H3:H5"/>
    <mergeCell ref="D17:H17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8" max="13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P18"/>
  <sheetViews>
    <sheetView zoomScale="80" zoomScaleNormal="80" workbookViewId="0" topLeftCell="A1">
      <selection activeCell="P17" sqref="P17"/>
    </sheetView>
  </sheetViews>
  <sheetFormatPr defaultColWidth="8.88671875" defaultRowHeight="13.5"/>
  <cols>
    <col min="1" max="1" width="12.88671875" style="62" customWidth="1"/>
    <col min="2" max="15" width="6.77734375" style="62" customWidth="1"/>
    <col min="16" max="16" width="13.5546875" style="62" customWidth="1"/>
    <col min="17" max="16384" width="10.77734375" style="62" customWidth="1"/>
  </cols>
  <sheetData>
    <row r="1" spans="1:16" s="597" customFormat="1" ht="45" customHeight="1">
      <c r="A1" s="1385" t="s">
        <v>1455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</row>
    <row r="2" spans="1:16" s="321" customFormat="1" ht="18" customHeight="1" thickBot="1">
      <c r="A2" s="506" t="s">
        <v>437</v>
      </c>
      <c r="B2" s="506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O2" s="599"/>
      <c r="P2" s="599" t="s">
        <v>865</v>
      </c>
    </row>
    <row r="3" spans="1:16" s="321" customFormat="1" ht="25.5" customHeight="1">
      <c r="A3" s="1426" t="s">
        <v>442</v>
      </c>
      <c r="B3" s="1439" t="s">
        <v>456</v>
      </c>
      <c r="C3" s="1426"/>
      <c r="D3" s="1439" t="s">
        <v>509</v>
      </c>
      <c r="E3" s="1426"/>
      <c r="F3" s="1439" t="s">
        <v>510</v>
      </c>
      <c r="G3" s="1426"/>
      <c r="H3" s="1439" t="s">
        <v>511</v>
      </c>
      <c r="I3" s="1426"/>
      <c r="J3" s="1439" t="s">
        <v>512</v>
      </c>
      <c r="K3" s="1426"/>
      <c r="L3" s="1439" t="s">
        <v>513</v>
      </c>
      <c r="M3" s="1426"/>
      <c r="N3" s="1439" t="s">
        <v>861</v>
      </c>
      <c r="O3" s="1426"/>
      <c r="P3" s="1439" t="s">
        <v>498</v>
      </c>
    </row>
    <row r="4" spans="1:16" s="321" customFormat="1" ht="25.5" customHeight="1">
      <c r="A4" s="1427"/>
      <c r="B4" s="1441" t="s">
        <v>450</v>
      </c>
      <c r="C4" s="1428"/>
      <c r="D4" s="1542" t="s">
        <v>426</v>
      </c>
      <c r="E4" s="1428"/>
      <c r="F4" s="1542" t="s">
        <v>427</v>
      </c>
      <c r="G4" s="1428"/>
      <c r="H4" s="1441" t="s">
        <v>428</v>
      </c>
      <c r="I4" s="1428"/>
      <c r="J4" s="1542" t="s">
        <v>429</v>
      </c>
      <c r="K4" s="1428"/>
      <c r="L4" s="1441" t="s">
        <v>430</v>
      </c>
      <c r="M4" s="1428"/>
      <c r="N4" s="1441" t="s">
        <v>439</v>
      </c>
      <c r="O4" s="1428"/>
      <c r="P4" s="1440"/>
    </row>
    <row r="5" spans="1:16" s="321" customFormat="1" ht="25.5" customHeight="1">
      <c r="A5" s="1427"/>
      <c r="B5" s="153" t="s">
        <v>459</v>
      </c>
      <c r="C5" s="153" t="s">
        <v>431</v>
      </c>
      <c r="D5" s="153" t="s">
        <v>459</v>
      </c>
      <c r="E5" s="153" t="s">
        <v>431</v>
      </c>
      <c r="F5" s="153" t="s">
        <v>459</v>
      </c>
      <c r="G5" s="153" t="s">
        <v>431</v>
      </c>
      <c r="H5" s="153" t="s">
        <v>459</v>
      </c>
      <c r="I5" s="153" t="s">
        <v>431</v>
      </c>
      <c r="J5" s="153" t="s">
        <v>459</v>
      </c>
      <c r="K5" s="153" t="s">
        <v>431</v>
      </c>
      <c r="L5" s="153" t="s">
        <v>459</v>
      </c>
      <c r="M5" s="153" t="s">
        <v>431</v>
      </c>
      <c r="N5" s="153" t="s">
        <v>459</v>
      </c>
      <c r="O5" s="153" t="s">
        <v>431</v>
      </c>
      <c r="P5" s="1440"/>
    </row>
    <row r="6" spans="1:16" s="321" customFormat="1" ht="25.5" customHeight="1">
      <c r="A6" s="1428"/>
      <c r="B6" s="550" t="s">
        <v>461</v>
      </c>
      <c r="C6" s="550" t="s">
        <v>432</v>
      </c>
      <c r="D6" s="550" t="s">
        <v>461</v>
      </c>
      <c r="E6" s="550" t="s">
        <v>432</v>
      </c>
      <c r="F6" s="550" t="s">
        <v>461</v>
      </c>
      <c r="G6" s="550" t="s">
        <v>432</v>
      </c>
      <c r="H6" s="550" t="s">
        <v>461</v>
      </c>
      <c r="I6" s="550" t="s">
        <v>432</v>
      </c>
      <c r="J6" s="550" t="s">
        <v>461</v>
      </c>
      <c r="K6" s="550" t="s">
        <v>432</v>
      </c>
      <c r="L6" s="550" t="s">
        <v>461</v>
      </c>
      <c r="M6" s="550" t="s">
        <v>432</v>
      </c>
      <c r="N6" s="550" t="s">
        <v>461</v>
      </c>
      <c r="O6" s="550" t="s">
        <v>432</v>
      </c>
      <c r="P6" s="1441"/>
    </row>
    <row r="7" spans="1:16" s="24" customFormat="1" ht="24" customHeight="1">
      <c r="A7" s="555" t="s">
        <v>335</v>
      </c>
      <c r="B7" s="801">
        <f>SUM(D7,F7,H7,J7,N7)</f>
        <v>5</v>
      </c>
      <c r="C7" s="801">
        <f>SUM(E7,G7,I7,K7,O7)</f>
        <v>18</v>
      </c>
      <c r="D7" s="801">
        <v>3</v>
      </c>
      <c r="E7" s="801">
        <v>15</v>
      </c>
      <c r="F7" s="804" t="s">
        <v>424</v>
      </c>
      <c r="G7" s="804" t="s">
        <v>424</v>
      </c>
      <c r="H7" s="804" t="s">
        <v>424</v>
      </c>
      <c r="I7" s="804" t="s">
        <v>424</v>
      </c>
      <c r="J7" s="804" t="s">
        <v>424</v>
      </c>
      <c r="K7" s="804" t="s">
        <v>424</v>
      </c>
      <c r="L7" s="804" t="s">
        <v>424</v>
      </c>
      <c r="M7" s="804" t="s">
        <v>424</v>
      </c>
      <c r="N7" s="801">
        <v>2</v>
      </c>
      <c r="O7" s="801">
        <v>3</v>
      </c>
      <c r="P7" s="580" t="s">
        <v>335</v>
      </c>
    </row>
    <row r="8" spans="1:16" s="253" customFormat="1" ht="24" customHeight="1">
      <c r="A8" s="556" t="s">
        <v>336</v>
      </c>
      <c r="B8" s="802">
        <v>18</v>
      </c>
      <c r="C8" s="802">
        <v>61</v>
      </c>
      <c r="D8" s="803">
        <v>18</v>
      </c>
      <c r="E8" s="803">
        <v>61</v>
      </c>
      <c r="F8" s="804" t="s">
        <v>424</v>
      </c>
      <c r="G8" s="804" t="s">
        <v>424</v>
      </c>
      <c r="H8" s="804" t="s">
        <v>424</v>
      </c>
      <c r="I8" s="804" t="s">
        <v>424</v>
      </c>
      <c r="J8" s="804" t="s">
        <v>424</v>
      </c>
      <c r="K8" s="804" t="s">
        <v>424</v>
      </c>
      <c r="L8" s="804" t="s">
        <v>424</v>
      </c>
      <c r="M8" s="804" t="s">
        <v>424</v>
      </c>
      <c r="N8" s="803" t="s">
        <v>424</v>
      </c>
      <c r="O8" s="803" t="s">
        <v>424</v>
      </c>
      <c r="P8" s="581" t="s">
        <v>336</v>
      </c>
    </row>
    <row r="9" spans="1:16" s="24" customFormat="1" ht="24" customHeight="1">
      <c r="A9" s="555" t="s">
        <v>337</v>
      </c>
      <c r="B9" s="801">
        <v>6</v>
      </c>
      <c r="C9" s="801">
        <v>14.1</v>
      </c>
      <c r="D9" s="801">
        <v>2</v>
      </c>
      <c r="E9" s="801">
        <v>10</v>
      </c>
      <c r="F9" s="804" t="s">
        <v>424</v>
      </c>
      <c r="G9" s="804" t="s">
        <v>424</v>
      </c>
      <c r="H9" s="804" t="s">
        <v>424</v>
      </c>
      <c r="I9" s="804" t="s">
        <v>424</v>
      </c>
      <c r="J9" s="804" t="s">
        <v>424</v>
      </c>
      <c r="K9" s="804" t="s">
        <v>424</v>
      </c>
      <c r="L9" s="804" t="s">
        <v>424</v>
      </c>
      <c r="M9" s="804" t="s">
        <v>424</v>
      </c>
      <c r="N9" s="801">
        <v>4</v>
      </c>
      <c r="O9" s="801">
        <v>4.1</v>
      </c>
      <c r="P9" s="582" t="s">
        <v>337</v>
      </c>
    </row>
    <row r="10" spans="1:16" s="253" customFormat="1" ht="24" customHeight="1">
      <c r="A10" s="556" t="s">
        <v>338</v>
      </c>
      <c r="B10" s="802">
        <v>22</v>
      </c>
      <c r="C10" s="802">
        <v>67.2</v>
      </c>
      <c r="D10" s="803">
        <v>12</v>
      </c>
      <c r="E10" s="803">
        <v>60</v>
      </c>
      <c r="F10" s="804" t="s">
        <v>424</v>
      </c>
      <c r="G10" s="804" t="s">
        <v>424</v>
      </c>
      <c r="H10" s="804" t="s">
        <v>424</v>
      </c>
      <c r="I10" s="804" t="s">
        <v>424</v>
      </c>
      <c r="J10" s="804" t="s">
        <v>424</v>
      </c>
      <c r="K10" s="804" t="s">
        <v>424</v>
      </c>
      <c r="L10" s="804" t="s">
        <v>424</v>
      </c>
      <c r="M10" s="804" t="s">
        <v>424</v>
      </c>
      <c r="N10" s="803">
        <v>10</v>
      </c>
      <c r="O10" s="803">
        <v>7.2</v>
      </c>
      <c r="P10" s="581" t="s">
        <v>338</v>
      </c>
    </row>
    <row r="11" spans="1:16" s="24" customFormat="1" ht="24" customHeight="1">
      <c r="A11" s="555" t="s">
        <v>339</v>
      </c>
      <c r="B11" s="805">
        <f>SUM(D11,F11,H11,J11,N11)</f>
        <v>8</v>
      </c>
      <c r="C11" s="801">
        <f>SUM(E11,G11,I11,K11,O11)</f>
        <v>5.4</v>
      </c>
      <c r="D11" s="804" t="s">
        <v>424</v>
      </c>
      <c r="E11" s="804" t="s">
        <v>424</v>
      </c>
      <c r="F11" s="804" t="s">
        <v>424</v>
      </c>
      <c r="G11" s="804" t="s">
        <v>424</v>
      </c>
      <c r="H11" s="804" t="s">
        <v>424</v>
      </c>
      <c r="I11" s="804" t="s">
        <v>424</v>
      </c>
      <c r="J11" s="804" t="s">
        <v>424</v>
      </c>
      <c r="K11" s="804" t="s">
        <v>424</v>
      </c>
      <c r="L11" s="804" t="s">
        <v>424</v>
      </c>
      <c r="M11" s="804" t="s">
        <v>424</v>
      </c>
      <c r="N11" s="801">
        <v>8</v>
      </c>
      <c r="O11" s="801">
        <v>5.4</v>
      </c>
      <c r="P11" s="582" t="s">
        <v>339</v>
      </c>
    </row>
    <row r="12" spans="1:16" s="253" customFormat="1" ht="24" customHeight="1">
      <c r="A12" s="556" t="s">
        <v>361</v>
      </c>
      <c r="B12" s="802">
        <v>19</v>
      </c>
      <c r="C12" s="802">
        <v>56.2</v>
      </c>
      <c r="D12" s="803">
        <v>10</v>
      </c>
      <c r="E12" s="803">
        <v>50</v>
      </c>
      <c r="F12" s="804" t="s">
        <v>424</v>
      </c>
      <c r="G12" s="804" t="s">
        <v>424</v>
      </c>
      <c r="H12" s="804" t="s">
        <v>424</v>
      </c>
      <c r="I12" s="804" t="s">
        <v>424</v>
      </c>
      <c r="J12" s="804" t="s">
        <v>424</v>
      </c>
      <c r="K12" s="804" t="s">
        <v>424</v>
      </c>
      <c r="L12" s="804" t="s">
        <v>424</v>
      </c>
      <c r="M12" s="804" t="s">
        <v>424</v>
      </c>
      <c r="N12" s="803">
        <v>9</v>
      </c>
      <c r="O12" s="803">
        <v>6.2</v>
      </c>
      <c r="P12" s="581" t="s">
        <v>361</v>
      </c>
    </row>
    <row r="13" spans="1:16" s="24" customFormat="1" ht="24" customHeight="1">
      <c r="A13" s="555" t="s">
        <v>340</v>
      </c>
      <c r="B13" s="805">
        <v>7.5</v>
      </c>
      <c r="C13" s="801">
        <v>5.1</v>
      </c>
      <c r="D13" s="804" t="s">
        <v>424</v>
      </c>
      <c r="E13" s="804" t="s">
        <v>424</v>
      </c>
      <c r="F13" s="804" t="s">
        <v>424</v>
      </c>
      <c r="G13" s="804" t="s">
        <v>424</v>
      </c>
      <c r="H13" s="804" t="s">
        <v>424</v>
      </c>
      <c r="I13" s="804" t="s">
        <v>424</v>
      </c>
      <c r="J13" s="804" t="s">
        <v>424</v>
      </c>
      <c r="K13" s="804" t="s">
        <v>424</v>
      </c>
      <c r="L13" s="804" t="s">
        <v>424</v>
      </c>
      <c r="M13" s="804" t="s">
        <v>424</v>
      </c>
      <c r="N13" s="801">
        <v>7.5</v>
      </c>
      <c r="O13" s="801">
        <v>5.1</v>
      </c>
      <c r="P13" s="582" t="s">
        <v>340</v>
      </c>
    </row>
    <row r="14" spans="1:16" s="253" customFormat="1" ht="24" customHeight="1">
      <c r="A14" s="556" t="s">
        <v>341</v>
      </c>
      <c r="B14" s="802">
        <v>17</v>
      </c>
      <c r="C14" s="802">
        <v>52</v>
      </c>
      <c r="D14" s="803">
        <v>9</v>
      </c>
      <c r="E14" s="803">
        <v>45</v>
      </c>
      <c r="F14" s="804" t="s">
        <v>424</v>
      </c>
      <c r="G14" s="804" t="s">
        <v>424</v>
      </c>
      <c r="H14" s="804" t="s">
        <v>424</v>
      </c>
      <c r="I14" s="804" t="s">
        <v>424</v>
      </c>
      <c r="J14" s="804" t="s">
        <v>424</v>
      </c>
      <c r="K14" s="804" t="s">
        <v>424</v>
      </c>
      <c r="L14" s="804" t="s">
        <v>424</v>
      </c>
      <c r="M14" s="804" t="s">
        <v>424</v>
      </c>
      <c r="N14" s="803">
        <v>8</v>
      </c>
      <c r="O14" s="803">
        <v>7</v>
      </c>
      <c r="P14" s="581" t="s">
        <v>341</v>
      </c>
    </row>
    <row r="15" spans="1:16" s="177" customFormat="1" ht="24" customHeight="1">
      <c r="A15" s="557" t="s">
        <v>342</v>
      </c>
      <c r="B15" s="806">
        <v>3</v>
      </c>
      <c r="C15" s="807">
        <v>0.4</v>
      </c>
      <c r="D15" s="813" t="s">
        <v>424</v>
      </c>
      <c r="E15" s="813" t="s">
        <v>424</v>
      </c>
      <c r="F15" s="813" t="s">
        <v>424</v>
      </c>
      <c r="G15" s="813" t="s">
        <v>424</v>
      </c>
      <c r="H15" s="813" t="s">
        <v>424</v>
      </c>
      <c r="I15" s="813" t="s">
        <v>424</v>
      </c>
      <c r="J15" s="813" t="s">
        <v>424</v>
      </c>
      <c r="K15" s="813" t="s">
        <v>424</v>
      </c>
      <c r="L15" s="813" t="s">
        <v>424</v>
      </c>
      <c r="M15" s="813" t="s">
        <v>424</v>
      </c>
      <c r="N15" s="807">
        <v>3</v>
      </c>
      <c r="O15" s="807">
        <v>0.4</v>
      </c>
      <c r="P15" s="583" t="s">
        <v>342</v>
      </c>
    </row>
    <row r="16" spans="1:16" s="304" customFormat="1" ht="24" customHeight="1">
      <c r="A16" s="556" t="s">
        <v>343</v>
      </c>
      <c r="B16" s="808">
        <v>23</v>
      </c>
      <c r="C16" s="808">
        <v>64.52</v>
      </c>
      <c r="D16" s="808">
        <v>11</v>
      </c>
      <c r="E16" s="808">
        <v>53</v>
      </c>
      <c r="F16" s="809" t="s">
        <v>463</v>
      </c>
      <c r="G16" s="809" t="s">
        <v>463</v>
      </c>
      <c r="H16" s="810" t="s">
        <v>424</v>
      </c>
      <c r="I16" s="810" t="s">
        <v>424</v>
      </c>
      <c r="J16" s="813" t="s">
        <v>424</v>
      </c>
      <c r="K16" s="813" t="s">
        <v>424</v>
      </c>
      <c r="L16" s="813" t="s">
        <v>424</v>
      </c>
      <c r="M16" s="810"/>
      <c r="N16" s="809">
        <v>12</v>
      </c>
      <c r="O16" s="809">
        <v>11.52</v>
      </c>
      <c r="P16" s="581" t="s">
        <v>343</v>
      </c>
    </row>
    <row r="17" spans="1:16" s="77" customFormat="1" ht="24" customHeight="1" thickBot="1">
      <c r="A17" s="73" t="s">
        <v>514</v>
      </c>
      <c r="B17" s="811">
        <v>24</v>
      </c>
      <c r="C17" s="811">
        <v>38</v>
      </c>
      <c r="D17" s="811">
        <v>6</v>
      </c>
      <c r="E17" s="811">
        <v>28</v>
      </c>
      <c r="F17" s="812" t="s">
        <v>463</v>
      </c>
      <c r="G17" s="812" t="s">
        <v>463</v>
      </c>
      <c r="H17" s="812" t="s">
        <v>463</v>
      </c>
      <c r="I17" s="812" t="s">
        <v>463</v>
      </c>
      <c r="J17" s="812" t="s">
        <v>463</v>
      </c>
      <c r="K17" s="812" t="s">
        <v>463</v>
      </c>
      <c r="L17" s="812" t="s">
        <v>463</v>
      </c>
      <c r="M17" s="812" t="s">
        <v>463</v>
      </c>
      <c r="N17" s="811">
        <v>18</v>
      </c>
      <c r="O17" s="811">
        <v>10</v>
      </c>
      <c r="P17" s="74" t="s">
        <v>514</v>
      </c>
    </row>
    <row r="18" spans="1:16" s="1" customFormat="1" ht="13.5">
      <c r="A18" s="1" t="s">
        <v>458</v>
      </c>
      <c r="G18" s="1530" t="s">
        <v>1658</v>
      </c>
      <c r="H18" s="1530"/>
      <c r="I18" s="1530"/>
      <c r="J18" s="1530"/>
      <c r="K18" s="1530"/>
      <c r="L18" s="1530"/>
      <c r="M18" s="1530"/>
      <c r="N18" s="1530"/>
      <c r="O18" s="1530"/>
      <c r="P18" s="1530"/>
    </row>
    <row r="19" s="107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</sheetData>
  <mergeCells count="18">
    <mergeCell ref="A1:P1"/>
    <mergeCell ref="B3:C3"/>
    <mergeCell ref="D3:E3"/>
    <mergeCell ref="F3:G3"/>
    <mergeCell ref="H3:I3"/>
    <mergeCell ref="J3:K3"/>
    <mergeCell ref="L3:M3"/>
    <mergeCell ref="N3:O3"/>
    <mergeCell ref="A3:A6"/>
    <mergeCell ref="P3:P6"/>
    <mergeCell ref="B4:C4"/>
    <mergeCell ref="D4:E4"/>
    <mergeCell ref="F4:G4"/>
    <mergeCell ref="H4:I4"/>
    <mergeCell ref="G18:P18"/>
    <mergeCell ref="J4:K4"/>
    <mergeCell ref="L4:M4"/>
    <mergeCell ref="N4:O4"/>
  </mergeCells>
  <printOptions/>
  <pageMargins left="0.34" right="0.41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Q20"/>
  <sheetViews>
    <sheetView zoomScale="75" zoomScaleNormal="75" workbookViewId="0" topLeftCell="B1">
      <selection activeCell="T18" sqref="T18"/>
    </sheetView>
  </sheetViews>
  <sheetFormatPr defaultColWidth="8.88671875" defaultRowHeight="13.5"/>
  <cols>
    <col min="1" max="1" width="10.88671875" style="62" customWidth="1"/>
    <col min="2" max="2" width="5.77734375" style="62" customWidth="1"/>
    <col min="3" max="3" width="6.77734375" style="62" customWidth="1"/>
    <col min="4" max="4" width="8.6640625" style="62" customWidth="1"/>
    <col min="5" max="5" width="5.77734375" style="62" customWidth="1"/>
    <col min="6" max="6" width="6.77734375" style="62" customWidth="1"/>
    <col min="7" max="7" width="7.77734375" style="62" customWidth="1"/>
    <col min="8" max="8" width="5.6640625" style="62" customWidth="1"/>
    <col min="9" max="9" width="6.77734375" style="62" customWidth="1"/>
    <col min="10" max="10" width="8.6640625" style="62" customWidth="1"/>
    <col min="11" max="11" width="5.77734375" style="62" customWidth="1"/>
    <col min="12" max="12" width="6.77734375" style="62" customWidth="1"/>
    <col min="13" max="13" width="8.6640625" style="62" customWidth="1"/>
    <col min="14" max="14" width="5.77734375" style="62" customWidth="1"/>
    <col min="15" max="15" width="6.77734375" style="62" customWidth="1"/>
    <col min="16" max="16" width="8.10546875" style="62" customWidth="1"/>
    <col min="17" max="17" width="5.77734375" style="62" customWidth="1"/>
    <col min="18" max="18" width="6.77734375" style="62" customWidth="1"/>
    <col min="19" max="19" width="7.77734375" style="62" customWidth="1"/>
    <col min="20" max="20" width="10.77734375" style="62" customWidth="1"/>
    <col min="21" max="16384" width="7.77734375" style="62" customWidth="1"/>
  </cols>
  <sheetData>
    <row r="1" spans="1:20" s="597" customFormat="1" ht="32.25" customHeight="1">
      <c r="A1" s="1385" t="s">
        <v>364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</row>
    <row r="2" spans="1:20" s="321" customFormat="1" ht="18" customHeight="1" thickBot="1">
      <c r="A2" s="506" t="s">
        <v>438</v>
      </c>
      <c r="B2" s="506"/>
      <c r="C2" s="630"/>
      <c r="D2" s="630"/>
      <c r="E2" s="630"/>
      <c r="F2" s="630"/>
      <c r="G2" s="630"/>
      <c r="H2" s="630"/>
      <c r="I2" s="630"/>
      <c r="T2" s="609" t="s">
        <v>866</v>
      </c>
    </row>
    <row r="3" spans="1:20" s="141" customFormat="1" ht="30" customHeight="1">
      <c r="A3" s="1293" t="s">
        <v>464</v>
      </c>
      <c r="B3" s="1296" t="s">
        <v>533</v>
      </c>
      <c r="C3" s="1477"/>
      <c r="D3" s="1293"/>
      <c r="E3" s="1296" t="s">
        <v>534</v>
      </c>
      <c r="F3" s="1477"/>
      <c r="G3" s="1293"/>
      <c r="H3" s="1296" t="s">
        <v>535</v>
      </c>
      <c r="I3" s="1477"/>
      <c r="J3" s="1293"/>
      <c r="K3" s="1543" t="s">
        <v>541</v>
      </c>
      <c r="L3" s="1477"/>
      <c r="M3" s="1293"/>
      <c r="N3" s="1296" t="s">
        <v>542</v>
      </c>
      <c r="O3" s="1477"/>
      <c r="P3" s="1293"/>
      <c r="Q3" s="1296" t="s">
        <v>543</v>
      </c>
      <c r="R3" s="1477"/>
      <c r="S3" s="1293"/>
      <c r="T3" s="1296" t="s">
        <v>464</v>
      </c>
    </row>
    <row r="4" spans="1:20" s="141" customFormat="1" ht="30" customHeight="1">
      <c r="A4" s="1294"/>
      <c r="B4" s="1298" t="s">
        <v>450</v>
      </c>
      <c r="C4" s="1271"/>
      <c r="D4" s="1295"/>
      <c r="E4" s="1298" t="s">
        <v>362</v>
      </c>
      <c r="F4" s="1271"/>
      <c r="G4" s="1295"/>
      <c r="H4" s="1292" t="s">
        <v>363</v>
      </c>
      <c r="I4" s="1271"/>
      <c r="J4" s="1295"/>
      <c r="K4" s="1298" t="s">
        <v>544</v>
      </c>
      <c r="L4" s="1271"/>
      <c r="M4" s="1295"/>
      <c r="N4" s="1298" t="s">
        <v>545</v>
      </c>
      <c r="O4" s="1271"/>
      <c r="P4" s="1295"/>
      <c r="Q4" s="1298" t="s">
        <v>439</v>
      </c>
      <c r="R4" s="1271"/>
      <c r="S4" s="1295"/>
      <c r="T4" s="1297"/>
    </row>
    <row r="5" spans="1:20" s="141" customFormat="1" ht="30" customHeight="1">
      <c r="A5" s="1294"/>
      <c r="B5" s="658" t="s">
        <v>536</v>
      </c>
      <c r="C5" s="658" t="s">
        <v>459</v>
      </c>
      <c r="D5" s="817" t="s">
        <v>537</v>
      </c>
      <c r="E5" s="658" t="s">
        <v>536</v>
      </c>
      <c r="F5" s="658" t="s">
        <v>459</v>
      </c>
      <c r="G5" s="817" t="s">
        <v>537</v>
      </c>
      <c r="H5" s="658" t="s">
        <v>536</v>
      </c>
      <c r="I5" s="658" t="s">
        <v>459</v>
      </c>
      <c r="J5" s="817" t="s">
        <v>537</v>
      </c>
      <c r="K5" s="658" t="s">
        <v>546</v>
      </c>
      <c r="L5" s="658" t="s">
        <v>459</v>
      </c>
      <c r="M5" s="817" t="s">
        <v>537</v>
      </c>
      <c r="N5" s="658" t="s">
        <v>536</v>
      </c>
      <c r="O5" s="658" t="s">
        <v>459</v>
      </c>
      <c r="P5" s="658" t="s">
        <v>547</v>
      </c>
      <c r="Q5" s="658" t="s">
        <v>536</v>
      </c>
      <c r="R5" s="658" t="s">
        <v>459</v>
      </c>
      <c r="S5" s="817" t="s">
        <v>537</v>
      </c>
      <c r="T5" s="1297"/>
    </row>
    <row r="6" spans="1:20" s="321" customFormat="1" ht="30" customHeight="1">
      <c r="A6" s="1294"/>
      <c r="B6" s="155"/>
      <c r="C6" s="155"/>
      <c r="D6" s="155" t="s">
        <v>538</v>
      </c>
      <c r="E6" s="155"/>
      <c r="F6" s="155"/>
      <c r="G6" s="155" t="s">
        <v>538</v>
      </c>
      <c r="H6" s="155"/>
      <c r="I6" s="155"/>
      <c r="J6" s="155" t="s">
        <v>538</v>
      </c>
      <c r="K6" s="155"/>
      <c r="L6" s="155"/>
      <c r="M6" s="155" t="s">
        <v>538</v>
      </c>
      <c r="N6" s="155"/>
      <c r="O6" s="155"/>
      <c r="P6" s="155" t="s">
        <v>538</v>
      </c>
      <c r="Q6" s="155"/>
      <c r="R6" s="155"/>
      <c r="S6" s="155" t="s">
        <v>538</v>
      </c>
      <c r="T6" s="1297"/>
    </row>
    <row r="7" spans="1:20" s="321" customFormat="1" ht="30" customHeight="1">
      <c r="A7" s="1295"/>
      <c r="B7" s="550" t="s">
        <v>539</v>
      </c>
      <c r="C7" s="550" t="s">
        <v>461</v>
      </c>
      <c r="D7" s="550" t="s">
        <v>540</v>
      </c>
      <c r="E7" s="550" t="s">
        <v>539</v>
      </c>
      <c r="F7" s="550" t="s">
        <v>461</v>
      </c>
      <c r="G7" s="550" t="s">
        <v>540</v>
      </c>
      <c r="H7" s="550" t="s">
        <v>539</v>
      </c>
      <c r="I7" s="550" t="s">
        <v>461</v>
      </c>
      <c r="J7" s="550" t="s">
        <v>540</v>
      </c>
      <c r="K7" s="550" t="s">
        <v>539</v>
      </c>
      <c r="L7" s="550" t="s">
        <v>461</v>
      </c>
      <c r="M7" s="550" t="s">
        <v>540</v>
      </c>
      <c r="N7" s="550" t="s">
        <v>539</v>
      </c>
      <c r="O7" s="550" t="s">
        <v>461</v>
      </c>
      <c r="P7" s="550" t="s">
        <v>540</v>
      </c>
      <c r="Q7" s="550" t="s">
        <v>539</v>
      </c>
      <c r="R7" s="550" t="s">
        <v>461</v>
      </c>
      <c r="S7" s="550" t="s">
        <v>540</v>
      </c>
      <c r="T7" s="1298"/>
    </row>
    <row r="8" spans="1:20" s="178" customFormat="1" ht="30" customHeight="1">
      <c r="A8" s="566" t="s">
        <v>872</v>
      </c>
      <c r="B8" s="305">
        <f>SUM(E8,H8,K8,N8,Q8)</f>
        <v>8</v>
      </c>
      <c r="C8" s="306">
        <f>SUM(F8,I8,L8,O8,R8)</f>
        <v>18.099999999999998</v>
      </c>
      <c r="D8" s="297">
        <f>SUM(G8,J8,M8,P8,S8)</f>
        <v>8917</v>
      </c>
      <c r="E8" s="286" t="s">
        <v>424</v>
      </c>
      <c r="F8" s="286" t="s">
        <v>424</v>
      </c>
      <c r="G8" s="286" t="s">
        <v>424</v>
      </c>
      <c r="H8" s="297">
        <v>7</v>
      </c>
      <c r="I8" s="306">
        <v>17.9</v>
      </c>
      <c r="J8" s="297">
        <v>8723</v>
      </c>
      <c r="K8" s="297">
        <v>0</v>
      </c>
      <c r="L8" s="306">
        <v>0</v>
      </c>
      <c r="M8" s="297">
        <v>0</v>
      </c>
      <c r="N8" s="297">
        <v>1</v>
      </c>
      <c r="O8" s="306">
        <v>0.2</v>
      </c>
      <c r="P8" s="297">
        <v>194</v>
      </c>
      <c r="Q8" s="297">
        <v>0</v>
      </c>
      <c r="R8" s="306">
        <v>0</v>
      </c>
      <c r="S8" s="297">
        <v>0</v>
      </c>
      <c r="T8" s="814" t="s">
        <v>872</v>
      </c>
    </row>
    <row r="9" spans="1:20" s="291" customFormat="1" ht="30" customHeight="1">
      <c r="A9" s="568" t="s">
        <v>889</v>
      </c>
      <c r="B9" s="307">
        <v>12</v>
      </c>
      <c r="C9" s="308">
        <v>2.34</v>
      </c>
      <c r="D9" s="309">
        <v>7663</v>
      </c>
      <c r="E9" s="286" t="s">
        <v>424</v>
      </c>
      <c r="F9" s="286" t="s">
        <v>424</v>
      </c>
      <c r="G9" s="286" t="s">
        <v>424</v>
      </c>
      <c r="H9" s="286">
        <v>3</v>
      </c>
      <c r="I9" s="311">
        <v>0.4</v>
      </c>
      <c r="J9" s="286">
        <v>1553</v>
      </c>
      <c r="K9" s="286">
        <v>1</v>
      </c>
      <c r="L9" s="310">
        <v>0.69</v>
      </c>
      <c r="M9" s="286">
        <v>2508</v>
      </c>
      <c r="N9" s="286">
        <v>5</v>
      </c>
      <c r="O9" s="177">
        <v>1.18</v>
      </c>
      <c r="P9" s="286">
        <v>1654</v>
      </c>
      <c r="Q9" s="312">
        <v>3</v>
      </c>
      <c r="R9" s="310">
        <v>0.07</v>
      </c>
      <c r="S9" s="312">
        <v>1948</v>
      </c>
      <c r="T9" s="573" t="s">
        <v>889</v>
      </c>
    </row>
    <row r="10" spans="1:20" s="178" customFormat="1" ht="30" customHeight="1">
      <c r="A10" s="815" t="s">
        <v>873</v>
      </c>
      <c r="B10" s="305">
        <v>4</v>
      </c>
      <c r="C10" s="306">
        <f>SUM(F10,I10,L10,O10,R10)</f>
        <v>1.6</v>
      </c>
      <c r="D10" s="297">
        <f>SUM(G10,J10,M10,P10,S10)</f>
        <v>8190</v>
      </c>
      <c r="E10" s="286" t="s">
        <v>424</v>
      </c>
      <c r="F10" s="286" t="s">
        <v>424</v>
      </c>
      <c r="G10" s="286" t="s">
        <v>424</v>
      </c>
      <c r="H10" s="313">
        <v>3</v>
      </c>
      <c r="I10" s="306">
        <v>0.9</v>
      </c>
      <c r="J10" s="297">
        <v>5540</v>
      </c>
      <c r="K10" s="297">
        <v>1</v>
      </c>
      <c r="L10" s="306">
        <v>0.7</v>
      </c>
      <c r="M10" s="297">
        <v>2650</v>
      </c>
      <c r="N10" s="286" t="s">
        <v>424</v>
      </c>
      <c r="O10" s="286" t="s">
        <v>424</v>
      </c>
      <c r="P10" s="286" t="s">
        <v>424</v>
      </c>
      <c r="Q10" s="286" t="s">
        <v>424</v>
      </c>
      <c r="R10" s="286" t="s">
        <v>424</v>
      </c>
      <c r="S10" s="286" t="s">
        <v>424</v>
      </c>
      <c r="T10" s="816" t="s">
        <v>873</v>
      </c>
    </row>
    <row r="11" spans="1:20" s="291" customFormat="1" ht="30" customHeight="1">
      <c r="A11" s="568" t="s">
        <v>874</v>
      </c>
      <c r="B11" s="307">
        <v>4</v>
      </c>
      <c r="C11" s="308">
        <v>2.59</v>
      </c>
      <c r="D11" s="309">
        <v>12430</v>
      </c>
      <c r="E11" s="286" t="s">
        <v>424</v>
      </c>
      <c r="F11" s="286" t="s">
        <v>424</v>
      </c>
      <c r="G11" s="286" t="s">
        <v>424</v>
      </c>
      <c r="H11" s="286">
        <v>2</v>
      </c>
      <c r="I11" s="311">
        <v>2.08</v>
      </c>
      <c r="J11" s="286">
        <v>1486</v>
      </c>
      <c r="K11" s="286">
        <v>2</v>
      </c>
      <c r="L11" s="310">
        <v>0.51</v>
      </c>
      <c r="M11" s="286">
        <v>10944</v>
      </c>
      <c r="N11" s="286" t="s">
        <v>424</v>
      </c>
      <c r="O11" s="286" t="s">
        <v>424</v>
      </c>
      <c r="P11" s="286" t="s">
        <v>424</v>
      </c>
      <c r="Q11" s="286" t="s">
        <v>424</v>
      </c>
      <c r="R11" s="286" t="s">
        <v>424</v>
      </c>
      <c r="S11" s="286" t="s">
        <v>424</v>
      </c>
      <c r="T11" s="573" t="s">
        <v>874</v>
      </c>
    </row>
    <row r="12" spans="1:20" s="178" customFormat="1" ht="30" customHeight="1">
      <c r="A12" s="815" t="s">
        <v>875</v>
      </c>
      <c r="B12" s="305">
        <f>SUM(E12,H12,K12,N12,Q12)</f>
        <v>4</v>
      </c>
      <c r="C12" s="306">
        <f>SUM(F12,I12,L12,O12,R12)</f>
        <v>1.54</v>
      </c>
      <c r="D12" s="314">
        <f>SUM(G12,J12,M12,P12,S12)</f>
        <v>2020</v>
      </c>
      <c r="E12" s="286" t="s">
        <v>424</v>
      </c>
      <c r="F12" s="286" t="s">
        <v>424</v>
      </c>
      <c r="G12" s="286" t="s">
        <v>424</v>
      </c>
      <c r="H12" s="313">
        <v>4</v>
      </c>
      <c r="I12" s="306">
        <v>1.54</v>
      </c>
      <c r="J12" s="297">
        <v>2020</v>
      </c>
      <c r="K12" s="297">
        <v>0</v>
      </c>
      <c r="L12" s="306">
        <v>0</v>
      </c>
      <c r="M12" s="297">
        <v>0</v>
      </c>
      <c r="N12" s="286" t="s">
        <v>424</v>
      </c>
      <c r="O12" s="286" t="s">
        <v>424</v>
      </c>
      <c r="P12" s="286" t="s">
        <v>424</v>
      </c>
      <c r="Q12" s="286" t="s">
        <v>424</v>
      </c>
      <c r="R12" s="286" t="s">
        <v>424</v>
      </c>
      <c r="S12" s="286" t="s">
        <v>424</v>
      </c>
      <c r="T12" s="816" t="s">
        <v>875</v>
      </c>
    </row>
    <row r="13" spans="1:20" s="291" customFormat="1" ht="30" customHeight="1">
      <c r="A13" s="568" t="s">
        <v>876</v>
      </c>
      <c r="B13" s="307">
        <v>11</v>
      </c>
      <c r="C13" s="308">
        <v>3.04</v>
      </c>
      <c r="D13" s="309">
        <v>8084</v>
      </c>
      <c r="E13" s="286" t="s">
        <v>424</v>
      </c>
      <c r="F13" s="286" t="s">
        <v>424</v>
      </c>
      <c r="G13" s="286" t="s">
        <v>424</v>
      </c>
      <c r="H13" s="286">
        <v>2</v>
      </c>
      <c r="I13" s="311">
        <v>0.45</v>
      </c>
      <c r="J13" s="286">
        <v>451</v>
      </c>
      <c r="K13" s="286">
        <v>8</v>
      </c>
      <c r="L13" s="310">
        <v>1.59</v>
      </c>
      <c r="M13" s="286">
        <v>5633</v>
      </c>
      <c r="N13" s="286" t="s">
        <v>424</v>
      </c>
      <c r="O13" s="286" t="s">
        <v>424</v>
      </c>
      <c r="P13" s="286" t="s">
        <v>424</v>
      </c>
      <c r="Q13" s="312">
        <v>1</v>
      </c>
      <c r="R13" s="310">
        <v>1</v>
      </c>
      <c r="S13" s="312">
        <v>2000</v>
      </c>
      <c r="T13" s="573" t="s">
        <v>876</v>
      </c>
    </row>
    <row r="14" spans="1:20" s="178" customFormat="1" ht="30" customHeight="1">
      <c r="A14" s="815" t="s">
        <v>877</v>
      </c>
      <c r="B14" s="305">
        <v>7</v>
      </c>
      <c r="C14" s="306">
        <v>6.3</v>
      </c>
      <c r="D14" s="314">
        <v>0</v>
      </c>
      <c r="E14" s="286" t="s">
        <v>424</v>
      </c>
      <c r="F14" s="286" t="s">
        <v>424</v>
      </c>
      <c r="G14" s="286" t="s">
        <v>424</v>
      </c>
      <c r="H14" s="313">
        <v>1</v>
      </c>
      <c r="I14" s="306">
        <v>0.5</v>
      </c>
      <c r="J14" s="297">
        <v>0</v>
      </c>
      <c r="K14" s="297">
        <v>3</v>
      </c>
      <c r="L14" s="306">
        <v>4.6</v>
      </c>
      <c r="M14" s="297">
        <v>0</v>
      </c>
      <c r="N14" s="286" t="s">
        <v>424</v>
      </c>
      <c r="O14" s="286" t="s">
        <v>424</v>
      </c>
      <c r="P14" s="286" t="s">
        <v>424</v>
      </c>
      <c r="Q14" s="297">
        <v>3</v>
      </c>
      <c r="R14" s="306">
        <v>1.2</v>
      </c>
      <c r="S14" s="310" t="s">
        <v>424</v>
      </c>
      <c r="T14" s="816" t="s">
        <v>877</v>
      </c>
    </row>
    <row r="15" spans="1:20" s="291" customFormat="1" ht="30" customHeight="1">
      <c r="A15" s="568" t="s">
        <v>878</v>
      </c>
      <c r="B15" s="307">
        <v>6</v>
      </c>
      <c r="C15" s="308">
        <v>2.24</v>
      </c>
      <c r="D15" s="309">
        <v>6181</v>
      </c>
      <c r="E15" s="286" t="s">
        <v>424</v>
      </c>
      <c r="F15" s="286" t="s">
        <v>424</v>
      </c>
      <c r="G15" s="286" t="s">
        <v>424</v>
      </c>
      <c r="H15" s="286">
        <v>2</v>
      </c>
      <c r="I15" s="311">
        <v>1.15</v>
      </c>
      <c r="J15" s="286">
        <v>2744</v>
      </c>
      <c r="K15" s="286">
        <v>4</v>
      </c>
      <c r="L15" s="310">
        <v>1.09</v>
      </c>
      <c r="M15" s="286">
        <v>3437</v>
      </c>
      <c r="N15" s="286" t="s">
        <v>424</v>
      </c>
      <c r="O15" s="286" t="s">
        <v>424</v>
      </c>
      <c r="P15" s="286" t="s">
        <v>424</v>
      </c>
      <c r="Q15" s="312" t="s">
        <v>424</v>
      </c>
      <c r="R15" s="310" t="s">
        <v>424</v>
      </c>
      <c r="S15" s="312" t="s">
        <v>424</v>
      </c>
      <c r="T15" s="573" t="s">
        <v>878</v>
      </c>
    </row>
    <row r="16" spans="1:20" s="178" customFormat="1" ht="30" customHeight="1">
      <c r="A16" s="567" t="s">
        <v>879</v>
      </c>
      <c r="B16" s="286" t="s">
        <v>424</v>
      </c>
      <c r="C16" s="286" t="s">
        <v>424</v>
      </c>
      <c r="D16" s="286" t="s">
        <v>424</v>
      </c>
      <c r="E16" s="286" t="s">
        <v>424</v>
      </c>
      <c r="F16" s="286" t="s">
        <v>424</v>
      </c>
      <c r="G16" s="286" t="s">
        <v>424</v>
      </c>
      <c r="H16" s="286" t="s">
        <v>424</v>
      </c>
      <c r="I16" s="286" t="s">
        <v>424</v>
      </c>
      <c r="J16" s="286" t="s">
        <v>424</v>
      </c>
      <c r="K16" s="286" t="s">
        <v>424</v>
      </c>
      <c r="L16" s="286" t="s">
        <v>424</v>
      </c>
      <c r="M16" s="286" t="s">
        <v>424</v>
      </c>
      <c r="N16" s="286" t="s">
        <v>424</v>
      </c>
      <c r="O16" s="286" t="s">
        <v>424</v>
      </c>
      <c r="P16" s="286" t="s">
        <v>424</v>
      </c>
      <c r="Q16" s="286" t="s">
        <v>424</v>
      </c>
      <c r="R16" s="286" t="s">
        <v>424</v>
      </c>
      <c r="S16" s="286" t="s">
        <v>424</v>
      </c>
      <c r="T16" s="572" t="s">
        <v>879</v>
      </c>
    </row>
    <row r="17" spans="1:20" s="315" customFormat="1" ht="30" customHeight="1">
      <c r="A17" s="568" t="s">
        <v>890</v>
      </c>
      <c r="B17" s="286">
        <v>4</v>
      </c>
      <c r="C17" s="310">
        <v>1.5</v>
      </c>
      <c r="D17" s="286">
        <v>300</v>
      </c>
      <c r="E17" s="286" t="s">
        <v>424</v>
      </c>
      <c r="F17" s="286" t="s">
        <v>424</v>
      </c>
      <c r="G17" s="286" t="s">
        <v>424</v>
      </c>
      <c r="H17" s="286">
        <v>2</v>
      </c>
      <c r="I17" s="348">
        <v>0.5</v>
      </c>
      <c r="J17" s="286">
        <v>300</v>
      </c>
      <c r="K17" s="286" t="s">
        <v>463</v>
      </c>
      <c r="L17" s="286" t="s">
        <v>463</v>
      </c>
      <c r="M17" s="286" t="s">
        <v>463</v>
      </c>
      <c r="N17" s="286" t="s">
        <v>424</v>
      </c>
      <c r="O17" s="286" t="s">
        <v>424</v>
      </c>
      <c r="P17" s="286" t="s">
        <v>424</v>
      </c>
      <c r="Q17" s="286">
        <v>2</v>
      </c>
      <c r="R17" s="310">
        <v>1</v>
      </c>
      <c r="S17" s="286" t="s">
        <v>463</v>
      </c>
      <c r="T17" s="573" t="s">
        <v>890</v>
      </c>
    </row>
    <row r="18" spans="1:20" s="77" customFormat="1" ht="30" customHeight="1" thickBot="1">
      <c r="A18" s="73" t="s">
        <v>514</v>
      </c>
      <c r="B18" s="133">
        <v>21</v>
      </c>
      <c r="C18" s="136">
        <v>8</v>
      </c>
      <c r="D18" s="134">
        <v>27819</v>
      </c>
      <c r="E18" s="133">
        <v>1</v>
      </c>
      <c r="F18" s="138">
        <v>0.2</v>
      </c>
      <c r="G18" s="133">
        <v>158</v>
      </c>
      <c r="H18" s="135">
        <v>6</v>
      </c>
      <c r="I18" s="136">
        <v>0.95</v>
      </c>
      <c r="J18" s="133">
        <v>4930</v>
      </c>
      <c r="K18" s="133">
        <v>10</v>
      </c>
      <c r="L18" s="136">
        <v>2.55</v>
      </c>
      <c r="M18" s="133">
        <v>19481</v>
      </c>
      <c r="N18" s="458" t="s">
        <v>424</v>
      </c>
      <c r="O18" s="458" t="s">
        <v>424</v>
      </c>
      <c r="P18" s="458" t="s">
        <v>424</v>
      </c>
      <c r="Q18" s="133">
        <v>4</v>
      </c>
      <c r="R18" s="136">
        <v>4.3</v>
      </c>
      <c r="S18" s="133">
        <v>3250</v>
      </c>
      <c r="T18" s="74" t="s">
        <v>514</v>
      </c>
    </row>
    <row r="19" spans="1:20" s="1" customFormat="1" ht="13.5">
      <c r="A19" s="1" t="s">
        <v>458</v>
      </c>
      <c r="G19" s="1530" t="s">
        <v>1658</v>
      </c>
      <c r="H19" s="1530"/>
      <c r="I19" s="1530"/>
      <c r="J19" s="1530"/>
      <c r="K19" s="1530"/>
      <c r="L19" s="1530"/>
      <c r="M19" s="1530"/>
      <c r="N19" s="1530"/>
      <c r="O19" s="1530"/>
      <c r="P19" s="1530"/>
      <c r="Q19" s="1530"/>
      <c r="R19" s="1530"/>
      <c r="S19" s="1530"/>
      <c r="T19" s="1530"/>
    </row>
    <row r="20" spans="1:69" s="1" customFormat="1" ht="25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</sheetData>
  <mergeCells count="16">
    <mergeCell ref="N3:P3"/>
    <mergeCell ref="Q3:S3"/>
    <mergeCell ref="K4:M4"/>
    <mergeCell ref="N4:P4"/>
    <mergeCell ref="Q4:S4"/>
    <mergeCell ref="K3:M3"/>
    <mergeCell ref="G19:T19"/>
    <mergeCell ref="A1:T1"/>
    <mergeCell ref="B3:D3"/>
    <mergeCell ref="E3:G3"/>
    <mergeCell ref="H3:J3"/>
    <mergeCell ref="A3:A7"/>
    <mergeCell ref="B4:D4"/>
    <mergeCell ref="E4:G4"/>
    <mergeCell ref="H4:J4"/>
    <mergeCell ref="T3:T7"/>
  </mergeCells>
  <printOptions/>
  <pageMargins left="0.4" right="0.44" top="1" bottom="1" header="0.5" footer="0.5"/>
  <pageSetup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75" workbookViewId="0" topLeftCell="A10">
      <selection activeCell="N13" sqref="N13"/>
    </sheetView>
  </sheetViews>
  <sheetFormatPr defaultColWidth="8.88671875" defaultRowHeight="13.5"/>
  <cols>
    <col min="1" max="1" width="10.21484375" style="65" customWidth="1"/>
    <col min="2" max="5" width="8.77734375" style="65" customWidth="1"/>
    <col min="6" max="7" width="7.77734375" style="65" customWidth="1"/>
    <col min="8" max="12" width="8.77734375" style="65" customWidth="1"/>
    <col min="13" max="13" width="7.77734375" style="65" customWidth="1"/>
    <col min="14" max="14" width="10.5546875" style="65" customWidth="1"/>
    <col min="15" max="23" width="5.77734375" style="65" customWidth="1"/>
    <col min="24" max="16384" width="8.88671875" style="65" customWidth="1"/>
  </cols>
  <sheetData>
    <row r="1" spans="1:14" ht="34.5" customHeight="1">
      <c r="A1" s="1552" t="s">
        <v>1456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</row>
    <row r="2" spans="1:14" ht="19.5" customHeight="1" thickBot="1">
      <c r="A2" s="65" t="s">
        <v>419</v>
      </c>
      <c r="N2" s="67" t="s">
        <v>867</v>
      </c>
    </row>
    <row r="3" spans="1:14" ht="18.75" customHeight="1">
      <c r="A3" s="1550" t="s">
        <v>464</v>
      </c>
      <c r="B3" s="1546" t="s">
        <v>465</v>
      </c>
      <c r="C3" s="1546"/>
      <c r="D3" s="1546" t="s">
        <v>466</v>
      </c>
      <c r="E3" s="1546"/>
      <c r="F3" s="1546" t="s">
        <v>467</v>
      </c>
      <c r="G3" s="1546"/>
      <c r="H3" s="1546" t="s">
        <v>468</v>
      </c>
      <c r="I3" s="1546"/>
      <c r="J3" s="1546" t="s">
        <v>469</v>
      </c>
      <c r="K3" s="1546"/>
      <c r="L3" s="1546" t="s">
        <v>470</v>
      </c>
      <c r="M3" s="1546"/>
      <c r="N3" s="1547" t="s">
        <v>498</v>
      </c>
    </row>
    <row r="4" spans="1:14" ht="18.75" customHeight="1">
      <c r="A4" s="1551"/>
      <c r="B4" s="1544" t="s">
        <v>450</v>
      </c>
      <c r="C4" s="1545"/>
      <c r="D4" s="1544" t="s">
        <v>433</v>
      </c>
      <c r="E4" s="1545"/>
      <c r="F4" s="1544" t="s">
        <v>868</v>
      </c>
      <c r="G4" s="1545"/>
      <c r="H4" s="1544" t="s">
        <v>434</v>
      </c>
      <c r="I4" s="1545"/>
      <c r="J4" s="1544" t="s">
        <v>869</v>
      </c>
      <c r="K4" s="1545"/>
      <c r="L4" s="1544" t="s">
        <v>870</v>
      </c>
      <c r="M4" s="1545"/>
      <c r="N4" s="1548"/>
    </row>
    <row r="5" spans="1:14" ht="18.75" customHeight="1">
      <c r="A5" s="1551"/>
      <c r="B5" s="119" t="s">
        <v>954</v>
      </c>
      <c r="C5" s="119" t="s">
        <v>955</v>
      </c>
      <c r="D5" s="119" t="s">
        <v>954</v>
      </c>
      <c r="E5" s="119" t="s">
        <v>955</v>
      </c>
      <c r="F5" s="119" t="s">
        <v>954</v>
      </c>
      <c r="G5" s="119" t="s">
        <v>955</v>
      </c>
      <c r="H5" s="119" t="s">
        <v>954</v>
      </c>
      <c r="I5" s="119" t="s">
        <v>955</v>
      </c>
      <c r="J5" s="119" t="s">
        <v>954</v>
      </c>
      <c r="K5" s="119" t="s">
        <v>955</v>
      </c>
      <c r="L5" s="119" t="s">
        <v>954</v>
      </c>
      <c r="M5" s="119" t="s">
        <v>955</v>
      </c>
      <c r="N5" s="1548"/>
    </row>
    <row r="6" spans="1:14" ht="18.75" customHeight="1">
      <c r="A6" s="1545"/>
      <c r="B6" s="66" t="s">
        <v>956</v>
      </c>
      <c r="C6" s="66" t="s">
        <v>957</v>
      </c>
      <c r="D6" s="66" t="s">
        <v>956</v>
      </c>
      <c r="E6" s="66" t="s">
        <v>957</v>
      </c>
      <c r="F6" s="66" t="s">
        <v>956</v>
      </c>
      <c r="G6" s="66" t="s">
        <v>957</v>
      </c>
      <c r="H6" s="66" t="s">
        <v>956</v>
      </c>
      <c r="I6" s="66" t="s">
        <v>957</v>
      </c>
      <c r="J6" s="66" t="s">
        <v>956</v>
      </c>
      <c r="K6" s="66" t="s">
        <v>957</v>
      </c>
      <c r="L6" s="66" t="s">
        <v>956</v>
      </c>
      <c r="M6" s="66" t="s">
        <v>957</v>
      </c>
      <c r="N6" s="1544"/>
    </row>
    <row r="7" spans="1:14" s="21" customFormat="1" ht="19.5" customHeight="1">
      <c r="A7" s="555" t="s">
        <v>875</v>
      </c>
      <c r="B7" s="459">
        <f>SUM(D7,F7,H7,J7,L7,B18,D18,F18,H18,J18)</f>
        <v>1250</v>
      </c>
      <c r="C7" s="317">
        <f>SUM(E7,G7,I7,K7,M7,C18,E18,G18,I18,K18)</f>
        <v>1122</v>
      </c>
      <c r="D7" s="317">
        <v>1150</v>
      </c>
      <c r="E7" s="317">
        <v>1020</v>
      </c>
      <c r="F7" s="317">
        <v>0</v>
      </c>
      <c r="G7" s="317">
        <v>0</v>
      </c>
      <c r="H7" s="317">
        <v>0</v>
      </c>
      <c r="I7" s="317">
        <v>0</v>
      </c>
      <c r="J7" s="317">
        <v>100</v>
      </c>
      <c r="K7" s="317">
        <v>102</v>
      </c>
      <c r="L7" s="317">
        <v>0</v>
      </c>
      <c r="M7" s="460">
        <v>0</v>
      </c>
      <c r="N7" s="580" t="s">
        <v>875</v>
      </c>
    </row>
    <row r="8" spans="1:14" s="21" customFormat="1" ht="19.5" customHeight="1">
      <c r="A8" s="556" t="s">
        <v>876</v>
      </c>
      <c r="B8" s="256">
        <v>2443</v>
      </c>
      <c r="C8" s="253">
        <v>2144</v>
      </c>
      <c r="D8" s="253">
        <v>1630</v>
      </c>
      <c r="E8" s="253">
        <v>1529</v>
      </c>
      <c r="F8" s="316">
        <v>0</v>
      </c>
      <c r="G8" s="316">
        <v>0</v>
      </c>
      <c r="H8" s="316">
        <v>0</v>
      </c>
      <c r="I8" s="316">
        <v>0</v>
      </c>
      <c r="J8" s="253">
        <v>810</v>
      </c>
      <c r="K8" s="253">
        <v>610</v>
      </c>
      <c r="L8" s="316">
        <v>0</v>
      </c>
      <c r="M8" s="462">
        <v>0</v>
      </c>
      <c r="N8" s="581" t="s">
        <v>876</v>
      </c>
    </row>
    <row r="9" spans="1:14" s="21" customFormat="1" ht="19.5" customHeight="1">
      <c r="A9" s="555" t="s">
        <v>877</v>
      </c>
      <c r="B9" s="461">
        <v>784</v>
      </c>
      <c r="C9" s="316">
        <v>524</v>
      </c>
      <c r="D9" s="316">
        <v>650</v>
      </c>
      <c r="E9" s="316">
        <v>520</v>
      </c>
      <c r="F9" s="316">
        <v>0</v>
      </c>
      <c r="G9" s="316">
        <v>0</v>
      </c>
      <c r="H9" s="316">
        <v>0</v>
      </c>
      <c r="I9" s="316">
        <v>0</v>
      </c>
      <c r="J9" s="316">
        <v>130</v>
      </c>
      <c r="K9" s="316">
        <v>0</v>
      </c>
      <c r="L9" s="316">
        <v>0</v>
      </c>
      <c r="M9" s="462">
        <v>0</v>
      </c>
      <c r="N9" s="582" t="s">
        <v>877</v>
      </c>
    </row>
    <row r="10" spans="1:14" s="21" customFormat="1" ht="19.5" customHeight="1">
      <c r="A10" s="556" t="s">
        <v>878</v>
      </c>
      <c r="B10" s="256">
        <v>2218</v>
      </c>
      <c r="C10" s="253">
        <v>2069</v>
      </c>
      <c r="D10" s="253">
        <v>1590</v>
      </c>
      <c r="E10" s="253">
        <v>1480</v>
      </c>
      <c r="F10" s="316">
        <v>0</v>
      </c>
      <c r="G10" s="316">
        <v>0</v>
      </c>
      <c r="H10" s="316">
        <v>0</v>
      </c>
      <c r="I10" s="316">
        <v>0</v>
      </c>
      <c r="J10" s="253">
        <v>620</v>
      </c>
      <c r="K10" s="253">
        <v>581</v>
      </c>
      <c r="L10" s="316">
        <v>0</v>
      </c>
      <c r="M10" s="462">
        <v>0</v>
      </c>
      <c r="N10" s="581" t="s">
        <v>878</v>
      </c>
    </row>
    <row r="11" spans="1:14" s="171" customFormat="1" ht="19.5" customHeight="1">
      <c r="A11" s="557" t="s">
        <v>879</v>
      </c>
      <c r="B11" s="166">
        <v>710</v>
      </c>
      <c r="C11" s="167">
        <v>620</v>
      </c>
      <c r="D11" s="167">
        <v>580</v>
      </c>
      <c r="E11" s="167">
        <v>530</v>
      </c>
      <c r="F11" s="316">
        <v>0</v>
      </c>
      <c r="G11" s="316">
        <v>0</v>
      </c>
      <c r="H11" s="316">
        <v>0</v>
      </c>
      <c r="I11" s="316">
        <v>0</v>
      </c>
      <c r="J11" s="167">
        <v>130</v>
      </c>
      <c r="K11" s="167">
        <v>90</v>
      </c>
      <c r="L11" s="316">
        <v>0</v>
      </c>
      <c r="M11" s="462">
        <v>0</v>
      </c>
      <c r="N11" s="583" t="s">
        <v>879</v>
      </c>
    </row>
    <row r="12" spans="1:14" s="171" customFormat="1" ht="19.5" customHeight="1">
      <c r="A12" s="556" t="s">
        <v>890</v>
      </c>
      <c r="B12" s="166">
        <v>1520</v>
      </c>
      <c r="C12" s="167">
        <v>1354</v>
      </c>
      <c r="D12" s="167">
        <v>1380</v>
      </c>
      <c r="E12" s="167">
        <v>1244</v>
      </c>
      <c r="F12" s="316">
        <v>0</v>
      </c>
      <c r="G12" s="316">
        <v>0</v>
      </c>
      <c r="H12" s="316">
        <v>0</v>
      </c>
      <c r="I12" s="316">
        <v>0</v>
      </c>
      <c r="J12" s="167">
        <v>140</v>
      </c>
      <c r="K12" s="167">
        <v>110</v>
      </c>
      <c r="L12" s="316">
        <v>0</v>
      </c>
      <c r="M12" s="462">
        <v>0</v>
      </c>
      <c r="N12" s="581" t="s">
        <v>890</v>
      </c>
    </row>
    <row r="13" spans="1:14" s="61" customFormat="1" ht="19.5" customHeight="1" thickBot="1">
      <c r="A13" s="73" t="s">
        <v>514</v>
      </c>
      <c r="B13" s="464">
        <v>2020</v>
      </c>
      <c r="C13" s="319">
        <v>870</v>
      </c>
      <c r="D13" s="319">
        <v>1320</v>
      </c>
      <c r="E13" s="319">
        <v>440</v>
      </c>
      <c r="F13" s="319">
        <v>0</v>
      </c>
      <c r="G13" s="319">
        <v>0</v>
      </c>
      <c r="H13" s="319">
        <v>20</v>
      </c>
      <c r="I13" s="319">
        <v>170</v>
      </c>
      <c r="J13" s="319">
        <v>680</v>
      </c>
      <c r="K13" s="319">
        <v>260</v>
      </c>
      <c r="L13" s="319">
        <v>0</v>
      </c>
      <c r="M13" s="463">
        <v>0</v>
      </c>
      <c r="N13" s="320" t="s">
        <v>514</v>
      </c>
    </row>
    <row r="14" ht="18" customHeight="1" thickBot="1"/>
    <row r="15" spans="1:12" s="72" customFormat="1" ht="18.75" customHeight="1">
      <c r="A15" s="1550" t="s">
        <v>464</v>
      </c>
      <c r="B15" s="1550" t="s">
        <v>471</v>
      </c>
      <c r="C15" s="1546"/>
      <c r="D15" s="1546" t="s">
        <v>472</v>
      </c>
      <c r="E15" s="1546"/>
      <c r="F15" s="1546" t="s">
        <v>473</v>
      </c>
      <c r="G15" s="1546"/>
      <c r="H15" s="1546" t="s">
        <v>474</v>
      </c>
      <c r="I15" s="1546"/>
      <c r="J15" s="1546" t="s">
        <v>475</v>
      </c>
      <c r="K15" s="1547"/>
      <c r="L15" s="1547" t="s">
        <v>498</v>
      </c>
    </row>
    <row r="16" spans="1:12" s="72" customFormat="1" ht="18.75" customHeight="1">
      <c r="A16" s="1551"/>
      <c r="B16" s="1549" t="s">
        <v>894</v>
      </c>
      <c r="C16" s="1549"/>
      <c r="D16" s="1549" t="s">
        <v>895</v>
      </c>
      <c r="E16" s="1549"/>
      <c r="F16" s="1549" t="s">
        <v>953</v>
      </c>
      <c r="G16" s="1549"/>
      <c r="H16" s="1549" t="s">
        <v>435</v>
      </c>
      <c r="I16" s="1549"/>
      <c r="J16" s="1549" t="s">
        <v>439</v>
      </c>
      <c r="K16" s="1549"/>
      <c r="L16" s="1548"/>
    </row>
    <row r="17" spans="1:12" s="72" customFormat="1" ht="18.75" customHeight="1">
      <c r="A17" s="1551"/>
      <c r="B17" s="118" t="s">
        <v>954</v>
      </c>
      <c r="C17" s="118" t="s">
        <v>955</v>
      </c>
      <c r="D17" s="118" t="s">
        <v>954</v>
      </c>
      <c r="E17" s="118" t="s">
        <v>955</v>
      </c>
      <c r="F17" s="118" t="s">
        <v>954</v>
      </c>
      <c r="G17" s="118" t="s">
        <v>955</v>
      </c>
      <c r="H17" s="118" t="s">
        <v>954</v>
      </c>
      <c r="I17" s="118" t="s">
        <v>955</v>
      </c>
      <c r="J17" s="118" t="s">
        <v>954</v>
      </c>
      <c r="K17" s="118" t="s">
        <v>955</v>
      </c>
      <c r="L17" s="1548"/>
    </row>
    <row r="18" spans="1:12" s="72" customFormat="1" ht="18.75" customHeight="1">
      <c r="A18" s="1545"/>
      <c r="B18" s="66" t="s">
        <v>956</v>
      </c>
      <c r="C18" s="66" t="s">
        <v>957</v>
      </c>
      <c r="D18" s="66" t="s">
        <v>956</v>
      </c>
      <c r="E18" s="66" t="s">
        <v>957</v>
      </c>
      <c r="F18" s="66" t="s">
        <v>956</v>
      </c>
      <c r="G18" s="66" t="s">
        <v>957</v>
      </c>
      <c r="H18" s="66" t="s">
        <v>956</v>
      </c>
      <c r="I18" s="66" t="s">
        <v>957</v>
      </c>
      <c r="J18" s="66" t="s">
        <v>956</v>
      </c>
      <c r="K18" s="66" t="s">
        <v>957</v>
      </c>
      <c r="L18" s="1544"/>
    </row>
    <row r="19" spans="1:12" s="21" customFormat="1" ht="18" customHeight="1">
      <c r="A19" s="555" t="s">
        <v>875</v>
      </c>
      <c r="B19" s="459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  <c r="H19" s="317">
        <v>0</v>
      </c>
      <c r="I19" s="317">
        <v>0</v>
      </c>
      <c r="J19" s="317">
        <v>20</v>
      </c>
      <c r="K19" s="460">
        <v>12</v>
      </c>
      <c r="L19" s="580" t="s">
        <v>875</v>
      </c>
    </row>
    <row r="20" spans="1:12" s="21" customFormat="1" ht="18" customHeight="1">
      <c r="A20" s="556" t="s">
        <v>876</v>
      </c>
      <c r="B20" s="461">
        <v>0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253">
        <v>3</v>
      </c>
      <c r="K20" s="255">
        <v>5</v>
      </c>
      <c r="L20" s="581" t="s">
        <v>876</v>
      </c>
    </row>
    <row r="21" spans="1:12" s="21" customFormat="1" ht="18" customHeight="1">
      <c r="A21" s="555" t="s">
        <v>877</v>
      </c>
      <c r="B21" s="461">
        <v>0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4</v>
      </c>
      <c r="K21" s="462">
        <v>4</v>
      </c>
      <c r="L21" s="582" t="s">
        <v>877</v>
      </c>
    </row>
    <row r="22" spans="1:12" s="21" customFormat="1" ht="18" customHeight="1">
      <c r="A22" s="556" t="s">
        <v>878</v>
      </c>
      <c r="B22" s="461">
        <v>0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253">
        <v>8</v>
      </c>
      <c r="K22" s="255">
        <v>8</v>
      </c>
      <c r="L22" s="581" t="s">
        <v>878</v>
      </c>
    </row>
    <row r="23" spans="1:12" s="178" customFormat="1" ht="18" customHeight="1">
      <c r="A23" s="557" t="s">
        <v>879</v>
      </c>
      <c r="B23" s="461">
        <v>0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462">
        <v>0</v>
      </c>
      <c r="L23" s="583" t="s">
        <v>879</v>
      </c>
    </row>
    <row r="24" spans="1:12" s="178" customFormat="1" ht="18" customHeight="1">
      <c r="A24" s="556" t="s">
        <v>890</v>
      </c>
      <c r="B24" s="461">
        <v>0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462">
        <v>0</v>
      </c>
      <c r="L24" s="581" t="s">
        <v>890</v>
      </c>
    </row>
    <row r="25" spans="1:12" s="77" customFormat="1" ht="18" customHeight="1" thickBot="1">
      <c r="A25" s="73" t="s">
        <v>514</v>
      </c>
      <c r="B25" s="464">
        <v>0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v>0</v>
      </c>
      <c r="J25" s="319">
        <v>0</v>
      </c>
      <c r="K25" s="463">
        <v>0</v>
      </c>
      <c r="L25" s="320" t="s">
        <v>514</v>
      </c>
    </row>
    <row r="26" spans="1:14" s="1" customFormat="1" ht="13.5">
      <c r="A26" s="1" t="s">
        <v>458</v>
      </c>
      <c r="G26" s="1530" t="s">
        <v>1658</v>
      </c>
      <c r="H26" s="1530"/>
      <c r="I26" s="1530"/>
      <c r="J26" s="1530"/>
      <c r="K26" s="1530"/>
      <c r="L26" s="1530"/>
      <c r="M26" s="7"/>
      <c r="N26" s="7"/>
    </row>
    <row r="27" s="72" customFormat="1" ht="12"/>
  </sheetData>
  <mergeCells count="28">
    <mergeCell ref="A1:N1"/>
    <mergeCell ref="J3:K3"/>
    <mergeCell ref="L3:M3"/>
    <mergeCell ref="B15:C15"/>
    <mergeCell ref="D15:E15"/>
    <mergeCell ref="B3:C3"/>
    <mergeCell ref="D3:E3"/>
    <mergeCell ref="L15:L18"/>
    <mergeCell ref="L4:M4"/>
    <mergeCell ref="J16:K16"/>
    <mergeCell ref="A3:A6"/>
    <mergeCell ref="F15:G15"/>
    <mergeCell ref="H15:I15"/>
    <mergeCell ref="F3:G3"/>
    <mergeCell ref="H3:I3"/>
    <mergeCell ref="A15:A18"/>
    <mergeCell ref="B4:C4"/>
    <mergeCell ref="D4:E4"/>
    <mergeCell ref="F4:G4"/>
    <mergeCell ref="H4:I4"/>
    <mergeCell ref="B16:C16"/>
    <mergeCell ref="D16:E16"/>
    <mergeCell ref="F16:G16"/>
    <mergeCell ref="H16:I16"/>
    <mergeCell ref="G26:L26"/>
    <mergeCell ref="J4:K4"/>
    <mergeCell ref="J15:K15"/>
    <mergeCell ref="N3:N6"/>
  </mergeCells>
  <printOptions/>
  <pageMargins left="0.28" right="0.28" top="0.59" bottom="0.55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3"/>
  <sheetViews>
    <sheetView zoomScale="75" zoomScaleNormal="75" workbookViewId="0" topLeftCell="D1">
      <selection activeCell="T13" sqref="T13"/>
    </sheetView>
  </sheetViews>
  <sheetFormatPr defaultColWidth="8.88671875" defaultRowHeight="13.5"/>
  <cols>
    <col min="1" max="1" width="8.88671875" style="62" customWidth="1"/>
    <col min="2" max="2" width="7.10546875" style="62" customWidth="1"/>
    <col min="3" max="3" width="7.3359375" style="62" customWidth="1"/>
    <col min="4" max="4" width="8.3359375" style="62" customWidth="1"/>
    <col min="5" max="5" width="7.4453125" style="62" customWidth="1"/>
    <col min="6" max="6" width="8.88671875" style="62" customWidth="1"/>
    <col min="7" max="8" width="8.3359375" style="62" customWidth="1"/>
    <col min="9" max="9" width="7.88671875" style="62" customWidth="1"/>
    <col min="10" max="10" width="7.4453125" style="62" customWidth="1"/>
    <col min="11" max="11" width="7.88671875" style="62" customWidth="1"/>
    <col min="12" max="12" width="9.3359375" style="62" customWidth="1"/>
    <col min="13" max="13" width="8.10546875" style="62" customWidth="1"/>
    <col min="14" max="14" width="7.99609375" style="62" customWidth="1"/>
    <col min="15" max="15" width="7.6640625" style="62" customWidth="1"/>
    <col min="16" max="16" width="7.21484375" style="62" customWidth="1"/>
    <col min="17" max="17" width="6.21484375" style="62" customWidth="1"/>
    <col min="18" max="18" width="6.4453125" style="62" customWidth="1"/>
    <col min="19" max="19" width="9.5546875" style="62" customWidth="1"/>
    <col min="20" max="16384" width="10.77734375" style="62" customWidth="1"/>
  </cols>
  <sheetData>
    <row r="1" spans="1:19" s="984" customFormat="1" ht="34.5" customHeight="1">
      <c r="A1" s="1406" t="s">
        <v>24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  <c r="R1" s="1406"/>
      <c r="S1" s="1406"/>
    </row>
    <row r="2" spans="1:19" s="998" customFormat="1" ht="19.5" customHeight="1" thickBot="1">
      <c r="A2" s="996" t="s">
        <v>25</v>
      </c>
      <c r="B2" s="996"/>
      <c r="C2" s="997"/>
      <c r="D2" s="997"/>
      <c r="E2" s="997"/>
      <c r="F2" s="997"/>
      <c r="G2" s="997"/>
      <c r="H2" s="997"/>
      <c r="J2" s="999"/>
      <c r="S2" s="999" t="s">
        <v>26</v>
      </c>
    </row>
    <row r="3" spans="1:19" s="381" customFormat="1" ht="45" customHeight="1">
      <c r="A3" s="1553" t="s">
        <v>1609</v>
      </c>
      <c r="B3" s="1565" t="s">
        <v>27</v>
      </c>
      <c r="C3" s="1566"/>
      <c r="D3" s="1566"/>
      <c r="E3" s="1566"/>
      <c r="F3" s="1567"/>
      <c r="G3" s="1565" t="s">
        <v>28</v>
      </c>
      <c r="H3" s="1563"/>
      <c r="I3" s="1563"/>
      <c r="J3" s="1564"/>
      <c r="K3" s="1562" t="s">
        <v>29</v>
      </c>
      <c r="L3" s="1563"/>
      <c r="M3" s="1563"/>
      <c r="N3" s="1564"/>
      <c r="O3" s="1563" t="s">
        <v>30</v>
      </c>
      <c r="P3" s="1563"/>
      <c r="Q3" s="1563"/>
      <c r="R3" s="1564"/>
      <c r="S3" s="1556" t="s">
        <v>1614</v>
      </c>
    </row>
    <row r="4" spans="1:19" s="381" customFormat="1" ht="45" customHeight="1">
      <c r="A4" s="1554"/>
      <c r="B4" s="818" t="s">
        <v>31</v>
      </c>
      <c r="C4" s="818" t="s">
        <v>32</v>
      </c>
      <c r="D4" s="1559" t="s">
        <v>33</v>
      </c>
      <c r="E4" s="1560"/>
      <c r="F4" s="1561"/>
      <c r="G4" s="821" t="s">
        <v>34</v>
      </c>
      <c r="H4" s="821"/>
      <c r="I4" s="822" t="s">
        <v>35</v>
      </c>
      <c r="J4" s="822" t="s">
        <v>36</v>
      </c>
      <c r="K4" s="823" t="s">
        <v>32</v>
      </c>
      <c r="L4" s="1559" t="s">
        <v>33</v>
      </c>
      <c r="M4" s="1560"/>
      <c r="N4" s="1561"/>
      <c r="O4" s="819" t="s">
        <v>34</v>
      </c>
      <c r="P4" s="820"/>
      <c r="Q4" s="818" t="s">
        <v>35</v>
      </c>
      <c r="R4" s="819" t="s">
        <v>36</v>
      </c>
      <c r="S4" s="1557"/>
    </row>
    <row r="5" spans="1:19" s="381" customFormat="1" ht="45" customHeight="1">
      <c r="A5" s="1554"/>
      <c r="B5" s="821"/>
      <c r="C5" s="822"/>
      <c r="D5" s="818" t="s">
        <v>37</v>
      </c>
      <c r="E5" s="818" t="s">
        <v>38</v>
      </c>
      <c r="F5" s="818" t="s">
        <v>39</v>
      </c>
      <c r="G5" s="821"/>
      <c r="H5" s="819" t="s">
        <v>40</v>
      </c>
      <c r="I5" s="822"/>
      <c r="J5" s="822"/>
      <c r="K5" s="823"/>
      <c r="L5" s="818" t="s">
        <v>37</v>
      </c>
      <c r="M5" s="818" t="s">
        <v>38</v>
      </c>
      <c r="N5" s="818" t="s">
        <v>39</v>
      </c>
      <c r="O5" s="821"/>
      <c r="P5" s="819" t="s">
        <v>41</v>
      </c>
      <c r="Q5" s="822"/>
      <c r="R5" s="823"/>
      <c r="S5" s="1557"/>
    </row>
    <row r="6" spans="1:19" s="381" customFormat="1" ht="45" customHeight="1">
      <c r="A6" s="1554"/>
      <c r="B6" s="821"/>
      <c r="C6" s="822" t="s">
        <v>42</v>
      </c>
      <c r="D6" s="822"/>
      <c r="E6" s="382"/>
      <c r="F6" s="824"/>
      <c r="G6" s="821"/>
      <c r="H6" s="825" t="s">
        <v>43</v>
      </c>
      <c r="I6" s="822"/>
      <c r="J6" s="822"/>
      <c r="K6" s="822" t="s">
        <v>42</v>
      </c>
      <c r="L6" s="821"/>
      <c r="M6" s="824"/>
      <c r="N6" s="824"/>
      <c r="O6" s="821"/>
      <c r="P6" s="825" t="s">
        <v>44</v>
      </c>
      <c r="Q6" s="822"/>
      <c r="R6" s="823"/>
      <c r="S6" s="1557"/>
    </row>
    <row r="7" spans="1:19" s="381" customFormat="1" ht="45" customHeight="1">
      <c r="A7" s="1555"/>
      <c r="B7" s="827" t="s">
        <v>1491</v>
      </c>
      <c r="C7" s="828" t="s">
        <v>45</v>
      </c>
      <c r="D7" s="829" t="s">
        <v>1494</v>
      </c>
      <c r="E7" s="828" t="s">
        <v>46</v>
      </c>
      <c r="F7" s="828" t="s">
        <v>47</v>
      </c>
      <c r="G7" s="827" t="s">
        <v>1491</v>
      </c>
      <c r="H7" s="829" t="s">
        <v>48</v>
      </c>
      <c r="I7" s="828" t="s">
        <v>49</v>
      </c>
      <c r="J7" s="828" t="s">
        <v>50</v>
      </c>
      <c r="K7" s="828" t="s">
        <v>45</v>
      </c>
      <c r="L7" s="827" t="s">
        <v>1494</v>
      </c>
      <c r="M7" s="828" t="s">
        <v>46</v>
      </c>
      <c r="N7" s="828" t="s">
        <v>47</v>
      </c>
      <c r="O7" s="827" t="s">
        <v>1491</v>
      </c>
      <c r="P7" s="829" t="s">
        <v>48</v>
      </c>
      <c r="Q7" s="828" t="s">
        <v>49</v>
      </c>
      <c r="R7" s="829" t="s">
        <v>50</v>
      </c>
      <c r="S7" s="1558"/>
    </row>
    <row r="8" spans="1:19" s="382" customFormat="1" ht="34.5" customHeight="1">
      <c r="A8" s="435" t="s">
        <v>1621</v>
      </c>
      <c r="B8" s="830">
        <v>6715</v>
      </c>
      <c r="C8" s="831">
        <v>1791</v>
      </c>
      <c r="D8" s="831">
        <v>4924</v>
      </c>
      <c r="E8" s="831">
        <v>1779</v>
      </c>
      <c r="F8" s="831">
        <v>3145</v>
      </c>
      <c r="G8" s="831">
        <v>21281</v>
      </c>
      <c r="H8" s="832">
        <f>G8/B8</f>
        <v>3.1691734921816828</v>
      </c>
      <c r="I8" s="831">
        <v>10424</v>
      </c>
      <c r="J8" s="831">
        <v>10857</v>
      </c>
      <c r="K8" s="831" t="s">
        <v>441</v>
      </c>
      <c r="L8" s="831" t="s">
        <v>441</v>
      </c>
      <c r="M8" s="831" t="s">
        <v>441</v>
      </c>
      <c r="N8" s="831" t="s">
        <v>441</v>
      </c>
      <c r="O8" s="831">
        <v>7976</v>
      </c>
      <c r="P8" s="832">
        <f>O8/B8</f>
        <v>1.1877885331347728</v>
      </c>
      <c r="Q8" s="831">
        <v>3053</v>
      </c>
      <c r="R8" s="831">
        <v>4923</v>
      </c>
      <c r="S8" s="434" t="s">
        <v>1621</v>
      </c>
    </row>
    <row r="9" spans="1:19" s="382" customFormat="1" ht="34.5" customHeight="1">
      <c r="A9" s="435" t="s">
        <v>51</v>
      </c>
      <c r="B9" s="830">
        <v>6356</v>
      </c>
      <c r="C9" s="831">
        <v>810</v>
      </c>
      <c r="D9" s="831">
        <v>5546</v>
      </c>
      <c r="E9" s="831">
        <v>1490</v>
      </c>
      <c r="F9" s="831">
        <v>4056</v>
      </c>
      <c r="G9" s="831">
        <v>19487</v>
      </c>
      <c r="H9" s="832">
        <f>G9/B9</f>
        <v>3.065921963499056</v>
      </c>
      <c r="I9" s="831">
        <v>9210</v>
      </c>
      <c r="J9" s="831">
        <v>10277</v>
      </c>
      <c r="K9" s="831" t="s">
        <v>441</v>
      </c>
      <c r="L9" s="831" t="s">
        <v>441</v>
      </c>
      <c r="M9" s="831" t="s">
        <v>441</v>
      </c>
      <c r="N9" s="831" t="s">
        <v>441</v>
      </c>
      <c r="O9" s="831">
        <v>7048</v>
      </c>
      <c r="P9" s="832">
        <f>O9/B9</f>
        <v>1.1088735053492762</v>
      </c>
      <c r="Q9" s="831">
        <v>1771</v>
      </c>
      <c r="R9" s="831">
        <v>5277</v>
      </c>
      <c r="S9" s="434" t="s">
        <v>51</v>
      </c>
    </row>
    <row r="10" spans="1:19" s="382" customFormat="1" ht="34.5" customHeight="1">
      <c r="A10" s="435" t="s">
        <v>52</v>
      </c>
      <c r="B10" s="831">
        <v>6613</v>
      </c>
      <c r="C10" s="831" t="s">
        <v>441</v>
      </c>
      <c r="D10" s="831" t="s">
        <v>441</v>
      </c>
      <c r="E10" s="831" t="s">
        <v>441</v>
      </c>
      <c r="F10" s="831" t="s">
        <v>441</v>
      </c>
      <c r="G10" s="831">
        <v>20390</v>
      </c>
      <c r="H10" s="832">
        <v>3.1</v>
      </c>
      <c r="I10" s="831">
        <v>10274</v>
      </c>
      <c r="J10" s="831">
        <v>10117</v>
      </c>
      <c r="K10" s="831" t="s">
        <v>441</v>
      </c>
      <c r="L10" s="831" t="s">
        <v>441</v>
      </c>
      <c r="M10" s="831" t="s">
        <v>441</v>
      </c>
      <c r="N10" s="831" t="s">
        <v>441</v>
      </c>
      <c r="O10" s="831">
        <v>8086</v>
      </c>
      <c r="P10" s="832">
        <v>1.2</v>
      </c>
      <c r="Q10" s="831">
        <v>3757</v>
      </c>
      <c r="R10" s="831">
        <v>4328</v>
      </c>
      <c r="S10" s="434" t="s">
        <v>52</v>
      </c>
    </row>
    <row r="11" spans="1:19" s="382" customFormat="1" ht="34.5" customHeight="1">
      <c r="A11" s="435" t="s">
        <v>493</v>
      </c>
      <c r="B11" s="831">
        <v>6699</v>
      </c>
      <c r="C11" s="831" t="s">
        <v>441</v>
      </c>
      <c r="D11" s="831" t="s">
        <v>441</v>
      </c>
      <c r="E11" s="831" t="s">
        <v>441</v>
      </c>
      <c r="F11" s="831" t="s">
        <v>441</v>
      </c>
      <c r="G11" s="831">
        <v>19381</v>
      </c>
      <c r="H11" s="832">
        <v>2.89</v>
      </c>
      <c r="I11" s="831">
        <v>9897</v>
      </c>
      <c r="J11" s="831">
        <v>9484</v>
      </c>
      <c r="K11" s="831" t="s">
        <v>441</v>
      </c>
      <c r="L11" s="831" t="s">
        <v>441</v>
      </c>
      <c r="M11" s="831" t="s">
        <v>53</v>
      </c>
      <c r="N11" s="831" t="s">
        <v>441</v>
      </c>
      <c r="O11" s="831">
        <v>8548</v>
      </c>
      <c r="P11" s="832">
        <v>1.28</v>
      </c>
      <c r="Q11" s="831">
        <v>3907</v>
      </c>
      <c r="R11" s="831">
        <v>4641</v>
      </c>
      <c r="S11" s="434" t="s">
        <v>493</v>
      </c>
    </row>
    <row r="12" spans="1:19" s="438" customFormat="1" ht="34.5" customHeight="1">
      <c r="A12" s="436" t="s">
        <v>54</v>
      </c>
      <c r="B12" s="833">
        <v>6738</v>
      </c>
      <c r="C12" s="834" t="s">
        <v>53</v>
      </c>
      <c r="D12" s="834" t="s">
        <v>53</v>
      </c>
      <c r="E12" s="834" t="s">
        <v>53</v>
      </c>
      <c r="F12" s="834" t="s">
        <v>53</v>
      </c>
      <c r="G12" s="834">
        <v>19737</v>
      </c>
      <c r="H12" s="835">
        <v>2.93</v>
      </c>
      <c r="I12" s="834">
        <v>9832</v>
      </c>
      <c r="J12" s="834">
        <v>9904</v>
      </c>
      <c r="K12" s="437" t="s">
        <v>53</v>
      </c>
      <c r="L12" s="834" t="s">
        <v>53</v>
      </c>
      <c r="M12" s="834" t="s">
        <v>53</v>
      </c>
      <c r="N12" s="834" t="s">
        <v>53</v>
      </c>
      <c r="O12" s="834">
        <v>8103</v>
      </c>
      <c r="P12" s="835">
        <v>1.2</v>
      </c>
      <c r="Q12" s="834">
        <v>3806</v>
      </c>
      <c r="R12" s="836">
        <v>4296</v>
      </c>
      <c r="S12" s="833" t="s">
        <v>54</v>
      </c>
    </row>
    <row r="13" spans="1:19" s="441" customFormat="1" ht="34.5" customHeight="1" thickBot="1">
      <c r="A13" s="440" t="s">
        <v>55</v>
      </c>
      <c r="B13" s="837">
        <v>6698</v>
      </c>
      <c r="C13" s="837">
        <v>1465</v>
      </c>
      <c r="D13" s="837">
        <v>5233</v>
      </c>
      <c r="E13" s="837">
        <v>1496</v>
      </c>
      <c r="F13" s="837">
        <v>3737</v>
      </c>
      <c r="G13" s="837">
        <v>18617</v>
      </c>
      <c r="H13" s="838">
        <v>2.78</v>
      </c>
      <c r="I13" s="837">
        <v>9027</v>
      </c>
      <c r="J13" s="837">
        <v>9590</v>
      </c>
      <c r="K13" s="839" t="s">
        <v>53</v>
      </c>
      <c r="L13" s="837" t="s">
        <v>53</v>
      </c>
      <c r="M13" s="837" t="s">
        <v>53</v>
      </c>
      <c r="N13" s="837" t="s">
        <v>53</v>
      </c>
      <c r="O13" s="837" t="s">
        <v>53</v>
      </c>
      <c r="P13" s="837" t="s">
        <v>53</v>
      </c>
      <c r="Q13" s="837" t="s">
        <v>53</v>
      </c>
      <c r="R13" s="837" t="s">
        <v>53</v>
      </c>
      <c r="S13" s="840" t="s">
        <v>55</v>
      </c>
    </row>
    <row r="14" spans="1:18" s="1000" customFormat="1" ht="15" customHeight="1">
      <c r="A14" s="1002" t="s">
        <v>871</v>
      </c>
      <c r="B14" s="1002"/>
      <c r="C14" s="1002"/>
      <c r="D14" s="1002"/>
      <c r="E14" s="1002"/>
      <c r="F14" s="1002"/>
      <c r="G14" s="1002"/>
      <c r="H14" s="1002"/>
      <c r="I14" s="1002"/>
      <c r="O14" s="1002" t="s">
        <v>462</v>
      </c>
      <c r="P14" s="1002"/>
      <c r="Q14" s="1002"/>
      <c r="R14" s="1002"/>
    </row>
    <row r="15" spans="1:18" s="1000" customFormat="1" ht="15" customHeight="1">
      <c r="A15" s="1002" t="s">
        <v>814</v>
      </c>
      <c r="B15" s="1002"/>
      <c r="C15" s="1002"/>
      <c r="D15" s="1002"/>
      <c r="E15" s="1002"/>
      <c r="F15" s="1003"/>
      <c r="G15" s="1002"/>
      <c r="H15" s="1002"/>
      <c r="I15" s="1002"/>
      <c r="O15" s="1003" t="s">
        <v>926</v>
      </c>
      <c r="P15" s="1002"/>
      <c r="Q15" s="1002"/>
      <c r="R15" s="1002"/>
    </row>
    <row r="16" s="1000" customFormat="1" ht="15" customHeight="1">
      <c r="A16" s="1000" t="s">
        <v>816</v>
      </c>
    </row>
    <row r="17" s="908" customFormat="1" ht="15" customHeight="1">
      <c r="A17" s="908" t="s">
        <v>817</v>
      </c>
    </row>
    <row r="18" s="908" customFormat="1" ht="15" customHeight="1">
      <c r="A18" s="908" t="s">
        <v>815</v>
      </c>
    </row>
    <row r="19" spans="1:2" s="251" customFormat="1" ht="15" customHeight="1">
      <c r="A19" s="1000" t="s">
        <v>1395</v>
      </c>
      <c r="B19" s="1001"/>
    </row>
    <row r="20" s="251" customFormat="1" ht="12.75" customHeight="1">
      <c r="B20" s="1001"/>
    </row>
    <row r="21" s="251" customFormat="1" ht="13.5">
      <c r="B21" s="1001"/>
    </row>
    <row r="22" s="251" customFormat="1" ht="13.5">
      <c r="B22" s="1001"/>
    </row>
    <row r="23" ht="13.5">
      <c r="B23" s="120"/>
    </row>
  </sheetData>
  <mergeCells count="9">
    <mergeCell ref="A3:A7"/>
    <mergeCell ref="S3:S7"/>
    <mergeCell ref="A1:S1"/>
    <mergeCell ref="L4:N4"/>
    <mergeCell ref="K3:N3"/>
    <mergeCell ref="O3:R3"/>
    <mergeCell ref="B3:F3"/>
    <mergeCell ref="G3:J3"/>
    <mergeCell ref="D4:F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E4">
      <selection activeCell="U11" sqref="U11"/>
    </sheetView>
  </sheetViews>
  <sheetFormatPr defaultColWidth="8.88671875" defaultRowHeight="13.5"/>
  <cols>
    <col min="1" max="1" width="6.10546875" style="130" customWidth="1"/>
    <col min="2" max="2" width="5.6640625" style="130" customWidth="1"/>
    <col min="3" max="4" width="6.10546875" style="130" customWidth="1"/>
    <col min="5" max="5" width="5.99609375" style="130" customWidth="1"/>
    <col min="6" max="6" width="6.5546875" style="130" customWidth="1"/>
    <col min="7" max="7" width="6.10546875" style="130" customWidth="1"/>
    <col min="8" max="8" width="6.5546875" style="130" customWidth="1"/>
    <col min="9" max="9" width="5.77734375" style="130" customWidth="1"/>
    <col min="10" max="11" width="5.99609375" style="130" customWidth="1"/>
    <col min="12" max="12" width="6.10546875" style="130" customWidth="1"/>
    <col min="13" max="13" width="5.6640625" style="130" customWidth="1"/>
    <col min="14" max="14" width="5.99609375" style="130" customWidth="1"/>
    <col min="15" max="15" width="5.77734375" style="130" customWidth="1"/>
    <col min="16" max="16" width="6.10546875" style="130" customWidth="1"/>
    <col min="17" max="17" width="5.5546875" style="130" customWidth="1"/>
    <col min="18" max="18" width="5.21484375" style="130" customWidth="1"/>
    <col min="19" max="19" width="5.99609375" style="130" customWidth="1"/>
    <col min="20" max="20" width="5.77734375" style="130" customWidth="1"/>
    <col min="21" max="16384" width="8.88671875" style="130" customWidth="1"/>
  </cols>
  <sheetData>
    <row r="1" spans="1:20" ht="54.75" customHeight="1">
      <c r="A1" s="1574" t="s">
        <v>915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575"/>
      <c r="N1" s="1575"/>
      <c r="O1" s="1575"/>
      <c r="P1" s="1575"/>
      <c r="Q1" s="1575"/>
      <c r="R1" s="1575"/>
      <c r="S1" s="1575"/>
      <c r="T1" s="1575"/>
    </row>
    <row r="2" spans="1:20" s="129" customFormat="1" ht="18" customHeight="1">
      <c r="A2" s="351" t="s">
        <v>916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49" t="s">
        <v>453</v>
      </c>
    </row>
    <row r="3" spans="1:20" s="129" customFormat="1" ht="35.25" customHeight="1">
      <c r="A3" s="1573" t="s">
        <v>1396</v>
      </c>
      <c r="B3" s="1576" t="s">
        <v>917</v>
      </c>
      <c r="C3" s="1569"/>
      <c r="D3" s="1568" t="s">
        <v>918</v>
      </c>
      <c r="E3" s="1569"/>
      <c r="F3" s="1577" t="s">
        <v>919</v>
      </c>
      <c r="G3" s="1578"/>
      <c r="H3" s="1568" t="s">
        <v>920</v>
      </c>
      <c r="I3" s="1569"/>
      <c r="J3" s="1568" t="s">
        <v>921</v>
      </c>
      <c r="K3" s="1569"/>
      <c r="L3" s="1568" t="s">
        <v>922</v>
      </c>
      <c r="M3" s="1569"/>
      <c r="N3" s="1568" t="s">
        <v>923</v>
      </c>
      <c r="O3" s="1569"/>
      <c r="P3" s="1568" t="s">
        <v>924</v>
      </c>
      <c r="Q3" s="1569"/>
      <c r="R3" s="1568" t="s">
        <v>925</v>
      </c>
      <c r="S3" s="1569"/>
      <c r="T3" s="1570" t="s">
        <v>498</v>
      </c>
    </row>
    <row r="4" spans="1:20" s="129" customFormat="1" ht="26.25" customHeight="1">
      <c r="A4" s="1427"/>
      <c r="B4" s="68" t="s">
        <v>449</v>
      </c>
      <c r="C4" s="68" t="s">
        <v>548</v>
      </c>
      <c r="D4" s="68" t="s">
        <v>449</v>
      </c>
      <c r="E4" s="68" t="s">
        <v>548</v>
      </c>
      <c r="F4" s="68" t="s">
        <v>449</v>
      </c>
      <c r="G4" s="68" t="s">
        <v>548</v>
      </c>
      <c r="H4" s="68" t="s">
        <v>449</v>
      </c>
      <c r="I4" s="68" t="s">
        <v>548</v>
      </c>
      <c r="J4" s="68" t="s">
        <v>449</v>
      </c>
      <c r="K4" s="68" t="s">
        <v>548</v>
      </c>
      <c r="L4" s="68" t="s">
        <v>449</v>
      </c>
      <c r="M4" s="68" t="s">
        <v>548</v>
      </c>
      <c r="N4" s="68" t="s">
        <v>449</v>
      </c>
      <c r="O4" s="68" t="s">
        <v>548</v>
      </c>
      <c r="P4" s="68" t="s">
        <v>449</v>
      </c>
      <c r="Q4" s="68" t="s">
        <v>548</v>
      </c>
      <c r="R4" s="68" t="s">
        <v>449</v>
      </c>
      <c r="S4" s="68" t="s">
        <v>548</v>
      </c>
      <c r="T4" s="1571"/>
    </row>
    <row r="5" spans="1:20" s="129" customFormat="1" ht="25.5" customHeight="1">
      <c r="A5" s="1428"/>
      <c r="B5" s="157" t="s">
        <v>450</v>
      </c>
      <c r="C5" s="157" t="s">
        <v>454</v>
      </c>
      <c r="D5" s="157" t="s">
        <v>450</v>
      </c>
      <c r="E5" s="157" t="s">
        <v>454</v>
      </c>
      <c r="F5" s="157" t="s">
        <v>450</v>
      </c>
      <c r="G5" s="157" t="s">
        <v>454</v>
      </c>
      <c r="H5" s="157" t="s">
        <v>450</v>
      </c>
      <c r="I5" s="157" t="s">
        <v>454</v>
      </c>
      <c r="J5" s="157" t="s">
        <v>450</v>
      </c>
      <c r="K5" s="157" t="s">
        <v>454</v>
      </c>
      <c r="L5" s="157" t="s">
        <v>450</v>
      </c>
      <c r="M5" s="157" t="s">
        <v>454</v>
      </c>
      <c r="N5" s="157" t="s">
        <v>450</v>
      </c>
      <c r="O5" s="157" t="s">
        <v>454</v>
      </c>
      <c r="P5" s="157" t="s">
        <v>450</v>
      </c>
      <c r="Q5" s="157" t="s">
        <v>454</v>
      </c>
      <c r="R5" s="157" t="s">
        <v>450</v>
      </c>
      <c r="S5" s="157" t="s">
        <v>454</v>
      </c>
      <c r="T5" s="1572"/>
    </row>
    <row r="6" spans="1:20" s="470" customFormat="1" ht="39.75" customHeight="1">
      <c r="A6" s="465" t="s">
        <v>444</v>
      </c>
      <c r="B6" s="466">
        <v>21281</v>
      </c>
      <c r="C6" s="467">
        <v>10424</v>
      </c>
      <c r="D6" s="467">
        <v>3265</v>
      </c>
      <c r="E6" s="467">
        <v>1723</v>
      </c>
      <c r="F6" s="467">
        <v>1634</v>
      </c>
      <c r="G6" s="467">
        <v>811</v>
      </c>
      <c r="H6" s="467">
        <v>3168</v>
      </c>
      <c r="I6" s="467">
        <v>1824</v>
      </c>
      <c r="J6" s="467">
        <v>2341</v>
      </c>
      <c r="K6" s="467">
        <v>1329</v>
      </c>
      <c r="L6" s="467">
        <v>2956</v>
      </c>
      <c r="M6" s="467">
        <v>1441</v>
      </c>
      <c r="N6" s="467">
        <v>3748</v>
      </c>
      <c r="O6" s="467">
        <v>1801</v>
      </c>
      <c r="P6" s="467">
        <v>3098</v>
      </c>
      <c r="Q6" s="467">
        <v>1250</v>
      </c>
      <c r="R6" s="467">
        <v>1071</v>
      </c>
      <c r="S6" s="468">
        <v>245</v>
      </c>
      <c r="T6" s="469" t="s">
        <v>444</v>
      </c>
    </row>
    <row r="7" spans="1:20" s="470" customFormat="1" ht="39.75" customHeight="1">
      <c r="A7" s="471" t="s">
        <v>452</v>
      </c>
      <c r="B7" s="472">
        <v>19489</v>
      </c>
      <c r="C7" s="473">
        <v>9210</v>
      </c>
      <c r="D7" s="473">
        <v>2769</v>
      </c>
      <c r="E7" s="473">
        <v>1371</v>
      </c>
      <c r="F7" s="473">
        <v>1449</v>
      </c>
      <c r="G7" s="473">
        <v>649</v>
      </c>
      <c r="H7" s="473">
        <v>2601</v>
      </c>
      <c r="I7" s="473">
        <v>1671</v>
      </c>
      <c r="J7" s="473">
        <v>1657</v>
      </c>
      <c r="K7" s="473">
        <v>996</v>
      </c>
      <c r="L7" s="473">
        <v>2774</v>
      </c>
      <c r="M7" s="473">
        <v>1311</v>
      </c>
      <c r="N7" s="473">
        <v>3730</v>
      </c>
      <c r="O7" s="473">
        <v>1719</v>
      </c>
      <c r="P7" s="473">
        <v>3334</v>
      </c>
      <c r="Q7" s="473">
        <v>1210</v>
      </c>
      <c r="R7" s="473">
        <v>1175</v>
      </c>
      <c r="S7" s="474">
        <v>283</v>
      </c>
      <c r="T7" s="471" t="s">
        <v>452</v>
      </c>
    </row>
    <row r="8" spans="1:20" s="470" customFormat="1" ht="39.75" customHeight="1">
      <c r="A8" s="471" t="s">
        <v>1013</v>
      </c>
      <c r="B8" s="472" t="s">
        <v>441</v>
      </c>
      <c r="C8" s="473" t="s">
        <v>441</v>
      </c>
      <c r="D8" s="473" t="s">
        <v>441</v>
      </c>
      <c r="E8" s="473" t="s">
        <v>441</v>
      </c>
      <c r="F8" s="473" t="s">
        <v>441</v>
      </c>
      <c r="G8" s="473" t="s">
        <v>441</v>
      </c>
      <c r="H8" s="473" t="s">
        <v>441</v>
      </c>
      <c r="I8" s="473" t="s">
        <v>441</v>
      </c>
      <c r="J8" s="473" t="s">
        <v>441</v>
      </c>
      <c r="K8" s="473" t="s">
        <v>441</v>
      </c>
      <c r="L8" s="473" t="s">
        <v>441</v>
      </c>
      <c r="M8" s="473" t="s">
        <v>441</v>
      </c>
      <c r="N8" s="473" t="s">
        <v>441</v>
      </c>
      <c r="O8" s="473" t="s">
        <v>441</v>
      </c>
      <c r="P8" s="473" t="s">
        <v>441</v>
      </c>
      <c r="Q8" s="473" t="s">
        <v>441</v>
      </c>
      <c r="R8" s="473" t="s">
        <v>441</v>
      </c>
      <c r="S8" s="474" t="s">
        <v>441</v>
      </c>
      <c r="T8" s="471" t="s">
        <v>1013</v>
      </c>
    </row>
    <row r="9" spans="1:20" s="470" customFormat="1" ht="39.75" customHeight="1">
      <c r="A9" s="471" t="s">
        <v>493</v>
      </c>
      <c r="B9" s="472" t="s">
        <v>441</v>
      </c>
      <c r="C9" s="467" t="s">
        <v>441</v>
      </c>
      <c r="D9" s="467" t="s">
        <v>441</v>
      </c>
      <c r="E9" s="467" t="s">
        <v>441</v>
      </c>
      <c r="F9" s="467" t="s">
        <v>441</v>
      </c>
      <c r="G9" s="467" t="s">
        <v>441</v>
      </c>
      <c r="H9" s="467" t="s">
        <v>441</v>
      </c>
      <c r="I9" s="467" t="s">
        <v>441</v>
      </c>
      <c r="J9" s="467" t="s">
        <v>441</v>
      </c>
      <c r="K9" s="467" t="s">
        <v>441</v>
      </c>
      <c r="L9" s="467" t="s">
        <v>441</v>
      </c>
      <c r="M9" s="467" t="s">
        <v>441</v>
      </c>
      <c r="N9" s="467" t="s">
        <v>441</v>
      </c>
      <c r="O9" s="467" t="s">
        <v>441</v>
      </c>
      <c r="P9" s="467" t="s">
        <v>441</v>
      </c>
      <c r="Q9" s="467" t="s">
        <v>441</v>
      </c>
      <c r="R9" s="467" t="s">
        <v>441</v>
      </c>
      <c r="S9" s="468" t="s">
        <v>441</v>
      </c>
      <c r="T9" s="471" t="s">
        <v>493</v>
      </c>
    </row>
    <row r="10" spans="1:20" s="470" customFormat="1" ht="39.75" customHeight="1">
      <c r="A10" s="471" t="s">
        <v>1015</v>
      </c>
      <c r="B10" s="472" t="s">
        <v>441</v>
      </c>
      <c r="C10" s="467" t="s">
        <v>441</v>
      </c>
      <c r="D10" s="467" t="s">
        <v>441</v>
      </c>
      <c r="E10" s="467" t="s">
        <v>441</v>
      </c>
      <c r="F10" s="467" t="s">
        <v>441</v>
      </c>
      <c r="G10" s="467" t="s">
        <v>441</v>
      </c>
      <c r="H10" s="467" t="s">
        <v>441</v>
      </c>
      <c r="I10" s="467" t="s">
        <v>441</v>
      </c>
      <c r="J10" s="467" t="s">
        <v>441</v>
      </c>
      <c r="K10" s="467" t="s">
        <v>441</v>
      </c>
      <c r="L10" s="467" t="s">
        <v>441</v>
      </c>
      <c r="M10" s="467" t="s">
        <v>441</v>
      </c>
      <c r="N10" s="467" t="s">
        <v>441</v>
      </c>
      <c r="O10" s="467" t="s">
        <v>441</v>
      </c>
      <c r="P10" s="467" t="s">
        <v>441</v>
      </c>
      <c r="Q10" s="467" t="s">
        <v>441</v>
      </c>
      <c r="R10" s="467" t="s">
        <v>441</v>
      </c>
      <c r="S10" s="468" t="s">
        <v>441</v>
      </c>
      <c r="T10" s="471" t="s">
        <v>1015</v>
      </c>
    </row>
    <row r="11" spans="1:20" s="479" customFormat="1" ht="39.75" customHeight="1">
      <c r="A11" s="475" t="s">
        <v>514</v>
      </c>
      <c r="B11" s="476">
        <v>18617</v>
      </c>
      <c r="C11" s="477" t="s">
        <v>978</v>
      </c>
      <c r="D11" s="477">
        <v>2328</v>
      </c>
      <c r="E11" s="477" t="s">
        <v>978</v>
      </c>
      <c r="F11" s="477">
        <v>2973</v>
      </c>
      <c r="G11" s="477" t="s">
        <v>978</v>
      </c>
      <c r="H11" s="477" t="s">
        <v>978</v>
      </c>
      <c r="I11" s="477" t="s">
        <v>978</v>
      </c>
      <c r="J11" s="477">
        <v>1914</v>
      </c>
      <c r="K11" s="477" t="s">
        <v>978</v>
      </c>
      <c r="L11" s="477">
        <v>2512</v>
      </c>
      <c r="M11" s="477" t="s">
        <v>978</v>
      </c>
      <c r="N11" s="477">
        <v>3282</v>
      </c>
      <c r="O11" s="477" t="s">
        <v>978</v>
      </c>
      <c r="P11" s="477">
        <v>3686</v>
      </c>
      <c r="Q11" s="477" t="s">
        <v>978</v>
      </c>
      <c r="R11" s="477">
        <v>1922</v>
      </c>
      <c r="S11" s="478" t="s">
        <v>978</v>
      </c>
      <c r="T11" s="350" t="s">
        <v>514</v>
      </c>
    </row>
    <row r="12" spans="1:20" s="905" customFormat="1" ht="15" customHeight="1">
      <c r="A12" s="903" t="s">
        <v>56</v>
      </c>
      <c r="B12" s="903"/>
      <c r="C12" s="903"/>
      <c r="D12" s="903"/>
      <c r="E12" s="904"/>
      <c r="I12" s="903"/>
      <c r="T12" s="901" t="s">
        <v>57</v>
      </c>
    </row>
    <row r="13" spans="1:20" s="905" customFormat="1" ht="15" customHeight="1">
      <c r="A13" s="905" t="s">
        <v>820</v>
      </c>
      <c r="F13" s="906"/>
      <c r="T13" s="901" t="s">
        <v>58</v>
      </c>
    </row>
    <row r="14" spans="1:20" s="905" customFormat="1" ht="12">
      <c r="A14" s="905" t="s">
        <v>821</v>
      </c>
      <c r="F14" s="906"/>
      <c r="T14" s="901"/>
    </row>
    <row r="15" spans="1:20" s="905" customFormat="1" ht="12">
      <c r="A15" s="905" t="s">
        <v>822</v>
      </c>
      <c r="F15" s="906"/>
      <c r="T15" s="901"/>
    </row>
    <row r="16" s="321" customFormat="1" ht="12">
      <c r="A16" s="321" t="s">
        <v>819</v>
      </c>
    </row>
  </sheetData>
  <mergeCells count="12"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T5"/>
    <mergeCell ref="A3:A5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4">
      <selection activeCell="S11" sqref="S11"/>
    </sheetView>
  </sheetViews>
  <sheetFormatPr defaultColWidth="8.88671875" defaultRowHeight="13.5"/>
  <cols>
    <col min="1" max="1" width="6.6640625" style="130" customWidth="1"/>
    <col min="2" max="9" width="5.5546875" style="130" customWidth="1"/>
    <col min="10" max="10" width="4.99609375" style="130" customWidth="1"/>
    <col min="11" max="19" width="5.5546875" style="130" customWidth="1"/>
    <col min="20" max="20" width="6.88671875" style="130" customWidth="1"/>
    <col min="21" max="16384" width="8.88671875" style="130" customWidth="1"/>
  </cols>
  <sheetData>
    <row r="1" spans="1:20" s="597" customFormat="1" ht="30.75" customHeight="1">
      <c r="A1" s="1434" t="s">
        <v>1021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  <c r="S1" s="1370"/>
      <c r="T1" s="1370"/>
    </row>
    <row r="2" spans="1:20" s="321" customFormat="1" ht="18" customHeight="1">
      <c r="A2" s="1099" t="s">
        <v>1022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662" t="s">
        <v>1023</v>
      </c>
    </row>
    <row r="3" spans="1:20" s="141" customFormat="1" ht="51.75" customHeight="1">
      <c r="A3" s="1580" t="s">
        <v>1397</v>
      </c>
      <c r="B3" s="1579" t="s">
        <v>1024</v>
      </c>
      <c r="C3" s="1580"/>
      <c r="D3" s="1582" t="s">
        <v>1025</v>
      </c>
      <c r="E3" s="1583"/>
      <c r="F3" s="1579" t="s">
        <v>1026</v>
      </c>
      <c r="G3" s="1580"/>
      <c r="H3" s="1579" t="s">
        <v>1027</v>
      </c>
      <c r="I3" s="1580"/>
      <c r="J3" s="1579" t="s">
        <v>1028</v>
      </c>
      <c r="K3" s="1580"/>
      <c r="L3" s="1579" t="s">
        <v>1029</v>
      </c>
      <c r="M3" s="1580"/>
      <c r="N3" s="1579" t="s">
        <v>1030</v>
      </c>
      <c r="O3" s="1580"/>
      <c r="P3" s="1579" t="s">
        <v>1031</v>
      </c>
      <c r="Q3" s="1580"/>
      <c r="R3" s="1579" t="s">
        <v>1032</v>
      </c>
      <c r="S3" s="1580"/>
      <c r="T3" s="1581" t="s">
        <v>264</v>
      </c>
    </row>
    <row r="4" spans="1:20" s="141" customFormat="1" ht="30" customHeight="1">
      <c r="A4" s="1294"/>
      <c r="B4" s="658" t="s">
        <v>1033</v>
      </c>
      <c r="C4" s="658" t="s">
        <v>1034</v>
      </c>
      <c r="D4" s="658" t="s">
        <v>1033</v>
      </c>
      <c r="E4" s="658" t="s">
        <v>1034</v>
      </c>
      <c r="F4" s="658" t="s">
        <v>1033</v>
      </c>
      <c r="G4" s="658" t="s">
        <v>1034</v>
      </c>
      <c r="H4" s="658" t="s">
        <v>1033</v>
      </c>
      <c r="I4" s="658" t="s">
        <v>1034</v>
      </c>
      <c r="J4" s="658" t="s">
        <v>1033</v>
      </c>
      <c r="K4" s="658" t="s">
        <v>1034</v>
      </c>
      <c r="L4" s="658" t="s">
        <v>1033</v>
      </c>
      <c r="M4" s="658" t="s">
        <v>1034</v>
      </c>
      <c r="N4" s="658" t="s">
        <v>1033</v>
      </c>
      <c r="O4" s="658" t="s">
        <v>1034</v>
      </c>
      <c r="P4" s="658" t="s">
        <v>1033</v>
      </c>
      <c r="Q4" s="658" t="s">
        <v>1034</v>
      </c>
      <c r="R4" s="658" t="s">
        <v>1033</v>
      </c>
      <c r="S4" s="658" t="s">
        <v>1034</v>
      </c>
      <c r="T4" s="1297"/>
    </row>
    <row r="5" spans="1:20" s="141" customFormat="1" ht="30" customHeight="1">
      <c r="A5" s="1295"/>
      <c r="B5" s="634" t="s">
        <v>1035</v>
      </c>
      <c r="C5" s="634" t="s">
        <v>1036</v>
      </c>
      <c r="D5" s="634" t="s">
        <v>1035</v>
      </c>
      <c r="E5" s="634" t="s">
        <v>1036</v>
      </c>
      <c r="F5" s="634" t="s">
        <v>1035</v>
      </c>
      <c r="G5" s="634" t="s">
        <v>1036</v>
      </c>
      <c r="H5" s="634" t="s">
        <v>1035</v>
      </c>
      <c r="I5" s="634" t="s">
        <v>1036</v>
      </c>
      <c r="J5" s="634" t="s">
        <v>1035</v>
      </c>
      <c r="K5" s="634" t="s">
        <v>1036</v>
      </c>
      <c r="L5" s="634" t="s">
        <v>1035</v>
      </c>
      <c r="M5" s="634" t="s">
        <v>1036</v>
      </c>
      <c r="N5" s="634" t="s">
        <v>1035</v>
      </c>
      <c r="O5" s="634" t="s">
        <v>1036</v>
      </c>
      <c r="P5" s="634" t="s">
        <v>1035</v>
      </c>
      <c r="Q5" s="634" t="s">
        <v>1036</v>
      </c>
      <c r="R5" s="634" t="s">
        <v>1035</v>
      </c>
      <c r="S5" s="634" t="s">
        <v>1036</v>
      </c>
      <c r="T5" s="1298"/>
    </row>
    <row r="6" spans="1:20" s="141" customFormat="1" ht="37.5" customHeight="1">
      <c r="A6" s="898" t="s">
        <v>444</v>
      </c>
      <c r="B6" s="1088">
        <v>7976</v>
      </c>
      <c r="C6" s="1089">
        <v>3053</v>
      </c>
      <c r="D6" s="1089" t="s">
        <v>1037</v>
      </c>
      <c r="E6" s="1089" t="s">
        <v>1037</v>
      </c>
      <c r="F6" s="1089">
        <v>13</v>
      </c>
      <c r="G6" s="1089">
        <v>13</v>
      </c>
      <c r="H6" s="1089">
        <v>223</v>
      </c>
      <c r="I6" s="1089">
        <v>201</v>
      </c>
      <c r="J6" s="1089">
        <v>878</v>
      </c>
      <c r="K6" s="1089">
        <v>620</v>
      </c>
      <c r="L6" s="1089">
        <v>1946</v>
      </c>
      <c r="M6" s="1089">
        <v>947</v>
      </c>
      <c r="N6" s="1089">
        <v>2411</v>
      </c>
      <c r="O6" s="1089">
        <v>815</v>
      </c>
      <c r="P6" s="1089">
        <v>2057</v>
      </c>
      <c r="Q6" s="1089">
        <v>413</v>
      </c>
      <c r="R6" s="1089">
        <v>448</v>
      </c>
      <c r="S6" s="1100">
        <v>44</v>
      </c>
      <c r="T6" s="648" t="s">
        <v>444</v>
      </c>
    </row>
    <row r="7" spans="1:20" s="141" customFormat="1" ht="37.5" customHeight="1">
      <c r="A7" s="83" t="s">
        <v>452</v>
      </c>
      <c r="B7" s="1101">
        <v>7048</v>
      </c>
      <c r="C7" s="992">
        <v>1771</v>
      </c>
      <c r="D7" s="992">
        <v>0</v>
      </c>
      <c r="E7" s="992">
        <v>0</v>
      </c>
      <c r="F7" s="992">
        <v>0</v>
      </c>
      <c r="G7" s="992">
        <v>0</v>
      </c>
      <c r="H7" s="992">
        <v>65</v>
      </c>
      <c r="I7" s="992">
        <v>65</v>
      </c>
      <c r="J7" s="992">
        <v>455</v>
      </c>
      <c r="K7" s="992">
        <v>307</v>
      </c>
      <c r="L7" s="992">
        <v>1740</v>
      </c>
      <c r="M7" s="992">
        <v>709</v>
      </c>
      <c r="N7" s="992">
        <v>2214</v>
      </c>
      <c r="O7" s="992">
        <v>392</v>
      </c>
      <c r="P7" s="992">
        <v>2179</v>
      </c>
      <c r="Q7" s="992">
        <v>255</v>
      </c>
      <c r="R7" s="992">
        <v>395</v>
      </c>
      <c r="S7" s="1102">
        <v>44</v>
      </c>
      <c r="T7" s="83" t="s">
        <v>452</v>
      </c>
    </row>
    <row r="8" spans="1:20" s="1107" customFormat="1" ht="37.5" customHeight="1">
      <c r="A8" s="1103" t="s">
        <v>1013</v>
      </c>
      <c r="B8" s="1104" t="s">
        <v>441</v>
      </c>
      <c r="C8" s="1105" t="s">
        <v>441</v>
      </c>
      <c r="D8" s="1105" t="s">
        <v>441</v>
      </c>
      <c r="E8" s="1105" t="s">
        <v>441</v>
      </c>
      <c r="F8" s="1105" t="s">
        <v>441</v>
      </c>
      <c r="G8" s="1105" t="s">
        <v>441</v>
      </c>
      <c r="H8" s="1105" t="s">
        <v>441</v>
      </c>
      <c r="I8" s="1105" t="s">
        <v>441</v>
      </c>
      <c r="J8" s="1105" t="s">
        <v>441</v>
      </c>
      <c r="K8" s="1105" t="s">
        <v>441</v>
      </c>
      <c r="L8" s="1105" t="s">
        <v>441</v>
      </c>
      <c r="M8" s="1105" t="s">
        <v>441</v>
      </c>
      <c r="N8" s="1105" t="s">
        <v>441</v>
      </c>
      <c r="O8" s="1105" t="s">
        <v>441</v>
      </c>
      <c r="P8" s="1105" t="s">
        <v>441</v>
      </c>
      <c r="Q8" s="1105" t="s">
        <v>441</v>
      </c>
      <c r="R8" s="1105" t="s">
        <v>441</v>
      </c>
      <c r="S8" s="1106" t="s">
        <v>441</v>
      </c>
      <c r="T8" s="1103" t="s">
        <v>1013</v>
      </c>
    </row>
    <row r="9" spans="1:20" s="1009" customFormat="1" ht="37.5" customHeight="1">
      <c r="A9" s="1108" t="s">
        <v>493</v>
      </c>
      <c r="B9" s="1109" t="s">
        <v>441</v>
      </c>
      <c r="C9" s="1109" t="s">
        <v>441</v>
      </c>
      <c r="D9" s="1110" t="s">
        <v>441</v>
      </c>
      <c r="E9" s="1110" t="s">
        <v>441</v>
      </c>
      <c r="F9" s="1110" t="s">
        <v>441</v>
      </c>
      <c r="G9" s="1110" t="s">
        <v>441</v>
      </c>
      <c r="H9" s="1110" t="s">
        <v>441</v>
      </c>
      <c r="I9" s="1110" t="s">
        <v>441</v>
      </c>
      <c r="J9" s="1110" t="s">
        <v>441</v>
      </c>
      <c r="K9" s="1110" t="s">
        <v>441</v>
      </c>
      <c r="L9" s="1110" t="s">
        <v>441</v>
      </c>
      <c r="M9" s="1110" t="s">
        <v>441</v>
      </c>
      <c r="N9" s="1110" t="s">
        <v>441</v>
      </c>
      <c r="O9" s="1110" t="s">
        <v>441</v>
      </c>
      <c r="P9" s="1110" t="s">
        <v>441</v>
      </c>
      <c r="Q9" s="1110" t="s">
        <v>441</v>
      </c>
      <c r="R9" s="1110" t="s">
        <v>441</v>
      </c>
      <c r="S9" s="1111" t="s">
        <v>441</v>
      </c>
      <c r="T9" s="1112" t="s">
        <v>493</v>
      </c>
    </row>
    <row r="10" spans="1:20" s="1009" customFormat="1" ht="37.5" customHeight="1">
      <c r="A10" s="1108" t="s">
        <v>1038</v>
      </c>
      <c r="B10" s="1109" t="s">
        <v>441</v>
      </c>
      <c r="C10" s="1109" t="s">
        <v>441</v>
      </c>
      <c r="D10" s="1110" t="s">
        <v>441</v>
      </c>
      <c r="E10" s="1110" t="s">
        <v>441</v>
      </c>
      <c r="F10" s="1110" t="s">
        <v>441</v>
      </c>
      <c r="G10" s="1110" t="s">
        <v>441</v>
      </c>
      <c r="H10" s="1110" t="s">
        <v>441</v>
      </c>
      <c r="I10" s="1110" t="s">
        <v>441</v>
      </c>
      <c r="J10" s="1110" t="s">
        <v>441</v>
      </c>
      <c r="K10" s="1110" t="s">
        <v>441</v>
      </c>
      <c r="L10" s="1110" t="s">
        <v>441</v>
      </c>
      <c r="M10" s="1110" t="s">
        <v>441</v>
      </c>
      <c r="N10" s="1110" t="s">
        <v>441</v>
      </c>
      <c r="O10" s="1110" t="s">
        <v>441</v>
      </c>
      <c r="P10" s="1110" t="s">
        <v>441</v>
      </c>
      <c r="Q10" s="1110" t="s">
        <v>441</v>
      </c>
      <c r="R10" s="1110" t="s">
        <v>441</v>
      </c>
      <c r="S10" s="1111" t="s">
        <v>441</v>
      </c>
      <c r="T10" s="1112" t="s">
        <v>1038</v>
      </c>
    </row>
    <row r="11" spans="1:20" s="1009" customFormat="1" ht="37.5" customHeight="1">
      <c r="A11" s="1113" t="s">
        <v>1039</v>
      </c>
      <c r="B11" s="1114" t="s">
        <v>441</v>
      </c>
      <c r="C11" s="1114" t="s">
        <v>441</v>
      </c>
      <c r="D11" s="1115" t="s">
        <v>1040</v>
      </c>
      <c r="E11" s="1115" t="s">
        <v>1040</v>
      </c>
      <c r="F11" s="1115" t="s">
        <v>1040</v>
      </c>
      <c r="G11" s="1115" t="s">
        <v>1040</v>
      </c>
      <c r="H11" s="1115" t="s">
        <v>1040</v>
      </c>
      <c r="I11" s="1115" t="s">
        <v>1040</v>
      </c>
      <c r="J11" s="1115" t="s">
        <v>1040</v>
      </c>
      <c r="K11" s="1115" t="s">
        <v>1040</v>
      </c>
      <c r="L11" s="1115" t="s">
        <v>1040</v>
      </c>
      <c r="M11" s="1115" t="s">
        <v>1040</v>
      </c>
      <c r="N11" s="1115" t="s">
        <v>1040</v>
      </c>
      <c r="O11" s="1115" t="s">
        <v>1040</v>
      </c>
      <c r="P11" s="1115" t="s">
        <v>1040</v>
      </c>
      <c r="Q11" s="1115" t="s">
        <v>1040</v>
      </c>
      <c r="R11" s="1115" t="s">
        <v>1040</v>
      </c>
      <c r="S11" s="1116" t="s">
        <v>1040</v>
      </c>
      <c r="T11" s="1094" t="s">
        <v>1039</v>
      </c>
    </row>
    <row r="12" spans="1:20" s="909" customFormat="1" ht="15.75" customHeight="1">
      <c r="A12" s="1170" t="s">
        <v>871</v>
      </c>
      <c r="B12" s="1170"/>
      <c r="C12" s="1170"/>
      <c r="D12" s="1170"/>
      <c r="E12" s="964"/>
      <c r="I12" s="1170"/>
      <c r="T12" s="1151" t="s">
        <v>462</v>
      </c>
    </row>
    <row r="13" spans="1:20" s="909" customFormat="1" ht="15.75" customHeight="1">
      <c r="A13" s="909" t="s">
        <v>824</v>
      </c>
      <c r="F13" s="1150"/>
      <c r="O13" s="909" t="s">
        <v>823</v>
      </c>
      <c r="T13" s="1151" t="s">
        <v>926</v>
      </c>
    </row>
    <row r="14" s="909" customFormat="1" ht="12">
      <c r="A14" s="909" t="s">
        <v>825</v>
      </c>
    </row>
    <row r="15" s="321" customFormat="1" ht="12">
      <c r="A15" s="321" t="s">
        <v>818</v>
      </c>
    </row>
    <row r="16" s="141" customFormat="1" ht="13.5"/>
  </sheetData>
  <mergeCells count="12"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5"/>
    <mergeCell ref="T3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B4">
      <selection activeCell="N18" sqref="N18"/>
    </sheetView>
  </sheetViews>
  <sheetFormatPr defaultColWidth="8.88671875" defaultRowHeight="13.5"/>
  <cols>
    <col min="1" max="1" width="11.5546875" style="130" customWidth="1"/>
    <col min="2" max="4" width="7.5546875" style="130" customWidth="1"/>
    <col min="5" max="5" width="6.6640625" style="130" customWidth="1"/>
    <col min="6" max="13" width="7.5546875" style="130" customWidth="1"/>
    <col min="14" max="14" width="11.4453125" style="130" customWidth="1"/>
    <col min="15" max="16384" width="8.88671875" style="130" customWidth="1"/>
  </cols>
  <sheetData>
    <row r="1" spans="1:14" s="597" customFormat="1" ht="36.75" customHeight="1">
      <c r="A1" s="1385" t="s">
        <v>1041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</row>
    <row r="2" spans="1:14" s="321" customFormat="1" ht="15" customHeight="1" thickBot="1">
      <c r="A2" s="506" t="s">
        <v>1042</v>
      </c>
      <c r="B2" s="506"/>
      <c r="C2" s="630"/>
      <c r="D2" s="630"/>
      <c r="E2" s="630"/>
      <c r="F2" s="630"/>
      <c r="G2" s="630"/>
      <c r="H2" s="630"/>
      <c r="I2" s="630"/>
      <c r="J2" s="630"/>
      <c r="K2" s="630"/>
      <c r="L2" s="630"/>
      <c r="N2" s="609" t="s">
        <v>1043</v>
      </c>
    </row>
    <row r="3" spans="1:14" s="321" customFormat="1" ht="24.75" customHeight="1">
      <c r="A3" s="1426" t="s">
        <v>1398</v>
      </c>
      <c r="B3" s="1422" t="s">
        <v>1044</v>
      </c>
      <c r="C3" s="1423"/>
      <c r="D3" s="1423"/>
      <c r="E3" s="1424"/>
      <c r="F3" s="607" t="s">
        <v>1045</v>
      </c>
      <c r="G3" s="607" t="s">
        <v>1046</v>
      </c>
      <c r="H3" s="607" t="s">
        <v>1047</v>
      </c>
      <c r="I3" s="681" t="s">
        <v>1048</v>
      </c>
      <c r="J3" s="607" t="s">
        <v>1049</v>
      </c>
      <c r="K3" s="681" t="s">
        <v>1050</v>
      </c>
      <c r="L3" s="607" t="s">
        <v>1051</v>
      </c>
      <c r="M3" s="607" t="s">
        <v>1052</v>
      </c>
      <c r="N3" s="1439" t="s">
        <v>498</v>
      </c>
    </row>
    <row r="4" spans="1:14" s="321" customFormat="1" ht="24.75" customHeight="1">
      <c r="A4" s="1427"/>
      <c r="B4" s="1584" t="s">
        <v>1053</v>
      </c>
      <c r="C4" s="1573"/>
      <c r="D4" s="1584" t="s">
        <v>1054</v>
      </c>
      <c r="E4" s="1573"/>
      <c r="F4" s="155"/>
      <c r="G4" s="155" t="s">
        <v>1055</v>
      </c>
      <c r="H4" s="155" t="s">
        <v>1055</v>
      </c>
      <c r="I4" s="646" t="s">
        <v>1055</v>
      </c>
      <c r="J4" s="155" t="s">
        <v>1055</v>
      </c>
      <c r="K4" s="646" t="s">
        <v>1055</v>
      </c>
      <c r="L4" s="155" t="s">
        <v>1055</v>
      </c>
      <c r="M4" s="155" t="s">
        <v>1056</v>
      </c>
      <c r="N4" s="1440"/>
    </row>
    <row r="5" spans="1:14" s="321" customFormat="1" ht="24.75" customHeight="1">
      <c r="A5" s="1427"/>
      <c r="B5" s="153" t="s">
        <v>1057</v>
      </c>
      <c r="C5" s="548" t="s">
        <v>1058</v>
      </c>
      <c r="D5" s="153" t="s">
        <v>1057</v>
      </c>
      <c r="E5" s="548" t="s">
        <v>1058</v>
      </c>
      <c r="F5" s="155"/>
      <c r="G5" s="155"/>
      <c r="H5" s="155"/>
      <c r="I5" s="646"/>
      <c r="J5" s="155"/>
      <c r="K5" s="646"/>
      <c r="L5" s="155"/>
      <c r="M5" s="155"/>
      <c r="N5" s="1440"/>
    </row>
    <row r="6" spans="1:14" s="321" customFormat="1" ht="24.75" customHeight="1">
      <c r="A6" s="1427"/>
      <c r="B6" s="155" t="s">
        <v>1059</v>
      </c>
      <c r="C6" s="156"/>
      <c r="D6" s="155" t="s">
        <v>1059</v>
      </c>
      <c r="E6" s="156"/>
      <c r="F6" s="155" t="s">
        <v>1060</v>
      </c>
      <c r="G6" s="155"/>
      <c r="H6" s="155"/>
      <c r="I6" s="155"/>
      <c r="J6" s="155"/>
      <c r="K6" s="155"/>
      <c r="L6" s="155"/>
      <c r="M6" s="155" t="s">
        <v>1061</v>
      </c>
      <c r="N6" s="1440"/>
    </row>
    <row r="7" spans="1:14" s="321" customFormat="1" ht="24.75" customHeight="1">
      <c r="A7" s="1428"/>
      <c r="B7" s="550" t="s">
        <v>1062</v>
      </c>
      <c r="C7" s="608" t="s">
        <v>1063</v>
      </c>
      <c r="D7" s="550" t="s">
        <v>1062</v>
      </c>
      <c r="E7" s="608" t="s">
        <v>1063</v>
      </c>
      <c r="F7" s="683" t="s">
        <v>1064</v>
      </c>
      <c r="G7" s="683" t="s">
        <v>1065</v>
      </c>
      <c r="H7" s="683" t="s">
        <v>1066</v>
      </c>
      <c r="I7" s="842" t="s">
        <v>1067</v>
      </c>
      <c r="J7" s="683" t="s">
        <v>1068</v>
      </c>
      <c r="K7" s="842" t="s">
        <v>1069</v>
      </c>
      <c r="L7" s="683" t="s">
        <v>1070</v>
      </c>
      <c r="M7" s="550" t="s">
        <v>1071</v>
      </c>
      <c r="N7" s="1441"/>
    </row>
    <row r="8" spans="1:14" s="321" customFormat="1" ht="22.5" customHeight="1">
      <c r="A8" s="501" t="s">
        <v>1072</v>
      </c>
      <c r="B8" s="663">
        <v>501</v>
      </c>
      <c r="C8" s="843">
        <v>4394.42</v>
      </c>
      <c r="D8" s="664">
        <v>1</v>
      </c>
      <c r="E8" s="843">
        <v>0.26</v>
      </c>
      <c r="F8" s="664">
        <v>65</v>
      </c>
      <c r="G8" s="664">
        <v>268</v>
      </c>
      <c r="H8" s="664">
        <v>125</v>
      </c>
      <c r="I8" s="664">
        <v>10</v>
      </c>
      <c r="J8" s="664">
        <v>14</v>
      </c>
      <c r="K8" s="664">
        <v>11</v>
      </c>
      <c r="L8" s="664">
        <v>7</v>
      </c>
      <c r="M8" s="844">
        <v>2</v>
      </c>
      <c r="N8" s="505" t="s">
        <v>1072</v>
      </c>
    </row>
    <row r="9" spans="1:14" s="321" customFormat="1" ht="22.5" customHeight="1">
      <c r="A9" s="845" t="s">
        <v>1073</v>
      </c>
      <c r="B9" s="663">
        <v>1175</v>
      </c>
      <c r="C9" s="843">
        <v>7521.13</v>
      </c>
      <c r="D9" s="664">
        <v>10</v>
      </c>
      <c r="E9" s="843">
        <v>10.78</v>
      </c>
      <c r="F9" s="664">
        <v>208</v>
      </c>
      <c r="G9" s="664">
        <v>585</v>
      </c>
      <c r="H9" s="664">
        <v>280</v>
      </c>
      <c r="I9" s="664">
        <v>24</v>
      </c>
      <c r="J9" s="664">
        <v>21</v>
      </c>
      <c r="K9" s="664">
        <v>59</v>
      </c>
      <c r="L9" s="664">
        <v>8</v>
      </c>
      <c r="M9" s="846">
        <v>0</v>
      </c>
      <c r="N9" s="513" t="s">
        <v>1073</v>
      </c>
    </row>
    <row r="10" spans="1:14" s="321" customFormat="1" ht="22.5" customHeight="1">
      <c r="A10" s="845" t="s">
        <v>1074</v>
      </c>
      <c r="B10" s="847">
        <v>538</v>
      </c>
      <c r="C10" s="848">
        <v>4558.42</v>
      </c>
      <c r="D10" s="849">
        <v>2</v>
      </c>
      <c r="E10" s="848">
        <v>1.28</v>
      </c>
      <c r="F10" s="849">
        <v>76</v>
      </c>
      <c r="G10" s="849">
        <v>267</v>
      </c>
      <c r="H10" s="849">
        <v>156</v>
      </c>
      <c r="I10" s="849">
        <v>8</v>
      </c>
      <c r="J10" s="849">
        <v>13</v>
      </c>
      <c r="K10" s="849">
        <v>11</v>
      </c>
      <c r="L10" s="849">
        <v>7</v>
      </c>
      <c r="M10" s="850">
        <v>2</v>
      </c>
      <c r="N10" s="513" t="s">
        <v>1074</v>
      </c>
    </row>
    <row r="11" spans="1:14" s="321" customFormat="1" ht="22.5" customHeight="1">
      <c r="A11" s="845" t="s">
        <v>1075</v>
      </c>
      <c r="B11" s="847">
        <v>1175</v>
      </c>
      <c r="C11" s="848">
        <v>7832.29</v>
      </c>
      <c r="D11" s="849">
        <v>6</v>
      </c>
      <c r="E11" s="848">
        <v>6.67</v>
      </c>
      <c r="F11" s="849">
        <v>182</v>
      </c>
      <c r="G11" s="849">
        <v>582</v>
      </c>
      <c r="H11" s="849">
        <v>300</v>
      </c>
      <c r="I11" s="849">
        <v>25</v>
      </c>
      <c r="J11" s="849">
        <v>23</v>
      </c>
      <c r="K11" s="849">
        <v>61</v>
      </c>
      <c r="L11" s="849">
        <v>8</v>
      </c>
      <c r="M11" s="846">
        <v>0</v>
      </c>
      <c r="N11" s="513" t="s">
        <v>1075</v>
      </c>
    </row>
    <row r="12" spans="1:14" s="321" customFormat="1" ht="22.5" customHeight="1">
      <c r="A12" s="845" t="s">
        <v>1076</v>
      </c>
      <c r="B12" s="847">
        <v>551</v>
      </c>
      <c r="C12" s="848">
        <v>4685.7</v>
      </c>
      <c r="D12" s="849">
        <v>2</v>
      </c>
      <c r="E12" s="848">
        <v>1.28</v>
      </c>
      <c r="F12" s="849">
        <v>67</v>
      </c>
      <c r="G12" s="849">
        <v>261</v>
      </c>
      <c r="H12" s="849">
        <v>187</v>
      </c>
      <c r="I12" s="849">
        <v>6</v>
      </c>
      <c r="J12" s="849">
        <v>17</v>
      </c>
      <c r="K12" s="849">
        <v>8</v>
      </c>
      <c r="L12" s="849">
        <v>4</v>
      </c>
      <c r="M12" s="850">
        <v>3</v>
      </c>
      <c r="N12" s="513" t="s">
        <v>1076</v>
      </c>
    </row>
    <row r="13" spans="1:14" s="321" customFormat="1" ht="22.5" customHeight="1">
      <c r="A13" s="845" t="s">
        <v>1077</v>
      </c>
      <c r="B13" s="847">
        <v>1173</v>
      </c>
      <c r="C13" s="848">
        <v>7566.24</v>
      </c>
      <c r="D13" s="849">
        <v>5</v>
      </c>
      <c r="E13" s="848">
        <v>5.32</v>
      </c>
      <c r="F13" s="849">
        <v>178</v>
      </c>
      <c r="G13" s="849">
        <v>570</v>
      </c>
      <c r="H13" s="849">
        <v>326</v>
      </c>
      <c r="I13" s="849">
        <v>20</v>
      </c>
      <c r="J13" s="849">
        <v>29</v>
      </c>
      <c r="K13" s="849">
        <v>48</v>
      </c>
      <c r="L13" s="849">
        <v>7</v>
      </c>
      <c r="M13" s="846">
        <v>0</v>
      </c>
      <c r="N13" s="513" t="s">
        <v>1077</v>
      </c>
    </row>
    <row r="14" spans="1:14" s="321" customFormat="1" ht="22.5" customHeight="1">
      <c r="A14" s="845" t="s">
        <v>1078</v>
      </c>
      <c r="B14" s="847">
        <v>552</v>
      </c>
      <c r="C14" s="848">
        <v>4637.55</v>
      </c>
      <c r="D14" s="849">
        <v>2</v>
      </c>
      <c r="E14" s="848">
        <v>1.28</v>
      </c>
      <c r="F14" s="849">
        <v>62</v>
      </c>
      <c r="G14" s="849">
        <v>262</v>
      </c>
      <c r="H14" s="849">
        <v>193</v>
      </c>
      <c r="I14" s="849">
        <v>6</v>
      </c>
      <c r="J14" s="849">
        <v>19</v>
      </c>
      <c r="K14" s="849">
        <v>6</v>
      </c>
      <c r="L14" s="849">
        <v>3</v>
      </c>
      <c r="M14" s="850">
        <v>3</v>
      </c>
      <c r="N14" s="513" t="s">
        <v>1078</v>
      </c>
    </row>
    <row r="15" spans="1:14" s="321" customFormat="1" ht="22.5" customHeight="1">
      <c r="A15" s="845" t="s">
        <v>1079</v>
      </c>
      <c r="B15" s="847">
        <v>1174</v>
      </c>
      <c r="C15" s="848">
        <v>7464.05</v>
      </c>
      <c r="D15" s="849">
        <v>5</v>
      </c>
      <c r="E15" s="848">
        <v>5.32</v>
      </c>
      <c r="F15" s="849">
        <v>173</v>
      </c>
      <c r="G15" s="849">
        <v>564</v>
      </c>
      <c r="H15" s="849">
        <v>341</v>
      </c>
      <c r="I15" s="849">
        <v>20</v>
      </c>
      <c r="J15" s="849">
        <v>32</v>
      </c>
      <c r="K15" s="849">
        <v>44</v>
      </c>
      <c r="L15" s="849">
        <v>5</v>
      </c>
      <c r="M15" s="846">
        <v>0</v>
      </c>
      <c r="N15" s="513" t="s">
        <v>1079</v>
      </c>
    </row>
    <row r="16" spans="1:14" s="321" customFormat="1" ht="22.5" customHeight="1">
      <c r="A16" s="845" t="s">
        <v>1080</v>
      </c>
      <c r="B16" s="847">
        <v>570</v>
      </c>
      <c r="C16" s="848">
        <v>4716.36</v>
      </c>
      <c r="D16" s="849">
        <v>4</v>
      </c>
      <c r="E16" s="848">
        <v>2.63</v>
      </c>
      <c r="F16" s="849">
        <v>60</v>
      </c>
      <c r="G16" s="849">
        <v>275</v>
      </c>
      <c r="H16" s="849">
        <v>205</v>
      </c>
      <c r="I16" s="849">
        <v>5</v>
      </c>
      <c r="J16" s="849">
        <v>18</v>
      </c>
      <c r="K16" s="849">
        <v>5</v>
      </c>
      <c r="L16" s="849">
        <v>3</v>
      </c>
      <c r="M16" s="850">
        <v>3</v>
      </c>
      <c r="N16" s="513" t="s">
        <v>1080</v>
      </c>
    </row>
    <row r="17" spans="1:14" s="321" customFormat="1" ht="22.5" customHeight="1">
      <c r="A17" s="845" t="s">
        <v>1081</v>
      </c>
      <c r="B17" s="847">
        <v>1159</v>
      </c>
      <c r="C17" s="848">
        <v>7249.52</v>
      </c>
      <c r="D17" s="849">
        <v>3</v>
      </c>
      <c r="E17" s="848">
        <v>3.97</v>
      </c>
      <c r="F17" s="849">
        <v>167</v>
      </c>
      <c r="G17" s="849">
        <v>563</v>
      </c>
      <c r="H17" s="849">
        <v>335</v>
      </c>
      <c r="I17" s="849">
        <v>20</v>
      </c>
      <c r="J17" s="849">
        <v>32</v>
      </c>
      <c r="K17" s="849">
        <v>42</v>
      </c>
      <c r="L17" s="849">
        <v>3</v>
      </c>
      <c r="M17" s="846">
        <v>0</v>
      </c>
      <c r="N17" s="513" t="s">
        <v>1081</v>
      </c>
    </row>
    <row r="18" spans="1:14" s="731" customFormat="1" ht="22.5" customHeight="1" thickBot="1">
      <c r="A18" s="851" t="s">
        <v>23</v>
      </c>
      <c r="B18" s="852">
        <v>1684</v>
      </c>
      <c r="C18" s="853">
        <v>11663.26</v>
      </c>
      <c r="D18" s="853">
        <v>5</v>
      </c>
      <c r="E18" s="853">
        <v>4.79</v>
      </c>
      <c r="F18" s="854">
        <v>218</v>
      </c>
      <c r="G18" s="854">
        <v>825</v>
      </c>
      <c r="H18" s="854">
        <v>515</v>
      </c>
      <c r="I18" s="854">
        <v>26</v>
      </c>
      <c r="J18" s="854">
        <v>51</v>
      </c>
      <c r="K18" s="854">
        <v>45</v>
      </c>
      <c r="L18" s="854">
        <v>6</v>
      </c>
      <c r="M18" s="855">
        <v>3</v>
      </c>
      <c r="N18" s="856" t="s">
        <v>23</v>
      </c>
    </row>
    <row r="19" spans="1:14" s="321" customFormat="1" ht="18" customHeight="1">
      <c r="A19" s="506" t="s">
        <v>1082</v>
      </c>
      <c r="B19" s="506"/>
      <c r="C19" s="857"/>
      <c r="D19" s="630"/>
      <c r="E19" s="630"/>
      <c r="F19" s="857"/>
      <c r="G19" s="630"/>
      <c r="H19" s="630"/>
      <c r="I19" s="630"/>
      <c r="J19" s="630"/>
      <c r="K19" s="630"/>
      <c r="M19" s="506"/>
      <c r="N19" s="599" t="s">
        <v>1083</v>
      </c>
    </row>
    <row r="20" spans="3:6" s="141" customFormat="1" ht="13.5">
      <c r="C20" s="857"/>
      <c r="F20" s="857"/>
    </row>
    <row r="21" spans="3:7" s="141" customFormat="1" ht="13.5">
      <c r="C21" s="857"/>
      <c r="F21" s="857"/>
      <c r="G21" s="857"/>
    </row>
    <row r="22" spans="3:7" ht="14.25">
      <c r="C22" s="353"/>
      <c r="F22" s="353"/>
      <c r="G22" s="353"/>
    </row>
    <row r="23" spans="3:6" ht="14.25">
      <c r="C23" s="353"/>
      <c r="F23" s="353"/>
    </row>
  </sheetData>
  <mergeCells count="6">
    <mergeCell ref="A1:N1"/>
    <mergeCell ref="B3:E3"/>
    <mergeCell ref="B4:C4"/>
    <mergeCell ref="D4:E4"/>
    <mergeCell ref="A3:A7"/>
    <mergeCell ref="N3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B1">
      <selection activeCell="U19" sqref="U19"/>
    </sheetView>
  </sheetViews>
  <sheetFormatPr defaultColWidth="8.88671875" defaultRowHeight="13.5"/>
  <cols>
    <col min="1" max="1" width="11.99609375" style="130" customWidth="1"/>
    <col min="2" max="2" width="4.77734375" style="159" customWidth="1"/>
    <col min="3" max="3" width="3.77734375" style="159" customWidth="1"/>
    <col min="4" max="6" width="6.77734375" style="159" customWidth="1"/>
    <col min="7" max="7" width="4.10546875" style="159" customWidth="1"/>
    <col min="8" max="8" width="3.77734375" style="159" customWidth="1"/>
    <col min="9" max="9" width="5.77734375" style="159" customWidth="1"/>
    <col min="10" max="10" width="7.77734375" style="159" customWidth="1"/>
    <col min="11" max="11" width="5.5546875" style="159" customWidth="1"/>
    <col min="12" max="12" width="10.88671875" style="159" customWidth="1"/>
    <col min="13" max="13" width="5.4453125" style="159" customWidth="1"/>
    <col min="14" max="14" width="10.77734375" style="159" customWidth="1"/>
    <col min="15" max="15" width="5.5546875" style="159" customWidth="1"/>
    <col min="16" max="16" width="10.77734375" style="159" customWidth="1"/>
    <col min="17" max="17" width="5.5546875" style="159" customWidth="1"/>
    <col min="18" max="18" width="9.99609375" style="159" customWidth="1"/>
    <col min="19" max="19" width="6.6640625" style="159" customWidth="1"/>
    <col min="20" max="20" width="7.77734375" style="159" customWidth="1"/>
    <col min="21" max="21" width="11.88671875" style="480" customWidth="1"/>
    <col min="22" max="16384" width="8.88671875" style="159" customWidth="1"/>
  </cols>
  <sheetData>
    <row r="1" spans="1:21" s="1004" customFormat="1" ht="35.25" customHeight="1">
      <c r="A1" s="1406" t="s">
        <v>996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  <c r="R1" s="1406"/>
      <c r="S1" s="1406"/>
      <c r="T1" s="1406"/>
      <c r="U1" s="1406"/>
    </row>
    <row r="2" spans="1:21" s="878" customFormat="1" ht="18" customHeight="1" thickBot="1">
      <c r="A2" s="874" t="s">
        <v>997</v>
      </c>
      <c r="B2" s="875"/>
      <c r="C2" s="875"/>
      <c r="D2" s="875"/>
      <c r="E2" s="875"/>
      <c r="F2" s="875"/>
      <c r="G2" s="875"/>
      <c r="H2" s="876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7" t="s">
        <v>935</v>
      </c>
    </row>
    <row r="3" spans="1:21" s="453" customFormat="1" ht="27.75" customHeight="1">
      <c r="A3" s="1553" t="s">
        <v>1398</v>
      </c>
      <c r="B3" s="1565" t="s">
        <v>366</v>
      </c>
      <c r="C3" s="1563"/>
      <c r="D3" s="1563"/>
      <c r="E3" s="1563"/>
      <c r="F3" s="1563"/>
      <c r="G3" s="1563"/>
      <c r="H3" s="1564"/>
      <c r="I3" s="1587" t="s">
        <v>367</v>
      </c>
      <c r="J3" s="1553"/>
      <c r="K3" s="1556" t="s">
        <v>368</v>
      </c>
      <c r="L3" s="1553"/>
      <c r="M3" s="1556" t="s">
        <v>369</v>
      </c>
      <c r="N3" s="1553"/>
      <c r="O3" s="1556" t="s">
        <v>370</v>
      </c>
      <c r="P3" s="1553"/>
      <c r="Q3" s="1556" t="s">
        <v>371</v>
      </c>
      <c r="R3" s="1553"/>
      <c r="S3" s="1556" t="s">
        <v>372</v>
      </c>
      <c r="T3" s="1553"/>
      <c r="U3" s="1556" t="s">
        <v>498</v>
      </c>
    </row>
    <row r="4" spans="1:21" s="453" customFormat="1" ht="27.75" customHeight="1">
      <c r="A4" s="1554"/>
      <c r="B4" s="864" t="s">
        <v>1472</v>
      </c>
      <c r="C4" s="865"/>
      <c r="D4" s="1557" t="s">
        <v>373</v>
      </c>
      <c r="E4" s="1588"/>
      <c r="F4" s="1588"/>
      <c r="G4" s="1586" t="s">
        <v>936</v>
      </c>
      <c r="H4" s="1554"/>
      <c r="I4" s="1558" t="s">
        <v>937</v>
      </c>
      <c r="J4" s="1555"/>
      <c r="K4" s="1558" t="s">
        <v>938</v>
      </c>
      <c r="L4" s="1555"/>
      <c r="M4" s="1558" t="s">
        <v>939</v>
      </c>
      <c r="N4" s="1555"/>
      <c r="O4" s="1558" t="s">
        <v>940</v>
      </c>
      <c r="P4" s="1555"/>
      <c r="Q4" s="1558" t="s">
        <v>941</v>
      </c>
      <c r="R4" s="1555"/>
      <c r="S4" s="1558" t="s">
        <v>942</v>
      </c>
      <c r="T4" s="1555"/>
      <c r="U4" s="1557"/>
    </row>
    <row r="5" spans="1:21" s="453" customFormat="1" ht="27.75" customHeight="1">
      <c r="A5" s="1554"/>
      <c r="B5" s="821"/>
      <c r="C5" s="821"/>
      <c r="D5" s="1557" t="s">
        <v>943</v>
      </c>
      <c r="E5" s="1585"/>
      <c r="F5" s="1585"/>
      <c r="G5" s="1586" t="s">
        <v>374</v>
      </c>
      <c r="H5" s="1554"/>
      <c r="I5" s="818" t="s">
        <v>375</v>
      </c>
      <c r="J5" s="818" t="s">
        <v>933</v>
      </c>
      <c r="K5" s="818" t="s">
        <v>375</v>
      </c>
      <c r="L5" s="820" t="s">
        <v>944</v>
      </c>
      <c r="M5" s="818" t="s">
        <v>375</v>
      </c>
      <c r="N5" s="820" t="s">
        <v>944</v>
      </c>
      <c r="O5" s="818" t="s">
        <v>375</v>
      </c>
      <c r="P5" s="820" t="s">
        <v>944</v>
      </c>
      <c r="Q5" s="818" t="s">
        <v>1084</v>
      </c>
      <c r="R5" s="818" t="s">
        <v>376</v>
      </c>
      <c r="S5" s="818" t="s">
        <v>945</v>
      </c>
      <c r="T5" s="819" t="s">
        <v>946</v>
      </c>
      <c r="U5" s="1557"/>
    </row>
    <row r="6" spans="1:21" s="453" customFormat="1" ht="27.75" customHeight="1">
      <c r="A6" s="1554"/>
      <c r="B6" s="821"/>
      <c r="C6" s="821"/>
      <c r="D6" s="818" t="s">
        <v>449</v>
      </c>
      <c r="E6" s="818" t="s">
        <v>947</v>
      </c>
      <c r="F6" s="818" t="s">
        <v>948</v>
      </c>
      <c r="G6" s="1557"/>
      <c r="H6" s="1554"/>
      <c r="I6" s="822"/>
      <c r="J6" s="822" t="s">
        <v>377</v>
      </c>
      <c r="K6" s="822"/>
      <c r="L6" s="433" t="s">
        <v>950</v>
      </c>
      <c r="M6" s="822"/>
      <c r="N6" s="433" t="s">
        <v>950</v>
      </c>
      <c r="O6" s="822"/>
      <c r="P6" s="433" t="s">
        <v>950</v>
      </c>
      <c r="Q6" s="822"/>
      <c r="R6" s="866" t="s">
        <v>378</v>
      </c>
      <c r="S6" s="822" t="s">
        <v>951</v>
      </c>
      <c r="T6" s="823" t="s">
        <v>952</v>
      </c>
      <c r="U6" s="1557"/>
    </row>
    <row r="7" spans="1:21" s="453" customFormat="1" ht="27.75" customHeight="1">
      <c r="A7" s="1554"/>
      <c r="B7" s="821"/>
      <c r="C7" s="821"/>
      <c r="D7" s="867"/>
      <c r="E7" s="867"/>
      <c r="F7" s="867"/>
      <c r="G7" s="1557" t="s">
        <v>666</v>
      </c>
      <c r="H7" s="1554"/>
      <c r="I7" s="822"/>
      <c r="J7" s="868"/>
      <c r="K7" s="822"/>
      <c r="L7" s="869" t="s">
        <v>860</v>
      </c>
      <c r="M7" s="822"/>
      <c r="N7" s="869" t="s">
        <v>860</v>
      </c>
      <c r="O7" s="822"/>
      <c r="P7" s="869" t="s">
        <v>860</v>
      </c>
      <c r="Q7" s="822"/>
      <c r="R7" s="822" t="s">
        <v>379</v>
      </c>
      <c r="S7" s="822" t="s">
        <v>610</v>
      </c>
      <c r="T7" s="823" t="s">
        <v>380</v>
      </c>
      <c r="U7" s="1557"/>
    </row>
    <row r="8" spans="1:21" s="453" customFormat="1" ht="27.75" customHeight="1">
      <c r="A8" s="1555"/>
      <c r="B8" s="870" t="s">
        <v>450</v>
      </c>
      <c r="C8" s="870"/>
      <c r="D8" s="829" t="s">
        <v>1558</v>
      </c>
      <c r="E8" s="871" t="s">
        <v>381</v>
      </c>
      <c r="F8" s="871" t="s">
        <v>382</v>
      </c>
      <c r="G8" s="1558" t="s">
        <v>383</v>
      </c>
      <c r="H8" s="1555"/>
      <c r="I8" s="828" t="s">
        <v>913</v>
      </c>
      <c r="J8" s="828" t="s">
        <v>461</v>
      </c>
      <c r="K8" s="828" t="s">
        <v>913</v>
      </c>
      <c r="L8" s="826" t="s">
        <v>912</v>
      </c>
      <c r="M8" s="828" t="s">
        <v>913</v>
      </c>
      <c r="N8" s="826" t="s">
        <v>912</v>
      </c>
      <c r="O8" s="828" t="s">
        <v>913</v>
      </c>
      <c r="P8" s="826" t="s">
        <v>912</v>
      </c>
      <c r="Q8" s="828" t="s">
        <v>913</v>
      </c>
      <c r="R8" s="872" t="s">
        <v>384</v>
      </c>
      <c r="S8" s="828" t="s">
        <v>385</v>
      </c>
      <c r="T8" s="829" t="s">
        <v>384</v>
      </c>
      <c r="U8" s="1558"/>
    </row>
    <row r="9" spans="1:21" s="677" customFormat="1" ht="27.75" customHeight="1">
      <c r="A9" s="879" t="s">
        <v>872</v>
      </c>
      <c r="B9" s="880">
        <v>10</v>
      </c>
      <c r="C9" s="881"/>
      <c r="D9" s="880">
        <v>2</v>
      </c>
      <c r="E9" s="880">
        <v>1</v>
      </c>
      <c r="F9" s="880">
        <v>1</v>
      </c>
      <c r="G9" s="880">
        <v>8</v>
      </c>
      <c r="H9" s="881"/>
      <c r="I9" s="882">
        <v>1</v>
      </c>
      <c r="J9" s="882">
        <v>669</v>
      </c>
      <c r="K9" s="882">
        <v>10</v>
      </c>
      <c r="L9" s="882">
        <v>2479</v>
      </c>
      <c r="M9" s="882">
        <v>7</v>
      </c>
      <c r="N9" s="882">
        <v>668</v>
      </c>
      <c r="O9" s="882">
        <v>7</v>
      </c>
      <c r="P9" s="882">
        <v>824</v>
      </c>
      <c r="Q9" s="882">
        <v>1</v>
      </c>
      <c r="R9" s="882">
        <v>80</v>
      </c>
      <c r="S9" s="882">
        <v>2</v>
      </c>
      <c r="T9" s="882">
        <v>1850</v>
      </c>
      <c r="U9" s="893" t="s">
        <v>872</v>
      </c>
    </row>
    <row r="10" spans="1:21" s="677" customFormat="1" ht="27.75" customHeight="1">
      <c r="A10" s="879" t="s">
        <v>889</v>
      </c>
      <c r="B10" s="880">
        <v>50</v>
      </c>
      <c r="C10" s="881"/>
      <c r="D10" s="880">
        <v>11</v>
      </c>
      <c r="E10" s="880">
        <v>2</v>
      </c>
      <c r="F10" s="880">
        <v>9</v>
      </c>
      <c r="G10" s="880">
        <v>29</v>
      </c>
      <c r="H10" s="881">
        <v>10</v>
      </c>
      <c r="I10" s="882">
        <v>5</v>
      </c>
      <c r="J10" s="883">
        <v>3178.3</v>
      </c>
      <c r="K10" s="882">
        <v>43</v>
      </c>
      <c r="L10" s="882">
        <v>7028</v>
      </c>
      <c r="M10" s="882">
        <v>36</v>
      </c>
      <c r="N10" s="882">
        <v>6129</v>
      </c>
      <c r="O10" s="882">
        <v>29</v>
      </c>
      <c r="P10" s="882">
        <v>3141</v>
      </c>
      <c r="Q10" s="882">
        <v>5</v>
      </c>
      <c r="R10" s="882">
        <v>110</v>
      </c>
      <c r="S10" s="882">
        <v>5</v>
      </c>
      <c r="T10" s="882">
        <v>4950</v>
      </c>
      <c r="U10" s="894" t="s">
        <v>889</v>
      </c>
    </row>
    <row r="11" spans="1:21" s="677" customFormat="1" ht="27.75" customHeight="1">
      <c r="A11" s="879" t="s">
        <v>873</v>
      </c>
      <c r="B11" s="880">
        <v>10</v>
      </c>
      <c r="C11" s="884"/>
      <c r="D11" s="880">
        <v>2</v>
      </c>
      <c r="E11" s="885">
        <v>1</v>
      </c>
      <c r="F11" s="885">
        <v>1</v>
      </c>
      <c r="G11" s="885">
        <v>8</v>
      </c>
      <c r="H11" s="884"/>
      <c r="I11" s="882">
        <v>1</v>
      </c>
      <c r="J11" s="882">
        <v>422</v>
      </c>
      <c r="K11" s="882">
        <v>10</v>
      </c>
      <c r="L11" s="882">
        <v>2529</v>
      </c>
      <c r="M11" s="882">
        <v>7</v>
      </c>
      <c r="N11" s="882">
        <v>420</v>
      </c>
      <c r="O11" s="882">
        <v>8</v>
      </c>
      <c r="P11" s="882">
        <v>544</v>
      </c>
      <c r="Q11" s="882">
        <v>1</v>
      </c>
      <c r="R11" s="882">
        <v>80</v>
      </c>
      <c r="S11" s="882">
        <v>2</v>
      </c>
      <c r="T11" s="886">
        <v>1850</v>
      </c>
      <c r="U11" s="894" t="s">
        <v>873</v>
      </c>
    </row>
    <row r="12" spans="1:21" s="677" customFormat="1" ht="27.75" customHeight="1">
      <c r="A12" s="879" t="s">
        <v>874</v>
      </c>
      <c r="B12" s="880">
        <v>40</v>
      </c>
      <c r="C12" s="884">
        <v>10</v>
      </c>
      <c r="D12" s="880">
        <v>11</v>
      </c>
      <c r="E12" s="885">
        <v>2</v>
      </c>
      <c r="F12" s="885">
        <v>9</v>
      </c>
      <c r="G12" s="885">
        <v>29</v>
      </c>
      <c r="H12" s="881">
        <v>10</v>
      </c>
      <c r="I12" s="882">
        <v>6</v>
      </c>
      <c r="J12" s="883">
        <v>3208.8</v>
      </c>
      <c r="K12" s="882" t="s">
        <v>998</v>
      </c>
      <c r="L12" s="887" t="s">
        <v>999</v>
      </c>
      <c r="M12" s="882" t="s">
        <v>1000</v>
      </c>
      <c r="N12" s="887" t="s">
        <v>1001</v>
      </c>
      <c r="O12" s="882" t="s">
        <v>1002</v>
      </c>
      <c r="P12" s="887" t="s">
        <v>1003</v>
      </c>
      <c r="Q12" s="882">
        <v>5</v>
      </c>
      <c r="R12" s="882">
        <v>110</v>
      </c>
      <c r="S12" s="882">
        <v>5</v>
      </c>
      <c r="T12" s="886">
        <v>4950</v>
      </c>
      <c r="U12" s="894" t="s">
        <v>874</v>
      </c>
    </row>
    <row r="13" spans="1:21" s="677" customFormat="1" ht="27.75" customHeight="1">
      <c r="A13" s="879" t="s">
        <v>875</v>
      </c>
      <c r="B13" s="880">
        <v>10</v>
      </c>
      <c r="C13" s="888"/>
      <c r="D13" s="880">
        <v>2</v>
      </c>
      <c r="E13" s="677">
        <v>1</v>
      </c>
      <c r="F13" s="677">
        <v>1</v>
      </c>
      <c r="G13" s="677">
        <v>8</v>
      </c>
      <c r="H13" s="884"/>
      <c r="I13" s="882">
        <v>1</v>
      </c>
      <c r="J13" s="882">
        <v>422</v>
      </c>
      <c r="K13" s="882">
        <v>13</v>
      </c>
      <c r="L13" s="882">
        <v>2596</v>
      </c>
      <c r="M13" s="882">
        <v>7</v>
      </c>
      <c r="N13" s="882">
        <v>420</v>
      </c>
      <c r="O13" s="882">
        <v>8</v>
      </c>
      <c r="P13" s="882">
        <v>630</v>
      </c>
      <c r="Q13" s="882">
        <v>1</v>
      </c>
      <c r="R13" s="882">
        <v>80</v>
      </c>
      <c r="S13" s="882">
        <v>2</v>
      </c>
      <c r="T13" s="882">
        <v>1850</v>
      </c>
      <c r="U13" s="894" t="s">
        <v>875</v>
      </c>
    </row>
    <row r="14" spans="1:21" s="677" customFormat="1" ht="27.75" customHeight="1">
      <c r="A14" s="879" t="s">
        <v>876</v>
      </c>
      <c r="B14" s="880">
        <v>39</v>
      </c>
      <c r="C14" s="888">
        <v>10</v>
      </c>
      <c r="D14" s="880">
        <v>10</v>
      </c>
      <c r="E14" s="677">
        <v>2</v>
      </c>
      <c r="F14" s="677">
        <v>8</v>
      </c>
      <c r="G14" s="677">
        <v>29</v>
      </c>
      <c r="H14" s="881">
        <v>10</v>
      </c>
      <c r="I14" s="882">
        <v>6</v>
      </c>
      <c r="J14" s="883">
        <v>3208.8</v>
      </c>
      <c r="K14" s="882" t="s">
        <v>998</v>
      </c>
      <c r="L14" s="887" t="s">
        <v>1004</v>
      </c>
      <c r="M14" s="882" t="s">
        <v>1000</v>
      </c>
      <c r="N14" s="887" t="s">
        <v>1005</v>
      </c>
      <c r="O14" s="882" t="s">
        <v>1002</v>
      </c>
      <c r="P14" s="887" t="s">
        <v>1003</v>
      </c>
      <c r="Q14" s="882">
        <v>5</v>
      </c>
      <c r="R14" s="882">
        <v>110</v>
      </c>
      <c r="S14" s="882">
        <v>5</v>
      </c>
      <c r="T14" s="882">
        <v>4950</v>
      </c>
      <c r="U14" s="894" t="s">
        <v>876</v>
      </c>
    </row>
    <row r="15" spans="1:21" s="677" customFormat="1" ht="27.75" customHeight="1">
      <c r="A15" s="879" t="s">
        <v>877</v>
      </c>
      <c r="B15" s="880">
        <v>10</v>
      </c>
      <c r="C15" s="888"/>
      <c r="D15" s="880">
        <v>2</v>
      </c>
      <c r="E15" s="677">
        <v>1</v>
      </c>
      <c r="F15" s="677">
        <v>1</v>
      </c>
      <c r="G15" s="677">
        <v>8</v>
      </c>
      <c r="H15" s="884"/>
      <c r="I15" s="882">
        <v>1</v>
      </c>
      <c r="J15" s="882">
        <v>422</v>
      </c>
      <c r="K15" s="882">
        <v>13</v>
      </c>
      <c r="L15" s="882">
        <v>2683</v>
      </c>
      <c r="M15" s="882">
        <v>7</v>
      </c>
      <c r="N15" s="882">
        <v>420</v>
      </c>
      <c r="O15" s="882">
        <v>8</v>
      </c>
      <c r="P15" s="882">
        <v>644</v>
      </c>
      <c r="Q15" s="882">
        <v>1</v>
      </c>
      <c r="R15" s="882">
        <v>80</v>
      </c>
      <c r="S15" s="882">
        <v>2</v>
      </c>
      <c r="T15" s="882">
        <v>1850</v>
      </c>
      <c r="U15" s="894" t="s">
        <v>877</v>
      </c>
    </row>
    <row r="16" spans="1:21" s="677" customFormat="1" ht="27.75" customHeight="1">
      <c r="A16" s="879" t="s">
        <v>878</v>
      </c>
      <c r="B16" s="880">
        <v>39</v>
      </c>
      <c r="C16" s="888">
        <v>10</v>
      </c>
      <c r="D16" s="880">
        <v>10</v>
      </c>
      <c r="E16" s="677">
        <v>2</v>
      </c>
      <c r="F16" s="677">
        <v>8</v>
      </c>
      <c r="G16" s="677">
        <v>29</v>
      </c>
      <c r="H16" s="881">
        <v>10</v>
      </c>
      <c r="I16" s="882">
        <v>7</v>
      </c>
      <c r="J16" s="883">
        <v>3308.4</v>
      </c>
      <c r="K16" s="882" t="s">
        <v>998</v>
      </c>
      <c r="L16" s="887" t="s">
        <v>1006</v>
      </c>
      <c r="M16" s="882" t="s">
        <v>1000</v>
      </c>
      <c r="N16" s="887" t="s">
        <v>1007</v>
      </c>
      <c r="O16" s="882" t="s">
        <v>1002</v>
      </c>
      <c r="P16" s="887" t="s">
        <v>1008</v>
      </c>
      <c r="Q16" s="882">
        <v>4</v>
      </c>
      <c r="R16" s="882">
        <v>193</v>
      </c>
      <c r="S16" s="882">
        <v>5</v>
      </c>
      <c r="T16" s="882">
        <v>7100</v>
      </c>
      <c r="U16" s="894" t="s">
        <v>878</v>
      </c>
    </row>
    <row r="17" spans="1:21" s="677" customFormat="1" ht="27.75" customHeight="1">
      <c r="A17" s="879" t="s">
        <v>879</v>
      </c>
      <c r="B17" s="880">
        <v>10</v>
      </c>
      <c r="C17" s="888"/>
      <c r="D17" s="880">
        <v>2</v>
      </c>
      <c r="E17" s="677">
        <v>1</v>
      </c>
      <c r="F17" s="677">
        <v>1</v>
      </c>
      <c r="G17" s="677">
        <v>8</v>
      </c>
      <c r="H17" s="884"/>
      <c r="I17" s="882">
        <v>1</v>
      </c>
      <c r="J17" s="882">
        <v>422</v>
      </c>
      <c r="K17" s="882">
        <v>13</v>
      </c>
      <c r="L17" s="882">
        <v>2730</v>
      </c>
      <c r="M17" s="882">
        <v>7</v>
      </c>
      <c r="N17" s="882">
        <v>420</v>
      </c>
      <c r="O17" s="882">
        <v>8</v>
      </c>
      <c r="P17" s="882">
        <v>848</v>
      </c>
      <c r="Q17" s="882">
        <v>1</v>
      </c>
      <c r="R17" s="882">
        <v>80</v>
      </c>
      <c r="S17" s="882">
        <v>2</v>
      </c>
      <c r="T17" s="882">
        <v>1850</v>
      </c>
      <c r="U17" s="894" t="s">
        <v>879</v>
      </c>
    </row>
    <row r="18" spans="1:21" s="677" customFormat="1" ht="27.75" customHeight="1">
      <c r="A18" s="879" t="s">
        <v>365</v>
      </c>
      <c r="B18" s="880">
        <v>39</v>
      </c>
      <c r="C18" s="888">
        <v>10</v>
      </c>
      <c r="D18" s="880">
        <v>10</v>
      </c>
      <c r="E18" s="677">
        <v>2</v>
      </c>
      <c r="F18" s="677">
        <v>8</v>
      </c>
      <c r="G18" s="677">
        <v>29</v>
      </c>
      <c r="H18" s="881">
        <v>10</v>
      </c>
      <c r="I18" s="882">
        <v>7</v>
      </c>
      <c r="J18" s="883">
        <v>3128.4</v>
      </c>
      <c r="K18" s="882" t="s">
        <v>998</v>
      </c>
      <c r="L18" s="887" t="s">
        <v>1009</v>
      </c>
      <c r="M18" s="882" t="s">
        <v>1000</v>
      </c>
      <c r="N18" s="887" t="s">
        <v>1010</v>
      </c>
      <c r="O18" s="882" t="s">
        <v>1002</v>
      </c>
      <c r="P18" s="887" t="s">
        <v>1011</v>
      </c>
      <c r="Q18" s="882">
        <v>4</v>
      </c>
      <c r="R18" s="882">
        <v>193</v>
      </c>
      <c r="S18" s="882">
        <v>5</v>
      </c>
      <c r="T18" s="882">
        <v>7100</v>
      </c>
      <c r="U18" s="894" t="s">
        <v>365</v>
      </c>
    </row>
    <row r="19" spans="1:21" s="863" customFormat="1" ht="27.75" customHeight="1" thickBot="1">
      <c r="A19" s="858" t="s">
        <v>514</v>
      </c>
      <c r="B19" s="859">
        <f>SUM(D19,G19)</f>
        <v>49</v>
      </c>
      <c r="C19" s="860">
        <f>SUM(H19)</f>
        <v>10</v>
      </c>
      <c r="D19" s="859">
        <f>SUM(E19:F19)</f>
        <v>12</v>
      </c>
      <c r="E19" s="861">
        <v>3</v>
      </c>
      <c r="F19" s="861">
        <v>9</v>
      </c>
      <c r="G19" s="861">
        <v>37</v>
      </c>
      <c r="H19" s="862">
        <v>10</v>
      </c>
      <c r="I19" s="861">
        <v>7</v>
      </c>
      <c r="J19" s="861">
        <v>3893</v>
      </c>
      <c r="K19" s="861">
        <v>55</v>
      </c>
      <c r="L19" s="861">
        <v>11843</v>
      </c>
      <c r="M19" s="861">
        <v>53</v>
      </c>
      <c r="N19" s="861">
        <v>8247</v>
      </c>
      <c r="O19" s="861">
        <v>43</v>
      </c>
      <c r="P19" s="861">
        <v>5319</v>
      </c>
      <c r="Q19" s="861">
        <v>5</v>
      </c>
      <c r="R19" s="861">
        <v>273</v>
      </c>
      <c r="S19" s="861">
        <v>7</v>
      </c>
      <c r="T19" s="861">
        <v>8950</v>
      </c>
      <c r="U19" s="873" t="s">
        <v>514</v>
      </c>
    </row>
    <row r="20" spans="1:21" s="732" customFormat="1" ht="15" customHeight="1">
      <c r="A20" s="106" t="s">
        <v>750</v>
      </c>
      <c r="B20" s="636"/>
      <c r="C20" s="889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1364" t="s">
        <v>59</v>
      </c>
      <c r="Q20" s="1364"/>
      <c r="R20" s="1364"/>
      <c r="S20" s="1364"/>
      <c r="T20" s="1364"/>
      <c r="U20" s="1364"/>
    </row>
    <row r="21" spans="1:21" s="732" customFormat="1" ht="15" customHeight="1">
      <c r="A21" s="891" t="s">
        <v>1012</v>
      </c>
      <c r="U21" s="645"/>
    </row>
    <row r="22" spans="1:21" s="422" customFormat="1" ht="12">
      <c r="A22" s="321"/>
      <c r="U22" s="604"/>
    </row>
    <row r="23" spans="1:21" s="83" customFormat="1" ht="13.5">
      <c r="A23" s="141"/>
      <c r="U23" s="892"/>
    </row>
    <row r="24" spans="1:21" s="83" customFormat="1" ht="13.5">
      <c r="A24" s="141"/>
      <c r="U24" s="892"/>
    </row>
    <row r="25" spans="1:21" s="83" customFormat="1" ht="13.5">
      <c r="A25" s="141"/>
      <c r="U25" s="892"/>
    </row>
    <row r="26" spans="1:21" s="83" customFormat="1" ht="13.5">
      <c r="A26" s="141"/>
      <c r="U26" s="892"/>
    </row>
    <row r="27" spans="1:21" s="83" customFormat="1" ht="13.5">
      <c r="A27" s="141"/>
      <c r="U27" s="892"/>
    </row>
  </sheetData>
  <mergeCells count="24">
    <mergeCell ref="A3:A8"/>
    <mergeCell ref="U3:U8"/>
    <mergeCell ref="P20:U20"/>
    <mergeCell ref="I4:J4"/>
    <mergeCell ref="K4:L4"/>
    <mergeCell ref="M4:N4"/>
    <mergeCell ref="O4:P4"/>
    <mergeCell ref="S3:T3"/>
    <mergeCell ref="D4:F4"/>
    <mergeCell ref="S4:T4"/>
    <mergeCell ref="G7:H7"/>
    <mergeCell ref="G8:H8"/>
    <mergeCell ref="G4:H4"/>
    <mergeCell ref="A1:U1"/>
    <mergeCell ref="I3:J3"/>
    <mergeCell ref="K3:L3"/>
    <mergeCell ref="M3:N3"/>
    <mergeCell ref="O3:P3"/>
    <mergeCell ref="Q3:R3"/>
    <mergeCell ref="B3:H3"/>
    <mergeCell ref="D5:F5"/>
    <mergeCell ref="G5:H5"/>
    <mergeCell ref="Q4:R4"/>
    <mergeCell ref="G6:H6"/>
  </mergeCells>
  <printOptions/>
  <pageMargins left="0.35" right="0.29" top="1" bottom="1" header="0.5" footer="0.5"/>
  <pageSetup horizontalDpi="600" verticalDpi="600" orientation="landscape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="90" zoomScaleNormal="90" workbookViewId="0" topLeftCell="A1">
      <selection activeCell="J12" sqref="J12"/>
    </sheetView>
  </sheetViews>
  <sheetFormatPr defaultColWidth="8.88671875" defaultRowHeight="13.5"/>
  <cols>
    <col min="1" max="1" width="13.21484375" style="71" customWidth="1"/>
    <col min="2" max="9" width="10.77734375" style="71" customWidth="1"/>
    <col min="10" max="10" width="13.5546875" style="71" customWidth="1"/>
    <col min="11" max="16384" width="8.88671875" style="71" customWidth="1"/>
  </cols>
  <sheetData>
    <row r="1" spans="1:10" s="597" customFormat="1" ht="39" customHeight="1">
      <c r="A1" s="1384" t="s">
        <v>1106</v>
      </c>
      <c r="B1" s="1384"/>
      <c r="C1" s="1384"/>
      <c r="D1" s="1384"/>
      <c r="E1" s="1384"/>
      <c r="F1" s="1384"/>
      <c r="G1" s="1384"/>
      <c r="H1" s="1384"/>
      <c r="I1" s="1384"/>
      <c r="J1" s="1384"/>
    </row>
    <row r="2" spans="1:10" s="321" customFormat="1" ht="18" customHeight="1" thickBot="1">
      <c r="A2" s="321" t="s">
        <v>1085</v>
      </c>
      <c r="B2" s="630"/>
      <c r="C2" s="630"/>
      <c r="D2" s="630"/>
      <c r="E2" s="630"/>
      <c r="F2" s="630"/>
      <c r="G2" s="630"/>
      <c r="H2" s="630"/>
      <c r="J2" s="599" t="s">
        <v>958</v>
      </c>
    </row>
    <row r="3" spans="1:10" s="141" customFormat="1" ht="30" customHeight="1">
      <c r="A3" s="1293" t="s">
        <v>1088</v>
      </c>
      <c r="B3" s="1296" t="s">
        <v>1089</v>
      </c>
      <c r="C3" s="1293"/>
      <c r="D3" s="1296" t="s">
        <v>1090</v>
      </c>
      <c r="E3" s="1293"/>
      <c r="F3" s="1296" t="s">
        <v>1091</v>
      </c>
      <c r="G3" s="1293"/>
      <c r="H3" s="1296" t="s">
        <v>1092</v>
      </c>
      <c r="I3" s="1293"/>
      <c r="J3" s="1296" t="s">
        <v>1093</v>
      </c>
    </row>
    <row r="4" spans="1:10" s="141" customFormat="1" ht="30" customHeight="1">
      <c r="A4" s="1294"/>
      <c r="B4" s="1298" t="s">
        <v>1094</v>
      </c>
      <c r="C4" s="1295"/>
      <c r="D4" s="1292" t="s">
        <v>1095</v>
      </c>
      <c r="E4" s="1295"/>
      <c r="F4" s="1298" t="s">
        <v>1096</v>
      </c>
      <c r="G4" s="1295"/>
      <c r="H4" s="1298" t="s">
        <v>1097</v>
      </c>
      <c r="I4" s="1295"/>
      <c r="J4" s="1297"/>
    </row>
    <row r="5" spans="1:10" s="141" customFormat="1" ht="30" customHeight="1">
      <c r="A5" s="1294"/>
      <c r="B5" s="658" t="s">
        <v>1098</v>
      </c>
      <c r="C5" s="658" t="s">
        <v>1099</v>
      </c>
      <c r="D5" s="658" t="s">
        <v>1098</v>
      </c>
      <c r="E5" s="658" t="s">
        <v>1099</v>
      </c>
      <c r="F5" s="658" t="s">
        <v>1098</v>
      </c>
      <c r="G5" s="658" t="s">
        <v>1099</v>
      </c>
      <c r="H5" s="658" t="s">
        <v>1098</v>
      </c>
      <c r="I5" s="658" t="s">
        <v>1099</v>
      </c>
      <c r="J5" s="1297"/>
    </row>
    <row r="6" spans="1:10" s="141" customFormat="1" ht="30" customHeight="1">
      <c r="A6" s="1295"/>
      <c r="B6" s="634" t="s">
        <v>1100</v>
      </c>
      <c r="C6" s="634" t="s">
        <v>1101</v>
      </c>
      <c r="D6" s="634" t="s">
        <v>1100</v>
      </c>
      <c r="E6" s="634" t="s">
        <v>1101</v>
      </c>
      <c r="F6" s="634" t="s">
        <v>1100</v>
      </c>
      <c r="G6" s="634" t="s">
        <v>1101</v>
      </c>
      <c r="H6" s="634" t="s">
        <v>1100</v>
      </c>
      <c r="I6" s="634" t="s">
        <v>1101</v>
      </c>
      <c r="J6" s="1298"/>
    </row>
    <row r="7" spans="1:10" s="141" customFormat="1" ht="37.5" customHeight="1">
      <c r="A7" s="22" t="s">
        <v>444</v>
      </c>
      <c r="B7" s="1088">
        <v>47728</v>
      </c>
      <c r="C7" s="1089">
        <v>297948345</v>
      </c>
      <c r="D7" s="991">
        <v>42293</v>
      </c>
      <c r="E7" s="1171">
        <v>223640408</v>
      </c>
      <c r="F7" s="991">
        <v>5393</v>
      </c>
      <c r="G7" s="991">
        <v>74116912</v>
      </c>
      <c r="H7" s="991">
        <v>42</v>
      </c>
      <c r="I7" s="1117">
        <v>191025</v>
      </c>
      <c r="J7" s="83" t="s">
        <v>444</v>
      </c>
    </row>
    <row r="8" spans="1:10" s="141" customFormat="1" ht="37.5" customHeight="1">
      <c r="A8" s="22" t="s">
        <v>452</v>
      </c>
      <c r="B8" s="1088">
        <v>50529</v>
      </c>
      <c r="C8" s="1089">
        <v>302175036</v>
      </c>
      <c r="D8" s="991">
        <v>44430</v>
      </c>
      <c r="E8" s="1171">
        <v>228072269</v>
      </c>
      <c r="F8" s="991">
        <v>6067</v>
      </c>
      <c r="G8" s="991">
        <v>73873757</v>
      </c>
      <c r="H8" s="991">
        <v>32</v>
      </c>
      <c r="I8" s="1117">
        <v>229010</v>
      </c>
      <c r="J8" s="83" t="s">
        <v>452</v>
      </c>
    </row>
    <row r="9" spans="1:10" s="21" customFormat="1" ht="37.5" customHeight="1">
      <c r="A9" s="898" t="s">
        <v>1102</v>
      </c>
      <c r="B9" s="1088">
        <f>SUM(D9,F9,H9)</f>
        <v>55124</v>
      </c>
      <c r="C9" s="1089">
        <f>SUM(E9,G9,I9)</f>
        <v>353277094</v>
      </c>
      <c r="D9" s="1089">
        <v>43974</v>
      </c>
      <c r="E9" s="1089">
        <v>244884449</v>
      </c>
      <c r="F9" s="1089">
        <v>11130</v>
      </c>
      <c r="G9" s="1089">
        <v>108271194</v>
      </c>
      <c r="H9" s="1089">
        <v>20</v>
      </c>
      <c r="I9" s="1100">
        <v>121451</v>
      </c>
      <c r="J9" s="648" t="s">
        <v>1102</v>
      </c>
    </row>
    <row r="10" spans="1:10" s="21" customFormat="1" ht="37.5" customHeight="1">
      <c r="A10" s="898" t="s">
        <v>1103</v>
      </c>
      <c r="B10" s="1088">
        <v>61423</v>
      </c>
      <c r="C10" s="1089">
        <v>384795542</v>
      </c>
      <c r="D10" s="1089">
        <v>45149</v>
      </c>
      <c r="E10" s="1089">
        <v>209971456</v>
      </c>
      <c r="F10" s="1089">
        <v>16257</v>
      </c>
      <c r="G10" s="1089">
        <v>174732270</v>
      </c>
      <c r="H10" s="1089">
        <v>17</v>
      </c>
      <c r="I10" s="1100">
        <v>91816</v>
      </c>
      <c r="J10" s="648" t="s">
        <v>1103</v>
      </c>
    </row>
    <row r="11" spans="1:10" s="171" customFormat="1" ht="37.5" customHeight="1">
      <c r="A11" s="1118" t="s">
        <v>1104</v>
      </c>
      <c r="B11" s="1119">
        <f>SUM(D11,F11,H11)</f>
        <v>63788</v>
      </c>
      <c r="C11" s="1120">
        <f>SUM(E11,G11,I11)</f>
        <v>417354598</v>
      </c>
      <c r="D11" s="1120">
        <v>45711</v>
      </c>
      <c r="E11" s="1120">
        <v>234024732</v>
      </c>
      <c r="F11" s="1120">
        <v>18059</v>
      </c>
      <c r="G11" s="1120">
        <v>183226664</v>
      </c>
      <c r="H11" s="1120">
        <v>18</v>
      </c>
      <c r="I11" s="1121">
        <v>103202</v>
      </c>
      <c r="J11" s="318" t="s">
        <v>1104</v>
      </c>
    </row>
    <row r="12" spans="1:10" s="61" customFormat="1" ht="37.5" customHeight="1" thickBot="1">
      <c r="A12" s="1122" t="s">
        <v>1105</v>
      </c>
      <c r="B12" s="1123">
        <v>67722</v>
      </c>
      <c r="C12" s="1123">
        <v>447132000</v>
      </c>
      <c r="D12" s="1123">
        <v>49194</v>
      </c>
      <c r="E12" s="1123">
        <v>242192000</v>
      </c>
      <c r="F12" s="1123">
        <v>18452</v>
      </c>
      <c r="G12" s="1123">
        <v>204265000</v>
      </c>
      <c r="H12" s="1123">
        <v>76</v>
      </c>
      <c r="I12" s="1123">
        <v>675000</v>
      </c>
      <c r="J12" s="320" t="s">
        <v>1105</v>
      </c>
    </row>
    <row r="13" spans="1:9" s="321" customFormat="1" ht="18" customHeight="1">
      <c r="A13" s="506" t="s">
        <v>1086</v>
      </c>
      <c r="B13" s="506"/>
      <c r="C13" s="506"/>
      <c r="D13" s="630"/>
      <c r="E13" s="630"/>
      <c r="F13" s="630"/>
      <c r="G13" s="630"/>
      <c r="I13" s="599" t="s">
        <v>462</v>
      </c>
    </row>
    <row r="14" s="321" customFormat="1" ht="12">
      <c r="A14" s="321" t="s">
        <v>1087</v>
      </c>
    </row>
    <row r="15" s="321" customFormat="1" ht="12">
      <c r="A15" s="321" t="s">
        <v>60</v>
      </c>
    </row>
    <row r="16" s="141" customFormat="1" ht="13.5"/>
    <row r="17" s="141" customFormat="1" ht="13.5"/>
  </sheetData>
  <mergeCells count="11">
    <mergeCell ref="B4:C4"/>
    <mergeCell ref="D4:E4"/>
    <mergeCell ref="F4:G4"/>
    <mergeCell ref="H4:I4"/>
    <mergeCell ref="A1:J1"/>
    <mergeCell ref="B3:C3"/>
    <mergeCell ref="D3:E3"/>
    <mergeCell ref="F3:G3"/>
    <mergeCell ref="H3:I3"/>
    <mergeCell ref="A3:A6"/>
    <mergeCell ref="J3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workbookViewId="0" topLeftCell="A1">
      <selection activeCell="N12" sqref="N12"/>
    </sheetView>
  </sheetViews>
  <sheetFormatPr defaultColWidth="8.88671875" defaultRowHeight="13.5"/>
  <cols>
    <col min="1" max="1" width="7.77734375" style="130" customWidth="1"/>
    <col min="2" max="2" width="7.88671875" style="130" customWidth="1"/>
    <col min="3" max="3" width="11.6640625" style="130" customWidth="1"/>
    <col min="4" max="4" width="7.77734375" style="130" customWidth="1"/>
    <col min="5" max="5" width="11.99609375" style="130" customWidth="1"/>
    <col min="6" max="6" width="6.88671875" style="130" customWidth="1"/>
    <col min="7" max="7" width="11.4453125" style="130" customWidth="1"/>
    <col min="8" max="8" width="7.21484375" style="130" customWidth="1"/>
    <col min="9" max="9" width="11.10546875" style="130" customWidth="1"/>
    <col min="10" max="10" width="9.21484375" style="130" customWidth="1"/>
    <col min="11" max="11" width="10.4453125" style="130" customWidth="1"/>
    <col min="12" max="12" width="7.4453125" style="130" customWidth="1"/>
    <col min="13" max="13" width="10.99609375" style="130" customWidth="1"/>
    <col min="14" max="14" width="7.77734375" style="130" customWidth="1"/>
    <col min="15" max="16384" width="8.88671875" style="130" customWidth="1"/>
  </cols>
  <sheetData>
    <row r="1" spans="1:14" s="978" customFormat="1" ht="35.25" customHeight="1">
      <c r="A1" s="1384" t="s">
        <v>62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</row>
    <row r="2" spans="1:14" s="874" customFormat="1" ht="18" customHeight="1" thickBot="1">
      <c r="A2" s="1011" t="s">
        <v>63</v>
      </c>
      <c r="B2" s="1011"/>
      <c r="C2" s="1012"/>
      <c r="D2" s="1012"/>
      <c r="E2" s="1012"/>
      <c r="F2" s="1012"/>
      <c r="G2" s="1012"/>
      <c r="H2" s="1012"/>
      <c r="I2" s="1012"/>
      <c r="J2" s="1012"/>
      <c r="K2" s="1012"/>
      <c r="M2" s="1013"/>
      <c r="N2" s="1013" t="s">
        <v>64</v>
      </c>
    </row>
    <row r="3" spans="1:14" s="874" customFormat="1" ht="31.5" customHeight="1">
      <c r="A3" s="1590" t="s">
        <v>1397</v>
      </c>
      <c r="B3" s="1589" t="s">
        <v>65</v>
      </c>
      <c r="C3" s="1590"/>
      <c r="D3" s="1589" t="s">
        <v>66</v>
      </c>
      <c r="E3" s="1590"/>
      <c r="F3" s="1589" t="s">
        <v>67</v>
      </c>
      <c r="G3" s="1590"/>
      <c r="H3" s="1589" t="s">
        <v>68</v>
      </c>
      <c r="I3" s="1590"/>
      <c r="J3" s="1591" t="s">
        <v>69</v>
      </c>
      <c r="K3" s="1590"/>
      <c r="L3" s="1589" t="s">
        <v>70</v>
      </c>
      <c r="M3" s="1590"/>
      <c r="N3" s="1589" t="s">
        <v>264</v>
      </c>
    </row>
    <row r="4" spans="1:14" s="874" customFormat="1" ht="31.5" customHeight="1">
      <c r="A4" s="1592"/>
      <c r="B4" s="1595" t="s">
        <v>71</v>
      </c>
      <c r="C4" s="1593"/>
      <c r="D4" s="1598" t="s">
        <v>72</v>
      </c>
      <c r="E4" s="1593"/>
      <c r="F4" s="1598" t="s">
        <v>73</v>
      </c>
      <c r="G4" s="1593"/>
      <c r="H4" s="1595" t="s">
        <v>74</v>
      </c>
      <c r="I4" s="1593"/>
      <c r="J4" s="1596" t="s">
        <v>75</v>
      </c>
      <c r="K4" s="1597"/>
      <c r="L4" s="1595" t="s">
        <v>76</v>
      </c>
      <c r="M4" s="1593"/>
      <c r="N4" s="1594"/>
    </row>
    <row r="5" spans="1:14" s="874" customFormat="1" ht="31.5" customHeight="1">
      <c r="A5" s="1592"/>
      <c r="B5" s="1014" t="s">
        <v>77</v>
      </c>
      <c r="C5" s="1014" t="s">
        <v>78</v>
      </c>
      <c r="D5" s="1014" t="s">
        <v>77</v>
      </c>
      <c r="E5" s="1014" t="s">
        <v>78</v>
      </c>
      <c r="F5" s="1014" t="s">
        <v>77</v>
      </c>
      <c r="G5" s="1014" t="s">
        <v>78</v>
      </c>
      <c r="H5" s="1014" t="s">
        <v>77</v>
      </c>
      <c r="I5" s="1014" t="s">
        <v>78</v>
      </c>
      <c r="J5" s="1014" t="s">
        <v>77</v>
      </c>
      <c r="K5" s="1014" t="s">
        <v>78</v>
      </c>
      <c r="L5" s="1014" t="s">
        <v>77</v>
      </c>
      <c r="M5" s="1014" t="s">
        <v>78</v>
      </c>
      <c r="N5" s="1594"/>
    </row>
    <row r="6" spans="1:14" s="874" customFormat="1" ht="31.5" customHeight="1">
      <c r="A6" s="1593"/>
      <c r="B6" s="1015" t="s">
        <v>79</v>
      </c>
      <c r="C6" s="1015" t="s">
        <v>80</v>
      </c>
      <c r="D6" s="1015" t="s">
        <v>79</v>
      </c>
      <c r="E6" s="1015" t="s">
        <v>80</v>
      </c>
      <c r="F6" s="1015" t="s">
        <v>79</v>
      </c>
      <c r="G6" s="1015" t="s">
        <v>80</v>
      </c>
      <c r="H6" s="1015" t="s">
        <v>79</v>
      </c>
      <c r="I6" s="1015" t="s">
        <v>80</v>
      </c>
      <c r="J6" s="1015" t="s">
        <v>79</v>
      </c>
      <c r="K6" s="1015" t="s">
        <v>80</v>
      </c>
      <c r="L6" s="1015" t="s">
        <v>79</v>
      </c>
      <c r="M6" s="1015" t="s">
        <v>80</v>
      </c>
      <c r="N6" s="1595"/>
    </row>
    <row r="7" spans="1:14" s="874" customFormat="1" ht="37.5" customHeight="1">
      <c r="A7" s="1016" t="s">
        <v>444</v>
      </c>
      <c r="B7" s="1017">
        <v>47728</v>
      </c>
      <c r="C7" s="1018">
        <v>297948345</v>
      </c>
      <c r="D7" s="1018">
        <v>37034</v>
      </c>
      <c r="E7" s="1019" t="s">
        <v>441</v>
      </c>
      <c r="F7" s="1018">
        <v>608</v>
      </c>
      <c r="G7" s="1019" t="s">
        <v>441</v>
      </c>
      <c r="H7" s="1018">
        <v>3871</v>
      </c>
      <c r="I7" s="1019" t="s">
        <v>441</v>
      </c>
      <c r="J7" s="1018">
        <v>188</v>
      </c>
      <c r="K7" s="1019" t="s">
        <v>441</v>
      </c>
      <c r="L7" s="1018">
        <v>6027</v>
      </c>
      <c r="M7" s="1019" t="s">
        <v>441</v>
      </c>
      <c r="N7" s="1020" t="s">
        <v>444</v>
      </c>
    </row>
    <row r="8" spans="1:14" s="874" customFormat="1" ht="37.5" customHeight="1">
      <c r="A8" s="1021" t="s">
        <v>452</v>
      </c>
      <c r="B8" s="1022">
        <v>50529</v>
      </c>
      <c r="C8" s="1019">
        <v>302175036</v>
      </c>
      <c r="D8" s="1019">
        <v>39080</v>
      </c>
      <c r="E8" s="1019" t="s">
        <v>441</v>
      </c>
      <c r="F8" s="1019">
        <v>802</v>
      </c>
      <c r="G8" s="1019" t="s">
        <v>441</v>
      </c>
      <c r="H8" s="1019">
        <v>3535</v>
      </c>
      <c r="I8" s="1019" t="s">
        <v>441</v>
      </c>
      <c r="J8" s="1019">
        <v>202</v>
      </c>
      <c r="K8" s="1019" t="s">
        <v>441</v>
      </c>
      <c r="L8" s="1019">
        <v>6910</v>
      </c>
      <c r="M8" s="1023" t="s">
        <v>441</v>
      </c>
      <c r="N8" s="1021" t="s">
        <v>452</v>
      </c>
    </row>
    <row r="9" spans="1:14" s="874" customFormat="1" ht="37.5" customHeight="1">
      <c r="A9" s="1021" t="s">
        <v>1013</v>
      </c>
      <c r="B9" s="1022">
        <v>55124</v>
      </c>
      <c r="C9" s="1019">
        <v>353277094</v>
      </c>
      <c r="D9" s="1019">
        <v>45417</v>
      </c>
      <c r="E9" s="1019" t="s">
        <v>441</v>
      </c>
      <c r="F9" s="1019">
        <v>827</v>
      </c>
      <c r="G9" s="1019" t="s">
        <v>441</v>
      </c>
      <c r="H9" s="1019">
        <v>3665</v>
      </c>
      <c r="I9" s="1019" t="s">
        <v>441</v>
      </c>
      <c r="J9" s="1019">
        <v>119</v>
      </c>
      <c r="K9" s="1019" t="s">
        <v>441</v>
      </c>
      <c r="L9" s="1019">
        <v>5096</v>
      </c>
      <c r="M9" s="1023" t="s">
        <v>441</v>
      </c>
      <c r="N9" s="1021" t="s">
        <v>1013</v>
      </c>
    </row>
    <row r="10" spans="1:14" s="874" customFormat="1" ht="37.5" customHeight="1">
      <c r="A10" s="1021" t="s">
        <v>493</v>
      </c>
      <c r="B10" s="1022">
        <v>61423</v>
      </c>
      <c r="C10" s="1019">
        <v>384796000</v>
      </c>
      <c r="D10" s="1019">
        <v>55838</v>
      </c>
      <c r="E10" s="1019">
        <v>364268000</v>
      </c>
      <c r="F10" s="1019">
        <v>876</v>
      </c>
      <c r="G10" s="1019">
        <v>2248000</v>
      </c>
      <c r="H10" s="1019">
        <v>1204</v>
      </c>
      <c r="I10" s="1019">
        <v>5097000</v>
      </c>
      <c r="J10" s="1019">
        <v>1661</v>
      </c>
      <c r="K10" s="1024">
        <v>10763000</v>
      </c>
      <c r="L10" s="1019">
        <v>1844</v>
      </c>
      <c r="M10" s="1023">
        <v>2420000</v>
      </c>
      <c r="N10" s="1021" t="s">
        <v>493</v>
      </c>
    </row>
    <row r="11" spans="1:14" s="874" customFormat="1" ht="37.5" customHeight="1">
      <c r="A11" s="1021" t="s">
        <v>1014</v>
      </c>
      <c r="B11" s="1022">
        <v>63788</v>
      </c>
      <c r="C11" s="1019">
        <v>417354598</v>
      </c>
      <c r="D11" s="1019">
        <v>56326</v>
      </c>
      <c r="E11" s="1019">
        <v>403447527</v>
      </c>
      <c r="F11" s="1019">
        <v>1291</v>
      </c>
      <c r="G11" s="1019">
        <v>2843024</v>
      </c>
      <c r="H11" s="1019">
        <v>2662</v>
      </c>
      <c r="I11" s="1019">
        <v>7605760</v>
      </c>
      <c r="J11" s="1019">
        <v>71</v>
      </c>
      <c r="K11" s="1024">
        <v>484117</v>
      </c>
      <c r="L11" s="1019">
        <v>3438</v>
      </c>
      <c r="M11" s="1023">
        <v>2974170</v>
      </c>
      <c r="N11" s="1021" t="s">
        <v>1014</v>
      </c>
    </row>
    <row r="12" spans="1:14" s="1009" customFormat="1" ht="37.5" customHeight="1" thickBot="1">
      <c r="A12" s="858" t="s">
        <v>81</v>
      </c>
      <c r="B12" s="1007">
        <f>SUM(D12,F12,H12,J12,L12)</f>
        <v>79897</v>
      </c>
      <c r="C12" s="859">
        <f>SUM(E12,G12,I12,K12,M12)</f>
        <v>438949000</v>
      </c>
      <c r="D12" s="861">
        <v>74260</v>
      </c>
      <c r="E12" s="861">
        <v>417842000</v>
      </c>
      <c r="F12" s="861">
        <v>731</v>
      </c>
      <c r="G12" s="1008">
        <v>1777000</v>
      </c>
      <c r="H12" s="861">
        <v>3178</v>
      </c>
      <c r="I12" s="861">
        <v>14271000</v>
      </c>
      <c r="J12" s="861">
        <v>483</v>
      </c>
      <c r="K12" s="861">
        <v>1418000</v>
      </c>
      <c r="L12" s="861">
        <v>1245</v>
      </c>
      <c r="M12" s="861">
        <v>3641000</v>
      </c>
      <c r="N12" s="873" t="s">
        <v>81</v>
      </c>
    </row>
    <row r="13" spans="1:14" s="107" customFormat="1" ht="18.75" customHeight="1">
      <c r="A13" s="106" t="s">
        <v>82</v>
      </c>
      <c r="B13" s="106"/>
      <c r="C13" s="106"/>
      <c r="D13" s="1010"/>
      <c r="E13" s="1010"/>
      <c r="F13" s="1010"/>
      <c r="G13" s="1010"/>
      <c r="H13" s="1010"/>
      <c r="J13" s="635"/>
      <c r="N13" s="635" t="s">
        <v>266</v>
      </c>
    </row>
    <row r="14" s="107" customFormat="1" ht="18.75" customHeight="1">
      <c r="A14" s="107" t="s">
        <v>267</v>
      </c>
    </row>
    <row r="15" s="107" customFormat="1" ht="18.75" customHeight="1">
      <c r="A15" s="107" t="s">
        <v>268</v>
      </c>
    </row>
    <row r="16" s="107" customFormat="1" ht="13.5"/>
    <row r="17" s="107" customFormat="1" ht="13.5"/>
  </sheetData>
  <mergeCells count="15">
    <mergeCell ref="L4:M4"/>
    <mergeCell ref="B4:C4"/>
    <mergeCell ref="D4:E4"/>
    <mergeCell ref="F4:G4"/>
    <mergeCell ref="H4:I4"/>
    <mergeCell ref="A1:N1"/>
    <mergeCell ref="B3:C3"/>
    <mergeCell ref="D3:E3"/>
    <mergeCell ref="F3:G3"/>
    <mergeCell ref="H3:I3"/>
    <mergeCell ref="J3:K3"/>
    <mergeCell ref="L3:M3"/>
    <mergeCell ref="A3:A6"/>
    <mergeCell ref="N3:N6"/>
    <mergeCell ref="J4:K4"/>
  </mergeCells>
  <printOptions/>
  <pageMargins left="0.28" right="0.3" top="0.97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11" sqref="N11"/>
    </sheetView>
  </sheetViews>
  <sheetFormatPr defaultColWidth="8.88671875" defaultRowHeight="13.5"/>
  <cols>
    <col min="1" max="1" width="11.10546875" style="62" customWidth="1"/>
    <col min="2" max="12" width="10.5546875" style="62" customWidth="1"/>
    <col min="13" max="13" width="10.99609375" style="62" customWidth="1"/>
    <col min="14" max="14" width="9.77734375" style="62" customWidth="1"/>
    <col min="15" max="16384" width="12.77734375" style="62" customWidth="1"/>
  </cols>
  <sheetData>
    <row r="1" spans="1:13" s="597" customFormat="1" ht="35.25" customHeight="1">
      <c r="A1" s="1369" t="s">
        <v>1197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</row>
    <row r="2" spans="1:13" s="612" customFormat="1" ht="20.25" customHeight="1" thickBot="1">
      <c r="A2" s="900" t="s">
        <v>1198</v>
      </c>
      <c r="B2" s="900"/>
      <c r="L2" s="668"/>
      <c r="M2" s="668" t="s">
        <v>1199</v>
      </c>
    </row>
    <row r="3" spans="1:13" s="913" customFormat="1" ht="39.75" customHeight="1">
      <c r="A3" s="1402" t="s">
        <v>83</v>
      </c>
      <c r="B3" s="1217" t="s">
        <v>116</v>
      </c>
      <c r="C3" s="1218" t="s">
        <v>117</v>
      </c>
      <c r="D3" s="1219" t="s">
        <v>118</v>
      </c>
      <c r="E3" s="1218" t="s">
        <v>119</v>
      </c>
      <c r="F3" s="1220" t="s">
        <v>120</v>
      </c>
      <c r="G3" s="1218" t="s">
        <v>121</v>
      </c>
      <c r="H3" s="1220" t="s">
        <v>122</v>
      </c>
      <c r="I3" s="1218" t="s">
        <v>123</v>
      </c>
      <c r="J3" s="1220" t="s">
        <v>124</v>
      </c>
      <c r="K3" s="1218" t="s">
        <v>125</v>
      </c>
      <c r="L3" s="1221" t="s">
        <v>126</v>
      </c>
      <c r="M3" s="1399" t="s">
        <v>85</v>
      </c>
    </row>
    <row r="4" spans="1:13" s="913" customFormat="1" ht="39.75" customHeight="1">
      <c r="A4" s="1403"/>
      <c r="B4" s="1222"/>
      <c r="C4" s="1223" t="s">
        <v>127</v>
      </c>
      <c r="D4" s="1224"/>
      <c r="E4" s="1225" t="s">
        <v>128</v>
      </c>
      <c r="F4" s="1225" t="s">
        <v>128</v>
      </c>
      <c r="G4" s="1225" t="s">
        <v>128</v>
      </c>
      <c r="H4" s="1225" t="s">
        <v>128</v>
      </c>
      <c r="I4" s="1225" t="s">
        <v>128</v>
      </c>
      <c r="J4" s="1225" t="s">
        <v>128</v>
      </c>
      <c r="K4" s="1225" t="s">
        <v>128</v>
      </c>
      <c r="L4" s="1225"/>
      <c r="M4" s="1400"/>
    </row>
    <row r="5" spans="1:13" s="913" customFormat="1" ht="39.75" customHeight="1">
      <c r="A5" s="1367"/>
      <c r="B5" s="1226" t="s">
        <v>86</v>
      </c>
      <c r="C5" s="1227" t="s">
        <v>129</v>
      </c>
      <c r="D5" s="1228" t="s">
        <v>130</v>
      </c>
      <c r="E5" s="1229" t="s">
        <v>131</v>
      </c>
      <c r="F5" s="1230" t="s">
        <v>132</v>
      </c>
      <c r="G5" s="1231" t="s">
        <v>133</v>
      </c>
      <c r="H5" s="1228" t="s">
        <v>134</v>
      </c>
      <c r="I5" s="1231" t="s">
        <v>135</v>
      </c>
      <c r="J5" s="1228" t="s">
        <v>136</v>
      </c>
      <c r="K5" s="1231" t="s">
        <v>137</v>
      </c>
      <c r="L5" s="1230" t="s">
        <v>138</v>
      </c>
      <c r="M5" s="1401"/>
    </row>
    <row r="6" spans="1:14" s="141" customFormat="1" ht="37.5" customHeight="1">
      <c r="A6" s="22" t="s">
        <v>1200</v>
      </c>
      <c r="B6" s="26">
        <f>SUM(C6:L6)</f>
        <v>39114</v>
      </c>
      <c r="C6" s="32">
        <v>285</v>
      </c>
      <c r="D6" s="1065">
        <v>483</v>
      </c>
      <c r="E6" s="32">
        <v>10552</v>
      </c>
      <c r="F6" s="32">
        <v>11441</v>
      </c>
      <c r="G6" s="1065">
        <v>5029</v>
      </c>
      <c r="H6" s="26">
        <v>4487</v>
      </c>
      <c r="I6" s="32">
        <v>3321</v>
      </c>
      <c r="J6" s="32">
        <v>2459</v>
      </c>
      <c r="K6" s="32">
        <v>833</v>
      </c>
      <c r="L6" s="1065">
        <v>224</v>
      </c>
      <c r="M6" s="44" t="s">
        <v>1200</v>
      </c>
      <c r="N6" s="186"/>
    </row>
    <row r="7" spans="1:13" s="141" customFormat="1" ht="37.5" customHeight="1">
      <c r="A7" s="22" t="s">
        <v>1201</v>
      </c>
      <c r="B7" s="26">
        <f>SUM(C7:L7)</f>
        <v>40673</v>
      </c>
      <c r="C7" s="32">
        <v>214</v>
      </c>
      <c r="D7" s="32">
        <v>283</v>
      </c>
      <c r="E7" s="32">
        <v>11742</v>
      </c>
      <c r="F7" s="32">
        <v>12372</v>
      </c>
      <c r="G7" s="32">
        <v>5182</v>
      </c>
      <c r="H7" s="26">
        <v>5086</v>
      </c>
      <c r="I7" s="32">
        <v>3036</v>
      </c>
      <c r="J7" s="32">
        <v>2107</v>
      </c>
      <c r="K7" s="32">
        <v>567</v>
      </c>
      <c r="L7" s="32">
        <v>84</v>
      </c>
      <c r="M7" s="44" t="s">
        <v>1201</v>
      </c>
    </row>
    <row r="8" spans="1:13" s="122" customFormat="1" ht="37.5" customHeight="1">
      <c r="A8" s="22" t="s">
        <v>1202</v>
      </c>
      <c r="B8" s="58">
        <f>SUM(C8:L8)</f>
        <v>37852</v>
      </c>
      <c r="C8" s="32">
        <v>287</v>
      </c>
      <c r="D8" s="32">
        <v>358</v>
      </c>
      <c r="E8" s="32">
        <v>10244</v>
      </c>
      <c r="F8" s="32">
        <v>11073</v>
      </c>
      <c r="G8" s="32">
        <v>5144</v>
      </c>
      <c r="H8" s="26">
        <v>3716</v>
      </c>
      <c r="I8" s="32">
        <v>3913</v>
      </c>
      <c r="J8" s="32">
        <v>2319</v>
      </c>
      <c r="K8" s="32">
        <v>627</v>
      </c>
      <c r="L8" s="32">
        <v>171</v>
      </c>
      <c r="M8" s="44" t="s">
        <v>1202</v>
      </c>
    </row>
    <row r="9" spans="1:13" s="122" customFormat="1" ht="37.5" customHeight="1">
      <c r="A9" s="22" t="s">
        <v>493</v>
      </c>
      <c r="B9" s="58">
        <v>37893</v>
      </c>
      <c r="C9" s="32">
        <v>301</v>
      </c>
      <c r="D9" s="32">
        <v>604</v>
      </c>
      <c r="E9" s="32">
        <v>10627</v>
      </c>
      <c r="F9" s="32">
        <v>10940</v>
      </c>
      <c r="G9" s="32">
        <v>4860</v>
      </c>
      <c r="H9" s="26">
        <v>3590</v>
      </c>
      <c r="I9" s="32">
        <v>3556</v>
      </c>
      <c r="J9" s="32">
        <v>2847</v>
      </c>
      <c r="K9" s="32">
        <v>511</v>
      </c>
      <c r="L9" s="32">
        <v>56</v>
      </c>
      <c r="M9" s="44" t="s">
        <v>493</v>
      </c>
    </row>
    <row r="10" spans="1:13" s="185" customFormat="1" ht="37.5" customHeight="1">
      <c r="A10" s="168" t="s">
        <v>1203</v>
      </c>
      <c r="B10" s="187">
        <v>36366</v>
      </c>
      <c r="C10" s="188">
        <v>308</v>
      </c>
      <c r="D10" s="188">
        <v>543</v>
      </c>
      <c r="E10" s="188">
        <v>10387</v>
      </c>
      <c r="F10" s="188">
        <v>10325</v>
      </c>
      <c r="G10" s="188">
        <v>4997</v>
      </c>
      <c r="H10" s="188">
        <v>4234</v>
      </c>
      <c r="I10" s="188">
        <v>2733</v>
      </c>
      <c r="J10" s="188">
        <v>2017</v>
      </c>
      <c r="K10" s="188">
        <v>677</v>
      </c>
      <c r="L10" s="188">
        <v>146</v>
      </c>
      <c r="M10" s="170" t="s">
        <v>1203</v>
      </c>
    </row>
    <row r="11" spans="1:13" s="94" customFormat="1" ht="37.5" customHeight="1" thickBot="1">
      <c r="A11" s="73" t="s">
        <v>1204</v>
      </c>
      <c r="B11" s="189">
        <v>36218</v>
      </c>
      <c r="C11" s="189">
        <v>417</v>
      </c>
      <c r="D11" s="388">
        <v>0</v>
      </c>
      <c r="E11" s="189">
        <v>11199</v>
      </c>
      <c r="F11" s="189">
        <v>10350</v>
      </c>
      <c r="G11" s="189">
        <v>10848</v>
      </c>
      <c r="H11" s="388">
        <v>0</v>
      </c>
      <c r="I11" s="388">
        <v>0</v>
      </c>
      <c r="J11" s="189">
        <v>2231</v>
      </c>
      <c r="K11" s="189">
        <v>879</v>
      </c>
      <c r="L11" s="189">
        <v>294</v>
      </c>
      <c r="M11" s="74" t="s">
        <v>1204</v>
      </c>
    </row>
    <row r="12" spans="1:13" s="912" customFormat="1" ht="15" customHeight="1">
      <c r="A12" s="904" t="s">
        <v>1205</v>
      </c>
      <c r="B12" s="904"/>
      <c r="C12" s="904"/>
      <c r="D12" s="904"/>
      <c r="E12" s="904"/>
      <c r="K12" s="1362" t="s">
        <v>1206</v>
      </c>
      <c r="L12" s="1362"/>
      <c r="M12" s="1362"/>
    </row>
    <row r="13" spans="1:13" s="912" customFormat="1" ht="15" customHeight="1">
      <c r="A13" s="904" t="s">
        <v>1207</v>
      </c>
      <c r="B13" s="905"/>
      <c r="C13" s="905"/>
      <c r="D13" s="907"/>
      <c r="E13" s="907"/>
      <c r="F13" s="905"/>
      <c r="G13" s="905"/>
      <c r="K13" s="1363" t="s">
        <v>1208</v>
      </c>
      <c r="L13" s="1363"/>
      <c r="M13" s="1363"/>
    </row>
    <row r="14" spans="1:6" s="905" customFormat="1" ht="15" customHeight="1">
      <c r="A14" s="905" t="s">
        <v>1209</v>
      </c>
      <c r="F14" s="906"/>
    </row>
    <row r="15" s="912" customFormat="1" ht="15" customHeight="1">
      <c r="A15" s="904" t="s">
        <v>1210</v>
      </c>
    </row>
    <row r="16" spans="1:14" s="321" customFormat="1" ht="15" customHeight="1">
      <c r="A16" s="321" t="s">
        <v>799</v>
      </c>
      <c r="N16" s="913"/>
    </row>
    <row r="17" s="141" customFormat="1" ht="24" customHeight="1">
      <c r="N17" s="21"/>
    </row>
    <row r="18" spans="1:14" s="2" customFormat="1" ht="24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21"/>
    </row>
    <row r="19" spans="1:14" s="21" customFormat="1" ht="24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5"/>
    </row>
    <row r="20" spans="1:14" s="21" customFormat="1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5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pans="1:13" s="1" customFormat="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1" customFormat="1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3" s="1" customFormat="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s="1" customFormat="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s="1" customFormat="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s="1" customFormat="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s="1" customFormat="1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4" s="1" customFormat="1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s="1" customFormat="1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</sheetData>
  <mergeCells count="5">
    <mergeCell ref="A1:M1"/>
    <mergeCell ref="K12:M12"/>
    <mergeCell ref="K13:M13"/>
    <mergeCell ref="A3:A5"/>
    <mergeCell ref="M3:M5"/>
  </mergeCells>
  <printOptions/>
  <pageMargins left="0.45" right="0.27" top="1" bottom="1" header="0.5" footer="0.5"/>
  <pageSetup horizontalDpi="600" verticalDpi="600" orientation="landscape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0" zoomScaleNormal="75" zoomScaleSheetLayoutView="90" workbookViewId="0" topLeftCell="D7">
      <selection activeCell="M14" sqref="M14"/>
    </sheetView>
  </sheetViews>
  <sheetFormatPr defaultColWidth="8.88671875" defaultRowHeight="13.5"/>
  <cols>
    <col min="1" max="1" width="10.3359375" style="145" customWidth="1"/>
    <col min="2" max="11" width="8.99609375" style="145" customWidth="1"/>
    <col min="12" max="13" width="8.99609375" style="482" customWidth="1"/>
    <col min="14" max="14" width="10.10546875" style="145" customWidth="1"/>
    <col min="15" max="23" width="5.77734375" style="145" customWidth="1"/>
    <col min="24" max="24" width="9.10546875" style="145" customWidth="1"/>
    <col min="25" max="16384" width="8.88671875" style="145" customWidth="1"/>
  </cols>
  <sheetData>
    <row r="1" spans="1:14" s="978" customFormat="1" ht="36" customHeight="1">
      <c r="A1" s="1599" t="s">
        <v>1107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</row>
    <row r="2" spans="1:14" s="321" customFormat="1" ht="18" customHeight="1">
      <c r="A2" s="985" t="s">
        <v>269</v>
      </c>
      <c r="B2" s="630"/>
      <c r="C2" s="630"/>
      <c r="D2" s="630"/>
      <c r="E2" s="630"/>
      <c r="G2" s="662"/>
      <c r="I2" s="662"/>
      <c r="K2" s="662"/>
      <c r="L2" s="1025"/>
      <c r="M2" s="1026"/>
      <c r="N2" s="1027" t="s">
        <v>270</v>
      </c>
    </row>
    <row r="3" spans="1:14" s="321" customFormat="1" ht="24.75" customHeight="1">
      <c r="A3" s="986"/>
      <c r="B3" s="1437" t="s">
        <v>271</v>
      </c>
      <c r="C3" s="1438"/>
      <c r="D3" s="1437" t="s">
        <v>272</v>
      </c>
      <c r="E3" s="1438"/>
      <c r="F3" s="1437" t="s">
        <v>273</v>
      </c>
      <c r="G3" s="1438"/>
      <c r="H3" s="1437" t="s">
        <v>274</v>
      </c>
      <c r="I3" s="1438"/>
      <c r="J3" s="1437" t="s">
        <v>275</v>
      </c>
      <c r="K3" s="1438"/>
      <c r="L3" s="1600" t="s">
        <v>828</v>
      </c>
      <c r="M3" s="1601"/>
      <c r="N3" s="154"/>
    </row>
    <row r="4" spans="1:14" s="321" customFormat="1" ht="24.75" customHeight="1">
      <c r="A4" s="650"/>
      <c r="B4" s="153" t="s">
        <v>276</v>
      </c>
      <c r="C4" s="153" t="s">
        <v>277</v>
      </c>
      <c r="D4" s="153" t="s">
        <v>276</v>
      </c>
      <c r="E4" s="153" t="s">
        <v>277</v>
      </c>
      <c r="F4" s="153" t="s">
        <v>276</v>
      </c>
      <c r="G4" s="153" t="s">
        <v>277</v>
      </c>
      <c r="H4" s="153" t="s">
        <v>276</v>
      </c>
      <c r="I4" s="153" t="s">
        <v>277</v>
      </c>
      <c r="J4" s="153" t="s">
        <v>276</v>
      </c>
      <c r="K4" s="153" t="s">
        <v>277</v>
      </c>
      <c r="L4" s="1176" t="s">
        <v>829</v>
      </c>
      <c r="M4" s="1176" t="s">
        <v>830</v>
      </c>
      <c r="N4" s="646"/>
    </row>
    <row r="5" spans="1:14" s="321" customFormat="1" ht="24.75" customHeight="1">
      <c r="A5" s="841"/>
      <c r="B5" s="550" t="s">
        <v>278</v>
      </c>
      <c r="C5" s="550" t="s">
        <v>279</v>
      </c>
      <c r="D5" s="550" t="s">
        <v>278</v>
      </c>
      <c r="E5" s="550" t="s">
        <v>279</v>
      </c>
      <c r="F5" s="550" t="s">
        <v>278</v>
      </c>
      <c r="G5" s="550" t="s">
        <v>279</v>
      </c>
      <c r="H5" s="550" t="s">
        <v>278</v>
      </c>
      <c r="I5" s="550" t="s">
        <v>279</v>
      </c>
      <c r="J5" s="550" t="s">
        <v>278</v>
      </c>
      <c r="K5" s="550" t="s">
        <v>279</v>
      </c>
      <c r="L5" s="1177" t="s">
        <v>831</v>
      </c>
      <c r="M5" s="1177" t="s">
        <v>832</v>
      </c>
      <c r="N5" s="593"/>
    </row>
    <row r="6" spans="1:14" s="731" customFormat="1" ht="24.75" customHeight="1">
      <c r="A6" s="1173" t="s">
        <v>826</v>
      </c>
      <c r="B6" s="1028">
        <v>6361</v>
      </c>
      <c r="C6" s="1028">
        <v>33973</v>
      </c>
      <c r="D6" s="1029">
        <v>13903</v>
      </c>
      <c r="E6" s="1030">
        <v>59894</v>
      </c>
      <c r="F6" s="1029">
        <f>SUM(F7:F19)</f>
        <v>14866</v>
      </c>
      <c r="G6" s="1030">
        <f>SUM(G7:G19)</f>
        <v>66169</v>
      </c>
      <c r="H6" s="1029">
        <f>SUM(H7:H19)</f>
        <v>14232</v>
      </c>
      <c r="I6" s="1030">
        <f>SUM(I7:I19)</f>
        <v>81671</v>
      </c>
      <c r="J6" s="1029">
        <v>17092</v>
      </c>
      <c r="K6" s="1030">
        <v>72108</v>
      </c>
      <c r="L6" s="1172">
        <f>SUM(L7:L19)</f>
        <v>16458</v>
      </c>
      <c r="M6" s="1172">
        <f>SUM(M7:M19)</f>
        <v>76075</v>
      </c>
      <c r="N6" s="1175" t="s">
        <v>827</v>
      </c>
    </row>
    <row r="7" spans="1:14" s="321" customFormat="1" ht="24.75" customHeight="1">
      <c r="A7" s="156" t="s">
        <v>280</v>
      </c>
      <c r="B7" s="849">
        <v>26</v>
      </c>
      <c r="C7" s="849">
        <v>163</v>
      </c>
      <c r="D7" s="729">
        <v>0</v>
      </c>
      <c r="E7" s="1031">
        <v>0</v>
      </c>
      <c r="F7" s="729">
        <v>0</v>
      </c>
      <c r="G7" s="1031">
        <v>0</v>
      </c>
      <c r="H7" s="729">
        <v>0</v>
      </c>
      <c r="I7" s="1031">
        <v>0</v>
      </c>
      <c r="J7" s="729">
        <v>0</v>
      </c>
      <c r="K7" s="1031">
        <v>0</v>
      </c>
      <c r="L7" s="1174">
        <v>0</v>
      </c>
      <c r="M7" s="1174">
        <v>0</v>
      </c>
      <c r="N7" s="588" t="s">
        <v>281</v>
      </c>
    </row>
    <row r="8" spans="1:14" s="321" customFormat="1" ht="24.75" customHeight="1">
      <c r="A8" s="156" t="s">
        <v>282</v>
      </c>
      <c r="B8" s="849">
        <v>51</v>
      </c>
      <c r="C8" s="849">
        <v>720</v>
      </c>
      <c r="D8" s="729">
        <v>89</v>
      </c>
      <c r="E8" s="1031">
        <v>1381</v>
      </c>
      <c r="F8" s="729">
        <v>97</v>
      </c>
      <c r="G8" s="1031">
        <v>2053</v>
      </c>
      <c r="H8" s="729">
        <v>131</v>
      </c>
      <c r="I8" s="1031">
        <v>2125</v>
      </c>
      <c r="J8" s="729">
        <v>505</v>
      </c>
      <c r="K8" s="1031">
        <v>2462</v>
      </c>
      <c r="L8" s="1178">
        <v>490</v>
      </c>
      <c r="M8" s="1179">
        <v>3408</v>
      </c>
      <c r="N8" s="588" t="s">
        <v>283</v>
      </c>
    </row>
    <row r="9" spans="1:14" s="321" customFormat="1" ht="24.75" customHeight="1">
      <c r="A9" s="156" t="s">
        <v>284</v>
      </c>
      <c r="B9" s="849" t="s">
        <v>424</v>
      </c>
      <c r="C9" s="849" t="s">
        <v>424</v>
      </c>
      <c r="D9" s="729">
        <v>0</v>
      </c>
      <c r="E9" s="1031">
        <v>0</v>
      </c>
      <c r="F9" s="729">
        <v>0</v>
      </c>
      <c r="G9" s="1031">
        <v>0</v>
      </c>
      <c r="H9" s="729">
        <v>0</v>
      </c>
      <c r="I9" s="1031">
        <v>0</v>
      </c>
      <c r="J9" s="729">
        <v>0</v>
      </c>
      <c r="K9" s="1031">
        <v>0</v>
      </c>
      <c r="L9" s="1174">
        <v>0</v>
      </c>
      <c r="M9" s="1174">
        <v>0</v>
      </c>
      <c r="N9" s="588" t="s">
        <v>285</v>
      </c>
    </row>
    <row r="10" spans="1:14" s="321" customFormat="1" ht="24.75" customHeight="1">
      <c r="A10" s="156" t="s">
        <v>286</v>
      </c>
      <c r="B10" s="849" t="s">
        <v>424</v>
      </c>
      <c r="C10" s="849" t="s">
        <v>424</v>
      </c>
      <c r="D10" s="729">
        <v>0</v>
      </c>
      <c r="E10" s="1031">
        <v>0</v>
      </c>
      <c r="F10" s="729">
        <v>0</v>
      </c>
      <c r="G10" s="1031">
        <v>0</v>
      </c>
      <c r="H10" s="729">
        <v>0</v>
      </c>
      <c r="I10" s="1031">
        <v>0</v>
      </c>
      <c r="J10" s="729">
        <v>0</v>
      </c>
      <c r="K10" s="1031">
        <v>0</v>
      </c>
      <c r="L10" s="1174">
        <v>0</v>
      </c>
      <c r="M10" s="1174">
        <v>0</v>
      </c>
      <c r="N10" s="588" t="s">
        <v>287</v>
      </c>
    </row>
    <row r="11" spans="1:14" s="321" customFormat="1" ht="24.75" customHeight="1">
      <c r="A11" s="156" t="s">
        <v>288</v>
      </c>
      <c r="B11" s="849">
        <v>1268</v>
      </c>
      <c r="C11" s="849">
        <v>1200</v>
      </c>
      <c r="D11" s="729">
        <v>1082</v>
      </c>
      <c r="E11" s="1031">
        <v>1813</v>
      </c>
      <c r="F11" s="729">
        <v>1230</v>
      </c>
      <c r="G11" s="1031">
        <v>1948</v>
      </c>
      <c r="H11" s="729">
        <v>2841</v>
      </c>
      <c r="I11" s="1031">
        <v>6750</v>
      </c>
      <c r="J11" s="729">
        <v>1572</v>
      </c>
      <c r="K11" s="1031">
        <v>1231</v>
      </c>
      <c r="L11" s="1178">
        <v>1440</v>
      </c>
      <c r="M11" s="1179">
        <v>1443</v>
      </c>
      <c r="N11" s="588" t="s">
        <v>289</v>
      </c>
    </row>
    <row r="12" spans="1:14" s="321" customFormat="1" ht="24.75" customHeight="1">
      <c r="A12" s="156" t="s">
        <v>290</v>
      </c>
      <c r="B12" s="849" t="s">
        <v>424</v>
      </c>
      <c r="C12" s="849" t="s">
        <v>424</v>
      </c>
      <c r="D12" s="729">
        <v>0</v>
      </c>
      <c r="E12" s="1031">
        <v>0</v>
      </c>
      <c r="F12" s="729">
        <v>0</v>
      </c>
      <c r="G12" s="1031">
        <v>0</v>
      </c>
      <c r="H12" s="729">
        <v>0</v>
      </c>
      <c r="I12" s="1031">
        <v>0</v>
      </c>
      <c r="J12" s="729">
        <v>0</v>
      </c>
      <c r="K12" s="1031">
        <v>0</v>
      </c>
      <c r="L12" s="1174">
        <v>0</v>
      </c>
      <c r="M12" s="1174">
        <v>0</v>
      </c>
      <c r="N12" s="588" t="s">
        <v>291</v>
      </c>
    </row>
    <row r="13" spans="1:14" s="321" customFormat="1" ht="24.75" customHeight="1">
      <c r="A13" s="156" t="s">
        <v>292</v>
      </c>
      <c r="B13" s="849">
        <v>4687</v>
      </c>
      <c r="C13" s="849">
        <v>30594</v>
      </c>
      <c r="D13" s="729">
        <v>12058</v>
      </c>
      <c r="E13" s="1031">
        <v>52260</v>
      </c>
      <c r="F13" s="729">
        <v>13003</v>
      </c>
      <c r="G13" s="1031">
        <v>56632</v>
      </c>
      <c r="H13" s="729">
        <v>10348</v>
      </c>
      <c r="I13" s="1031">
        <v>69205</v>
      </c>
      <c r="J13" s="729">
        <v>14309</v>
      </c>
      <c r="K13" s="1031">
        <v>66134</v>
      </c>
      <c r="L13" s="1178">
        <v>14285</v>
      </c>
      <c r="M13" s="1179">
        <v>69098</v>
      </c>
      <c r="N13" s="588" t="s">
        <v>293</v>
      </c>
    </row>
    <row r="14" spans="1:14" s="321" customFormat="1" ht="24.75" customHeight="1">
      <c r="A14" s="156" t="s">
        <v>294</v>
      </c>
      <c r="B14" s="849">
        <v>258</v>
      </c>
      <c r="C14" s="849">
        <v>1132</v>
      </c>
      <c r="D14" s="729">
        <v>521</v>
      </c>
      <c r="E14" s="1031">
        <v>4064</v>
      </c>
      <c r="F14" s="729">
        <v>381</v>
      </c>
      <c r="G14" s="1031">
        <v>5016</v>
      </c>
      <c r="H14" s="729">
        <v>740</v>
      </c>
      <c r="I14" s="1031">
        <v>2841</v>
      </c>
      <c r="J14" s="729">
        <v>553</v>
      </c>
      <c r="K14" s="1031">
        <v>1900</v>
      </c>
      <c r="L14" s="1178">
        <v>243</v>
      </c>
      <c r="M14" s="1179">
        <v>2126</v>
      </c>
      <c r="N14" s="588" t="s">
        <v>295</v>
      </c>
    </row>
    <row r="15" spans="1:14" s="321" customFormat="1" ht="24.75" customHeight="1">
      <c r="A15" s="156" t="s">
        <v>296</v>
      </c>
      <c r="B15" s="849" t="s">
        <v>424</v>
      </c>
      <c r="C15" s="849" t="s">
        <v>424</v>
      </c>
      <c r="D15" s="729">
        <v>0</v>
      </c>
      <c r="E15" s="1031">
        <v>0</v>
      </c>
      <c r="F15" s="729">
        <v>0</v>
      </c>
      <c r="G15" s="1031">
        <v>0</v>
      </c>
      <c r="H15" s="729">
        <v>0</v>
      </c>
      <c r="I15" s="1031">
        <v>0</v>
      </c>
      <c r="J15" s="729">
        <v>0</v>
      </c>
      <c r="K15" s="1031">
        <v>0</v>
      </c>
      <c r="L15" s="1174">
        <v>0</v>
      </c>
      <c r="M15" s="1174">
        <v>0</v>
      </c>
      <c r="N15" s="588" t="s">
        <v>297</v>
      </c>
    </row>
    <row r="16" spans="1:14" s="321" customFormat="1" ht="24.75" customHeight="1">
      <c r="A16" s="156" t="s">
        <v>298</v>
      </c>
      <c r="B16" s="849" t="s">
        <v>424</v>
      </c>
      <c r="C16" s="849" t="s">
        <v>424</v>
      </c>
      <c r="D16" s="729">
        <v>138</v>
      </c>
      <c r="E16" s="1031">
        <v>336</v>
      </c>
      <c r="F16" s="729">
        <v>0</v>
      </c>
      <c r="G16" s="1031">
        <v>0</v>
      </c>
      <c r="H16" s="729">
        <v>0</v>
      </c>
      <c r="I16" s="1031">
        <v>0</v>
      </c>
      <c r="J16" s="729">
        <v>0</v>
      </c>
      <c r="K16" s="1031">
        <v>0</v>
      </c>
      <c r="L16" s="1174">
        <v>0</v>
      </c>
      <c r="M16" s="1174">
        <v>0</v>
      </c>
      <c r="N16" s="588" t="s">
        <v>299</v>
      </c>
    </row>
    <row r="17" spans="1:14" s="321" customFormat="1" ht="24.75" customHeight="1">
      <c r="A17" s="156" t="s">
        <v>300</v>
      </c>
      <c r="B17" s="849" t="s">
        <v>424</v>
      </c>
      <c r="C17" s="849" t="s">
        <v>424</v>
      </c>
      <c r="D17" s="729">
        <v>0</v>
      </c>
      <c r="E17" s="1031">
        <v>0</v>
      </c>
      <c r="F17" s="729">
        <v>0</v>
      </c>
      <c r="G17" s="1031">
        <v>0</v>
      </c>
      <c r="H17" s="729">
        <v>0</v>
      </c>
      <c r="I17" s="1031">
        <v>0</v>
      </c>
      <c r="J17" s="729">
        <v>0</v>
      </c>
      <c r="K17" s="1031">
        <v>0</v>
      </c>
      <c r="L17" s="1174">
        <v>0</v>
      </c>
      <c r="M17" s="1174">
        <v>0</v>
      </c>
      <c r="N17" s="588" t="s">
        <v>301</v>
      </c>
    </row>
    <row r="18" spans="1:14" s="321" customFormat="1" ht="24.75" customHeight="1">
      <c r="A18" s="156" t="s">
        <v>302</v>
      </c>
      <c r="B18" s="849" t="s">
        <v>424</v>
      </c>
      <c r="C18" s="849" t="s">
        <v>424</v>
      </c>
      <c r="D18" s="729">
        <v>0</v>
      </c>
      <c r="E18" s="1031">
        <v>0</v>
      </c>
      <c r="F18" s="729">
        <v>0</v>
      </c>
      <c r="G18" s="1031">
        <v>0</v>
      </c>
      <c r="H18" s="729">
        <v>0</v>
      </c>
      <c r="I18" s="1031">
        <v>0</v>
      </c>
      <c r="J18" s="729">
        <v>0</v>
      </c>
      <c r="K18" s="1031">
        <v>0</v>
      </c>
      <c r="L18" s="1174">
        <v>0</v>
      </c>
      <c r="M18" s="1174">
        <v>0</v>
      </c>
      <c r="N18" s="588" t="s">
        <v>303</v>
      </c>
    </row>
    <row r="19" spans="1:14" s="321" customFormat="1" ht="24.75" customHeight="1">
      <c r="A19" s="608" t="s">
        <v>304</v>
      </c>
      <c r="B19" s="1032">
        <v>71</v>
      </c>
      <c r="C19" s="1032">
        <v>164</v>
      </c>
      <c r="D19" s="1033">
        <v>15</v>
      </c>
      <c r="E19" s="1033">
        <v>40</v>
      </c>
      <c r="F19" s="1033">
        <v>155</v>
      </c>
      <c r="G19" s="1033">
        <v>520</v>
      </c>
      <c r="H19" s="1033">
        <v>172</v>
      </c>
      <c r="I19" s="1033">
        <v>750</v>
      </c>
      <c r="J19" s="1033">
        <v>153</v>
      </c>
      <c r="K19" s="1033">
        <v>381</v>
      </c>
      <c r="L19" s="1180">
        <v>0</v>
      </c>
      <c r="M19" s="1181">
        <v>0</v>
      </c>
      <c r="N19" s="610" t="s">
        <v>305</v>
      </c>
    </row>
    <row r="20" spans="1:14" s="321" customFormat="1" ht="15" customHeight="1">
      <c r="A20" s="666" t="s">
        <v>306</v>
      </c>
      <c r="B20" s="630"/>
      <c r="C20" s="630"/>
      <c r="D20" s="630"/>
      <c r="E20" s="630"/>
      <c r="G20" s="1034"/>
      <c r="I20" s="1034"/>
      <c r="K20" s="1034"/>
      <c r="L20" s="1025"/>
      <c r="M20" s="1035"/>
      <c r="N20" s="1034" t="s">
        <v>307</v>
      </c>
    </row>
    <row r="21" spans="1:13" s="1036" customFormat="1" ht="13.5" customHeight="1">
      <c r="A21" s="1036" t="s">
        <v>308</v>
      </c>
      <c r="J21" s="1037"/>
      <c r="K21" s="1038" t="s">
        <v>309</v>
      </c>
      <c r="L21" s="1039"/>
      <c r="M21" s="1039"/>
    </row>
    <row r="22" spans="12:13" s="144" customFormat="1" ht="13.5">
      <c r="L22" s="481"/>
      <c r="M22" s="481"/>
    </row>
  </sheetData>
  <mergeCells count="7">
    <mergeCell ref="A1:N1"/>
    <mergeCell ref="B3:C3"/>
    <mergeCell ref="F3:G3"/>
    <mergeCell ref="J3:K3"/>
    <mergeCell ref="D3:E3"/>
    <mergeCell ref="H3:I3"/>
    <mergeCell ref="L3:M3"/>
  </mergeCells>
  <printOptions/>
  <pageMargins left="0.35433070866141736" right="0.31496062992125984" top="0.984251968503937" bottom="0.5511811023622047" header="0.5118110236220472" footer="0.5118110236220472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SheetLayoutView="75" workbookViewId="0" topLeftCell="D1">
      <selection activeCell="P12" sqref="P12"/>
    </sheetView>
  </sheetViews>
  <sheetFormatPr defaultColWidth="8.88671875" defaultRowHeight="13.5"/>
  <cols>
    <col min="1" max="1" width="10.88671875" style="354" customWidth="1"/>
    <col min="2" max="2" width="10.77734375" style="354" customWidth="1"/>
    <col min="3" max="3" width="11.3359375" style="354" customWidth="1"/>
    <col min="4" max="4" width="10.77734375" style="354" customWidth="1"/>
    <col min="5" max="5" width="11.3359375" style="354" customWidth="1"/>
    <col min="6" max="9" width="10.4453125" style="354" customWidth="1"/>
    <col min="10" max="15" width="10.77734375" style="354" customWidth="1"/>
    <col min="16" max="16" width="10.88671875" style="354" customWidth="1"/>
    <col min="17" max="16384" width="8.88671875" style="354" customWidth="1"/>
  </cols>
  <sheetData>
    <row r="1" spans="1:16" s="1124" customFormat="1" ht="34.5" customHeight="1">
      <c r="A1" s="1384" t="s">
        <v>1108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4"/>
    </row>
    <row r="2" spans="1:16" s="597" customFormat="1" ht="18" customHeight="1" thickBot="1">
      <c r="A2" s="896" t="s">
        <v>61</v>
      </c>
      <c r="B2" s="598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P2" s="1005" t="s">
        <v>934</v>
      </c>
    </row>
    <row r="3" spans="1:16" s="381" customFormat="1" ht="27.75" customHeight="1">
      <c r="A3" s="1606" t="s">
        <v>1400</v>
      </c>
      <c r="B3" s="1556" t="s">
        <v>1109</v>
      </c>
      <c r="C3" s="1553"/>
      <c r="D3" s="1556" t="s">
        <v>1110</v>
      </c>
      <c r="E3" s="1553"/>
      <c r="F3" s="1556" t="s">
        <v>1111</v>
      </c>
      <c r="G3" s="1553"/>
      <c r="H3" s="1556" t="s">
        <v>1112</v>
      </c>
      <c r="I3" s="1553"/>
      <c r="J3" s="1556" t="s">
        <v>1113</v>
      </c>
      <c r="K3" s="1553"/>
      <c r="L3" s="1556" t="s">
        <v>1114</v>
      </c>
      <c r="M3" s="1553"/>
      <c r="N3" s="1602" t="s">
        <v>1115</v>
      </c>
      <c r="O3" s="1553"/>
      <c r="P3" s="1603" t="s">
        <v>1399</v>
      </c>
    </row>
    <row r="4" spans="1:16" s="381" customFormat="1" ht="27.75" customHeight="1">
      <c r="A4" s="1607"/>
      <c r="B4" s="1558" t="s">
        <v>1116</v>
      </c>
      <c r="C4" s="1555"/>
      <c r="D4" s="1558" t="s">
        <v>1117</v>
      </c>
      <c r="E4" s="1555"/>
      <c r="F4" s="1558" t="s">
        <v>1118</v>
      </c>
      <c r="G4" s="1555"/>
      <c r="H4" s="1609" t="s">
        <v>1119</v>
      </c>
      <c r="I4" s="1555"/>
      <c r="J4" s="1558" t="s">
        <v>1120</v>
      </c>
      <c r="K4" s="1555"/>
      <c r="L4" s="1558" t="s">
        <v>1121</v>
      </c>
      <c r="M4" s="1555"/>
      <c r="N4" s="1609" t="s">
        <v>1122</v>
      </c>
      <c r="O4" s="1555"/>
      <c r="P4" s="1604"/>
    </row>
    <row r="5" spans="1:16" s="381" customFormat="1" ht="27.75" customHeight="1">
      <c r="A5" s="1607"/>
      <c r="B5" s="818" t="s">
        <v>1123</v>
      </c>
      <c r="C5" s="818" t="s">
        <v>1124</v>
      </c>
      <c r="D5" s="818" t="s">
        <v>1123</v>
      </c>
      <c r="E5" s="818" t="s">
        <v>1124</v>
      </c>
      <c r="F5" s="818" t="s">
        <v>1123</v>
      </c>
      <c r="G5" s="818" t="s">
        <v>1124</v>
      </c>
      <c r="H5" s="818" t="s">
        <v>1123</v>
      </c>
      <c r="I5" s="818" t="s">
        <v>1124</v>
      </c>
      <c r="J5" s="818" t="s">
        <v>1123</v>
      </c>
      <c r="K5" s="818" t="s">
        <v>1124</v>
      </c>
      <c r="L5" s="818" t="s">
        <v>1123</v>
      </c>
      <c r="M5" s="818" t="s">
        <v>1124</v>
      </c>
      <c r="N5" s="818" t="s">
        <v>1123</v>
      </c>
      <c r="O5" s="818" t="s">
        <v>1124</v>
      </c>
      <c r="P5" s="1604"/>
    </row>
    <row r="6" spans="1:16" s="381" customFormat="1" ht="27.75" customHeight="1">
      <c r="A6" s="1608"/>
      <c r="B6" s="828" t="s">
        <v>1125</v>
      </c>
      <c r="C6" s="828" t="s">
        <v>1126</v>
      </c>
      <c r="D6" s="828" t="s">
        <v>1125</v>
      </c>
      <c r="E6" s="828" t="s">
        <v>1126</v>
      </c>
      <c r="F6" s="828" t="s">
        <v>1125</v>
      </c>
      <c r="G6" s="828" t="s">
        <v>1126</v>
      </c>
      <c r="H6" s="828" t="s">
        <v>1125</v>
      </c>
      <c r="I6" s="828" t="s">
        <v>1126</v>
      </c>
      <c r="J6" s="828" t="s">
        <v>1125</v>
      </c>
      <c r="K6" s="828" t="s">
        <v>1126</v>
      </c>
      <c r="L6" s="828" t="s">
        <v>1125</v>
      </c>
      <c r="M6" s="828" t="s">
        <v>1126</v>
      </c>
      <c r="N6" s="828" t="s">
        <v>1125</v>
      </c>
      <c r="O6" s="828" t="s">
        <v>1126</v>
      </c>
      <c r="P6" s="1605"/>
    </row>
    <row r="7" spans="1:16" s="1129" customFormat="1" ht="28.5" customHeight="1">
      <c r="A7" s="435" t="s">
        <v>444</v>
      </c>
      <c r="B7" s="1125">
        <v>37004</v>
      </c>
      <c r="C7" s="1125">
        <v>210928821</v>
      </c>
      <c r="D7" s="1126">
        <v>31601</v>
      </c>
      <c r="E7" s="1125">
        <v>189304410</v>
      </c>
      <c r="F7" s="1126">
        <v>2169</v>
      </c>
      <c r="G7" s="1126">
        <v>12124267</v>
      </c>
      <c r="H7" s="1126">
        <v>1107</v>
      </c>
      <c r="I7" s="1126">
        <v>3418106</v>
      </c>
      <c r="J7" s="1126">
        <v>1540</v>
      </c>
      <c r="K7" s="1126">
        <v>3819944</v>
      </c>
      <c r="L7" s="1127" t="s">
        <v>1127</v>
      </c>
      <c r="M7" s="1127" t="s">
        <v>1127</v>
      </c>
      <c r="N7" s="1126">
        <v>587</v>
      </c>
      <c r="O7" s="1128">
        <v>2262094</v>
      </c>
      <c r="P7" s="452" t="s">
        <v>444</v>
      </c>
    </row>
    <row r="8" spans="1:16" s="1131" customFormat="1" ht="28.5" customHeight="1">
      <c r="A8" s="433" t="s">
        <v>452</v>
      </c>
      <c r="B8" s="1130">
        <v>39992035</v>
      </c>
      <c r="C8" s="1125">
        <v>222535318</v>
      </c>
      <c r="D8" s="1130">
        <v>34544560</v>
      </c>
      <c r="E8" s="1125">
        <v>200566477</v>
      </c>
      <c r="F8" s="1130">
        <v>2981347</v>
      </c>
      <c r="G8" s="1125">
        <v>14294653</v>
      </c>
      <c r="H8" s="1130">
        <v>1021598</v>
      </c>
      <c r="I8" s="1125">
        <v>2921874</v>
      </c>
      <c r="J8" s="1130">
        <v>1391040</v>
      </c>
      <c r="K8" s="1125">
        <v>4565715</v>
      </c>
      <c r="L8" s="1127" t="s">
        <v>1127</v>
      </c>
      <c r="M8" s="1127" t="s">
        <v>1127</v>
      </c>
      <c r="N8" s="1130">
        <v>53490</v>
      </c>
      <c r="O8" s="1125">
        <v>186599</v>
      </c>
      <c r="P8" s="823" t="s">
        <v>452</v>
      </c>
    </row>
    <row r="9" spans="1:16" s="1131" customFormat="1" ht="28.5" customHeight="1">
      <c r="A9" s="433" t="s">
        <v>1128</v>
      </c>
      <c r="B9" s="1132">
        <v>38563.43</v>
      </c>
      <c r="C9" s="1125">
        <v>230265170</v>
      </c>
      <c r="D9" s="1132">
        <v>33066.96</v>
      </c>
      <c r="E9" s="1125">
        <v>209250191</v>
      </c>
      <c r="F9" s="1130">
        <v>0</v>
      </c>
      <c r="G9" s="1125">
        <v>0</v>
      </c>
      <c r="H9" s="1130">
        <v>0</v>
      </c>
      <c r="I9" s="1125">
        <v>0</v>
      </c>
      <c r="J9" s="1132">
        <v>1311.65</v>
      </c>
      <c r="K9" s="1125">
        <v>3699230</v>
      </c>
      <c r="L9" s="1133">
        <v>2111.67</v>
      </c>
      <c r="M9" s="1133">
        <v>11332141</v>
      </c>
      <c r="N9" s="1132">
        <v>2073.15</v>
      </c>
      <c r="O9" s="1125">
        <v>5983608</v>
      </c>
      <c r="P9" s="823" t="s">
        <v>1128</v>
      </c>
    </row>
    <row r="10" spans="1:16" s="1131" customFormat="1" ht="28.5" customHeight="1">
      <c r="A10" s="433" t="s">
        <v>493</v>
      </c>
      <c r="B10" s="1132">
        <v>43123.27</v>
      </c>
      <c r="C10" s="1125">
        <v>210993094</v>
      </c>
      <c r="D10" s="1132">
        <v>38042.74</v>
      </c>
      <c r="E10" s="1125">
        <v>190886221</v>
      </c>
      <c r="F10" s="1130">
        <v>0</v>
      </c>
      <c r="G10" s="1125">
        <v>0</v>
      </c>
      <c r="H10" s="1130">
        <v>0</v>
      </c>
      <c r="I10" s="1125">
        <v>0</v>
      </c>
      <c r="J10" s="1132">
        <v>1361.87</v>
      </c>
      <c r="K10" s="1125">
        <v>4535986</v>
      </c>
      <c r="L10" s="1133">
        <v>1784.31</v>
      </c>
      <c r="M10" s="1133">
        <v>8602725</v>
      </c>
      <c r="N10" s="1132">
        <v>1934.35</v>
      </c>
      <c r="O10" s="1125">
        <v>6968162</v>
      </c>
      <c r="P10" s="823" t="s">
        <v>493</v>
      </c>
    </row>
    <row r="11" spans="1:16" s="1131" customFormat="1" ht="28.5" customHeight="1">
      <c r="A11" s="433" t="s">
        <v>1014</v>
      </c>
      <c r="B11" s="1132">
        <v>41342.53</v>
      </c>
      <c r="C11" s="1125">
        <v>238851830</v>
      </c>
      <c r="D11" s="1132">
        <v>34037.81</v>
      </c>
      <c r="E11" s="1125">
        <v>213524000</v>
      </c>
      <c r="F11" s="1130">
        <v>0</v>
      </c>
      <c r="G11" s="1125">
        <v>0</v>
      </c>
      <c r="H11" s="1130">
        <v>0</v>
      </c>
      <c r="I11" s="1125">
        <v>0</v>
      </c>
      <c r="J11" s="1132">
        <v>1566.99</v>
      </c>
      <c r="K11" s="1125">
        <v>4483000</v>
      </c>
      <c r="L11" s="1133">
        <v>1782.41</v>
      </c>
      <c r="M11" s="1133">
        <v>10703885</v>
      </c>
      <c r="N11" s="1132">
        <v>3955.32</v>
      </c>
      <c r="O11" s="1125">
        <v>10140945</v>
      </c>
      <c r="P11" s="823" t="s">
        <v>1014</v>
      </c>
    </row>
    <row r="12" spans="1:16" s="1129" customFormat="1" ht="28.5" customHeight="1">
      <c r="A12" s="1134" t="s">
        <v>1129</v>
      </c>
      <c r="B12" s="1182">
        <f>SUM(B13:B24)</f>
        <v>61580.79</v>
      </c>
      <c r="C12" s="1135">
        <f>SUM(C13:C24)</f>
        <v>267691264</v>
      </c>
      <c r="D12" s="1183">
        <f>SUM(D13:D24)</f>
        <v>56135</v>
      </c>
      <c r="E12" s="1136">
        <f aca="true" t="shared" si="0" ref="E12:O12">SUM(E13:E24)</f>
        <v>250280374</v>
      </c>
      <c r="F12" s="1136">
        <f t="shared" si="0"/>
        <v>0</v>
      </c>
      <c r="G12" s="1136">
        <f t="shared" si="0"/>
        <v>0</v>
      </c>
      <c r="H12" s="1136">
        <f t="shared" si="0"/>
        <v>0</v>
      </c>
      <c r="I12" s="1136">
        <f t="shared" si="0"/>
        <v>0</v>
      </c>
      <c r="J12" s="1136">
        <f t="shared" si="0"/>
        <v>1232</v>
      </c>
      <c r="K12" s="1136">
        <f t="shared" si="0"/>
        <v>3466955</v>
      </c>
      <c r="L12" s="1182">
        <f t="shared" si="0"/>
        <v>1497.79</v>
      </c>
      <c r="M12" s="1136">
        <f t="shared" si="0"/>
        <v>6854506</v>
      </c>
      <c r="N12" s="1136">
        <f t="shared" si="0"/>
        <v>2716</v>
      </c>
      <c r="O12" s="1136">
        <f t="shared" si="0"/>
        <v>7089429</v>
      </c>
      <c r="P12" s="1137" t="s">
        <v>1129</v>
      </c>
    </row>
    <row r="13" spans="1:16" s="1143" customFormat="1" ht="28.5" customHeight="1">
      <c r="A13" s="1138" t="s">
        <v>1130</v>
      </c>
      <c r="B13" s="1186">
        <f aca="true" t="shared" si="1" ref="B13:C24">SUM(D13,F13,H13,J13,L13,N13)</f>
        <v>3979</v>
      </c>
      <c r="C13" s="1140">
        <f t="shared" si="1"/>
        <v>23882474</v>
      </c>
      <c r="D13" s="1184">
        <v>3766</v>
      </c>
      <c r="E13" s="1141">
        <v>22919859</v>
      </c>
      <c r="F13" s="1141">
        <v>0</v>
      </c>
      <c r="G13" s="1141">
        <v>0</v>
      </c>
      <c r="H13" s="1141">
        <v>0</v>
      </c>
      <c r="I13" s="1141">
        <v>0</v>
      </c>
      <c r="J13" s="1139">
        <v>0</v>
      </c>
      <c r="K13" s="1141">
        <v>0</v>
      </c>
      <c r="L13" s="1186">
        <v>84</v>
      </c>
      <c r="M13" s="1141">
        <v>510245</v>
      </c>
      <c r="N13" s="1141">
        <v>129</v>
      </c>
      <c r="O13" s="1141">
        <v>452370</v>
      </c>
      <c r="P13" s="1142" t="s">
        <v>1131</v>
      </c>
    </row>
    <row r="14" spans="1:16" s="1143" customFormat="1" ht="28.5" customHeight="1">
      <c r="A14" s="1138" t="s">
        <v>1132</v>
      </c>
      <c r="B14" s="1186">
        <f t="shared" si="1"/>
        <v>8835.46</v>
      </c>
      <c r="C14" s="1140">
        <f t="shared" si="1"/>
        <v>20622203</v>
      </c>
      <c r="D14" s="1184">
        <v>8625</v>
      </c>
      <c r="E14" s="1141">
        <v>19936209</v>
      </c>
      <c r="F14" s="1141">
        <v>0</v>
      </c>
      <c r="G14" s="1141">
        <v>0</v>
      </c>
      <c r="H14" s="1141">
        <v>0</v>
      </c>
      <c r="I14" s="1141">
        <v>0</v>
      </c>
      <c r="J14" s="1188">
        <v>44</v>
      </c>
      <c r="K14" s="1141">
        <v>29627</v>
      </c>
      <c r="L14" s="1186">
        <v>71.46</v>
      </c>
      <c r="M14" s="1141">
        <v>415429</v>
      </c>
      <c r="N14" s="1141">
        <v>95</v>
      </c>
      <c r="O14" s="1141">
        <v>240938</v>
      </c>
      <c r="P14" s="1142" t="s">
        <v>1133</v>
      </c>
    </row>
    <row r="15" spans="1:16" s="1143" customFormat="1" ht="28.5" customHeight="1">
      <c r="A15" s="1138" t="s">
        <v>1134</v>
      </c>
      <c r="B15" s="1186">
        <f t="shared" si="1"/>
        <v>4998</v>
      </c>
      <c r="C15" s="1140">
        <f t="shared" si="1"/>
        <v>18801964</v>
      </c>
      <c r="D15" s="1184">
        <v>4397</v>
      </c>
      <c r="E15" s="1141">
        <v>16818066</v>
      </c>
      <c r="F15" s="1141">
        <v>0</v>
      </c>
      <c r="G15" s="1141">
        <v>0</v>
      </c>
      <c r="H15" s="1141">
        <v>0</v>
      </c>
      <c r="I15" s="1141">
        <v>0</v>
      </c>
      <c r="J15" s="1188">
        <v>0</v>
      </c>
      <c r="K15" s="1141">
        <v>0</v>
      </c>
      <c r="L15" s="1186">
        <v>252</v>
      </c>
      <c r="M15" s="1141">
        <v>1137931</v>
      </c>
      <c r="N15" s="1141">
        <v>349</v>
      </c>
      <c r="O15" s="1141">
        <v>845967</v>
      </c>
      <c r="P15" s="1142" t="s">
        <v>1135</v>
      </c>
    </row>
    <row r="16" spans="1:16" s="1143" customFormat="1" ht="28.5" customHeight="1">
      <c r="A16" s="1138" t="s">
        <v>1136</v>
      </c>
      <c r="B16" s="1186">
        <f t="shared" si="1"/>
        <v>4724.73</v>
      </c>
      <c r="C16" s="1140">
        <f t="shared" si="1"/>
        <v>23175593</v>
      </c>
      <c r="D16" s="1184">
        <v>4246</v>
      </c>
      <c r="E16" s="1141">
        <v>21468322</v>
      </c>
      <c r="F16" s="1141">
        <v>0</v>
      </c>
      <c r="G16" s="1141">
        <v>0</v>
      </c>
      <c r="H16" s="1141">
        <v>0</v>
      </c>
      <c r="I16" s="1141">
        <v>0</v>
      </c>
      <c r="J16" s="1188">
        <v>0</v>
      </c>
      <c r="K16" s="1141">
        <v>0</v>
      </c>
      <c r="L16" s="1186">
        <v>199.73</v>
      </c>
      <c r="M16" s="1141">
        <v>951215</v>
      </c>
      <c r="N16" s="1141">
        <v>279</v>
      </c>
      <c r="O16" s="1141">
        <v>756056</v>
      </c>
      <c r="P16" s="1142" t="s">
        <v>1137</v>
      </c>
    </row>
    <row r="17" spans="1:16" s="1143" customFormat="1" ht="28.5" customHeight="1">
      <c r="A17" s="1138" t="s">
        <v>1138</v>
      </c>
      <c r="B17" s="1186">
        <v>5030.6</v>
      </c>
      <c r="C17" s="1140">
        <f t="shared" si="1"/>
        <v>21288015</v>
      </c>
      <c r="D17" s="1184">
        <v>4620</v>
      </c>
      <c r="E17" s="1141">
        <v>19927036</v>
      </c>
      <c r="F17" s="1141">
        <v>0</v>
      </c>
      <c r="G17" s="1141">
        <v>0</v>
      </c>
      <c r="H17" s="1141">
        <v>0</v>
      </c>
      <c r="I17" s="1141">
        <v>0</v>
      </c>
      <c r="J17" s="1188">
        <v>9</v>
      </c>
      <c r="K17" s="1141">
        <v>61055</v>
      </c>
      <c r="L17" s="1186">
        <v>128.6</v>
      </c>
      <c r="M17" s="1141">
        <v>609504</v>
      </c>
      <c r="N17" s="1141">
        <v>273</v>
      </c>
      <c r="O17" s="1141">
        <v>690420</v>
      </c>
      <c r="P17" s="1142" t="s">
        <v>1139</v>
      </c>
    </row>
    <row r="18" spans="1:16" s="1143" customFormat="1" ht="28.5" customHeight="1">
      <c r="A18" s="1138" t="s">
        <v>1140</v>
      </c>
      <c r="B18" s="1186">
        <f t="shared" si="1"/>
        <v>6292</v>
      </c>
      <c r="C18" s="1140">
        <f t="shared" si="1"/>
        <v>20850739</v>
      </c>
      <c r="D18" s="1184">
        <v>5670</v>
      </c>
      <c r="E18" s="1141">
        <v>19044479</v>
      </c>
      <c r="F18" s="1141">
        <v>0</v>
      </c>
      <c r="G18" s="1141">
        <v>0</v>
      </c>
      <c r="H18" s="1141">
        <v>0</v>
      </c>
      <c r="I18" s="1141">
        <v>0</v>
      </c>
      <c r="J18" s="1188">
        <v>247</v>
      </c>
      <c r="K18" s="1141">
        <v>754085</v>
      </c>
      <c r="L18" s="1186">
        <v>61</v>
      </c>
      <c r="M18" s="1141">
        <v>329486</v>
      </c>
      <c r="N18" s="1141">
        <v>314</v>
      </c>
      <c r="O18" s="1141">
        <v>722689</v>
      </c>
      <c r="P18" s="1142" t="s">
        <v>1141</v>
      </c>
    </row>
    <row r="19" spans="1:16" s="1143" customFormat="1" ht="28.5" customHeight="1">
      <c r="A19" s="1138" t="s">
        <v>1142</v>
      </c>
      <c r="B19" s="1186">
        <f t="shared" si="1"/>
        <v>4036</v>
      </c>
      <c r="C19" s="1140">
        <f t="shared" si="1"/>
        <v>21308612</v>
      </c>
      <c r="D19" s="1184">
        <v>3712</v>
      </c>
      <c r="E19" s="1141">
        <v>20476469</v>
      </c>
      <c r="F19" s="1141">
        <v>0</v>
      </c>
      <c r="G19" s="1141">
        <v>0</v>
      </c>
      <c r="H19" s="1141">
        <v>0</v>
      </c>
      <c r="I19" s="1141">
        <v>0</v>
      </c>
      <c r="J19" s="1188">
        <v>127</v>
      </c>
      <c r="K19" s="1141">
        <v>290027</v>
      </c>
      <c r="L19" s="1186">
        <v>2</v>
      </c>
      <c r="M19" s="1141">
        <v>2470</v>
      </c>
      <c r="N19" s="1141">
        <v>195</v>
      </c>
      <c r="O19" s="1141">
        <v>539646</v>
      </c>
      <c r="P19" s="1142" t="s">
        <v>1143</v>
      </c>
    </row>
    <row r="20" spans="1:16" s="1143" customFormat="1" ht="28.5" customHeight="1">
      <c r="A20" s="1138" t="s">
        <v>1144</v>
      </c>
      <c r="B20" s="1186">
        <f t="shared" si="1"/>
        <v>4236</v>
      </c>
      <c r="C20" s="1140">
        <f t="shared" si="1"/>
        <v>21766821</v>
      </c>
      <c r="D20" s="1184">
        <v>3344</v>
      </c>
      <c r="E20" s="1141">
        <v>18934696</v>
      </c>
      <c r="F20" s="1141">
        <v>0</v>
      </c>
      <c r="G20" s="1141">
        <v>0</v>
      </c>
      <c r="H20" s="1141">
        <v>0</v>
      </c>
      <c r="I20" s="1141">
        <v>0</v>
      </c>
      <c r="J20" s="1188">
        <v>739</v>
      </c>
      <c r="K20" s="1141">
        <v>2331982</v>
      </c>
      <c r="L20" s="1186">
        <v>1</v>
      </c>
      <c r="M20" s="1141">
        <v>24657</v>
      </c>
      <c r="N20" s="1141">
        <v>152</v>
      </c>
      <c r="O20" s="1141">
        <v>475486</v>
      </c>
      <c r="P20" s="1142" t="s">
        <v>1145</v>
      </c>
    </row>
    <row r="21" spans="1:16" s="1143" customFormat="1" ht="28.5" customHeight="1">
      <c r="A21" s="1138" t="s">
        <v>1146</v>
      </c>
      <c r="B21" s="1186">
        <f t="shared" si="1"/>
        <v>5667</v>
      </c>
      <c r="C21" s="1140">
        <f t="shared" si="1"/>
        <v>27041471</v>
      </c>
      <c r="D21" s="1184">
        <v>5427</v>
      </c>
      <c r="E21" s="1141">
        <v>26470677</v>
      </c>
      <c r="F21" s="1141">
        <v>0</v>
      </c>
      <c r="G21" s="1141">
        <v>0</v>
      </c>
      <c r="H21" s="1141">
        <v>0</v>
      </c>
      <c r="I21" s="1141">
        <v>0</v>
      </c>
      <c r="J21" s="1188">
        <v>0</v>
      </c>
      <c r="K21" s="1141">
        <v>0</v>
      </c>
      <c r="L21" s="1186">
        <v>0</v>
      </c>
      <c r="M21" s="1141">
        <v>8102</v>
      </c>
      <c r="N21" s="1141">
        <v>240</v>
      </c>
      <c r="O21" s="1141">
        <v>562692</v>
      </c>
      <c r="P21" s="1142" t="s">
        <v>1147</v>
      </c>
    </row>
    <row r="22" spans="1:16" s="1143" customFormat="1" ht="28.5" customHeight="1">
      <c r="A22" s="1138" t="s">
        <v>1148</v>
      </c>
      <c r="B22" s="1186">
        <f t="shared" si="1"/>
        <v>4525</v>
      </c>
      <c r="C22" s="1140">
        <f t="shared" si="1"/>
        <v>22573127</v>
      </c>
      <c r="D22" s="1184">
        <v>3919</v>
      </c>
      <c r="E22" s="1141">
        <v>20737953</v>
      </c>
      <c r="F22" s="1141">
        <v>0</v>
      </c>
      <c r="G22" s="1141">
        <v>0</v>
      </c>
      <c r="H22" s="1141">
        <v>0</v>
      </c>
      <c r="I22" s="1141">
        <v>0</v>
      </c>
      <c r="J22" s="1188">
        <v>0</v>
      </c>
      <c r="K22" s="1141">
        <v>0</v>
      </c>
      <c r="L22" s="1186">
        <v>226</v>
      </c>
      <c r="M22" s="1141">
        <v>902881</v>
      </c>
      <c r="N22" s="1141">
        <v>380</v>
      </c>
      <c r="O22" s="1141">
        <v>932293</v>
      </c>
      <c r="P22" s="1142" t="s">
        <v>1149</v>
      </c>
    </row>
    <row r="23" spans="1:16" s="1143" customFormat="1" ht="28.5" customHeight="1">
      <c r="A23" s="1138" t="s">
        <v>1150</v>
      </c>
      <c r="B23" s="1186">
        <f t="shared" si="1"/>
        <v>6288</v>
      </c>
      <c r="C23" s="1140">
        <f t="shared" si="1"/>
        <v>28798354</v>
      </c>
      <c r="D23" s="1184">
        <v>5832</v>
      </c>
      <c r="E23" s="1141">
        <v>27101089</v>
      </c>
      <c r="F23" s="1141">
        <v>0</v>
      </c>
      <c r="G23" s="1141">
        <v>0</v>
      </c>
      <c r="H23" s="1141">
        <v>0</v>
      </c>
      <c r="I23" s="1141">
        <v>0</v>
      </c>
      <c r="J23" s="1188">
        <v>0</v>
      </c>
      <c r="K23" s="1141">
        <v>0</v>
      </c>
      <c r="L23" s="1186">
        <v>301</v>
      </c>
      <c r="M23" s="1141">
        <v>1258345</v>
      </c>
      <c r="N23" s="1141">
        <v>155</v>
      </c>
      <c r="O23" s="1141">
        <v>438920</v>
      </c>
      <c r="P23" s="1142" t="s">
        <v>1151</v>
      </c>
    </row>
    <row r="24" spans="1:16" s="1143" customFormat="1" ht="28.5" customHeight="1" thickBot="1">
      <c r="A24" s="1144" t="s">
        <v>1152</v>
      </c>
      <c r="B24" s="1187">
        <f t="shared" si="1"/>
        <v>2969</v>
      </c>
      <c r="C24" s="1145">
        <f t="shared" si="1"/>
        <v>17581891</v>
      </c>
      <c r="D24" s="1185">
        <v>2577</v>
      </c>
      <c r="E24" s="1146">
        <v>16445519</v>
      </c>
      <c r="F24" s="1146">
        <v>0</v>
      </c>
      <c r="G24" s="1146">
        <v>0</v>
      </c>
      <c r="H24" s="1146">
        <v>0</v>
      </c>
      <c r="I24" s="1146">
        <v>0</v>
      </c>
      <c r="J24" s="1189">
        <v>66</v>
      </c>
      <c r="K24" s="1146">
        <v>179</v>
      </c>
      <c r="L24" s="1190">
        <v>171</v>
      </c>
      <c r="M24" s="1146">
        <v>704241</v>
      </c>
      <c r="N24" s="1146">
        <v>155</v>
      </c>
      <c r="O24" s="1146">
        <v>431952</v>
      </c>
      <c r="P24" s="1147" t="s">
        <v>1153</v>
      </c>
    </row>
    <row r="25" spans="1:16" s="651" customFormat="1" ht="15" customHeight="1">
      <c r="A25" s="1041" t="s">
        <v>310</v>
      </c>
      <c r="B25" s="106"/>
      <c r="C25" s="1042"/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1043" t="s">
        <v>893</v>
      </c>
    </row>
    <row r="26" ht="14.25">
      <c r="A26" s="355" t="s">
        <v>833</v>
      </c>
    </row>
    <row r="27" ht="14.25">
      <c r="A27" s="356"/>
    </row>
  </sheetData>
  <mergeCells count="17">
    <mergeCell ref="J4:K4"/>
    <mergeCell ref="L4:M4"/>
    <mergeCell ref="N4:O4"/>
    <mergeCell ref="B4:C4"/>
    <mergeCell ref="D4:E4"/>
    <mergeCell ref="F4:G4"/>
    <mergeCell ref="H4:I4"/>
    <mergeCell ref="A1:P1"/>
    <mergeCell ref="B3:C3"/>
    <mergeCell ref="D3:E3"/>
    <mergeCell ref="F3:G3"/>
    <mergeCell ref="H3:I3"/>
    <mergeCell ref="J3:K3"/>
    <mergeCell ref="L3:M3"/>
    <mergeCell ref="N3:O3"/>
    <mergeCell ref="P3:P6"/>
    <mergeCell ref="A3:A6"/>
  </mergeCells>
  <printOptions/>
  <pageMargins left="0.34" right="0.44" top="0.76" bottom="0.64" header="0.49" footer="0.5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7">
      <selection activeCell="V11" sqref="V11"/>
    </sheetView>
  </sheetViews>
  <sheetFormatPr defaultColWidth="8.88671875" defaultRowHeight="13.5"/>
  <cols>
    <col min="1" max="1" width="5.4453125" style="130" customWidth="1"/>
    <col min="2" max="2" width="4.77734375" style="130" customWidth="1"/>
    <col min="3" max="3" width="6.77734375" style="130" customWidth="1"/>
    <col min="4" max="4" width="4.77734375" style="130" customWidth="1"/>
    <col min="5" max="5" width="5.3359375" style="130" customWidth="1"/>
    <col min="6" max="6" width="4.77734375" style="130" customWidth="1"/>
    <col min="7" max="7" width="6.77734375" style="130" customWidth="1"/>
    <col min="8" max="8" width="4.77734375" style="130" customWidth="1"/>
    <col min="9" max="9" width="5.3359375" style="130" customWidth="1"/>
    <col min="10" max="10" width="4.88671875" style="130" customWidth="1"/>
    <col min="11" max="11" width="6.77734375" style="130" customWidth="1"/>
    <col min="12" max="12" width="4.77734375" style="130" customWidth="1"/>
    <col min="13" max="13" width="5.3359375" style="130" customWidth="1"/>
    <col min="14" max="14" width="4.77734375" style="130" customWidth="1"/>
    <col min="15" max="15" width="6.77734375" style="130" customWidth="1"/>
    <col min="16" max="16" width="4.77734375" style="130" customWidth="1"/>
    <col min="17" max="17" width="5.3359375" style="130" customWidth="1"/>
    <col min="18" max="18" width="4.77734375" style="130" customWidth="1"/>
    <col min="19" max="19" width="6.77734375" style="130" customWidth="1"/>
    <col min="20" max="20" width="4.77734375" style="130" customWidth="1"/>
    <col min="21" max="21" width="5.3359375" style="130" customWidth="1"/>
    <col min="22" max="22" width="4.77734375" style="130" customWidth="1"/>
    <col min="23" max="16384" width="8.88671875" style="130" customWidth="1"/>
  </cols>
  <sheetData>
    <row r="1" spans="1:22" s="597" customFormat="1" ht="35.25" customHeight="1">
      <c r="A1" s="1385" t="s">
        <v>311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  <c r="U1" s="1385"/>
      <c r="V1" s="1385"/>
    </row>
    <row r="2" spans="1:22" s="321" customFormat="1" ht="18" customHeight="1">
      <c r="A2" s="985" t="s">
        <v>312</v>
      </c>
      <c r="B2" s="985"/>
      <c r="C2" s="630"/>
      <c r="D2" s="630"/>
      <c r="E2" s="630"/>
      <c r="F2" s="985"/>
      <c r="G2" s="630"/>
      <c r="H2" s="630"/>
      <c r="I2" s="630"/>
      <c r="J2" s="985"/>
      <c r="K2" s="630"/>
      <c r="L2" s="630"/>
      <c r="M2" s="630"/>
      <c r="N2" s="985"/>
      <c r="O2" s="630"/>
      <c r="P2" s="630"/>
      <c r="Q2" s="630"/>
      <c r="R2" s="985"/>
      <c r="S2" s="630"/>
      <c r="T2" s="630"/>
      <c r="U2" s="630"/>
      <c r="V2" s="1027" t="s">
        <v>313</v>
      </c>
    </row>
    <row r="3" spans="1:22" s="141" customFormat="1" ht="42" customHeight="1">
      <c r="A3" s="1573" t="s">
        <v>1398</v>
      </c>
      <c r="B3" s="1299" t="s">
        <v>1154</v>
      </c>
      <c r="C3" s="1289"/>
      <c r="D3" s="1289"/>
      <c r="E3" s="1290"/>
      <c r="F3" s="1610" t="s">
        <v>1155</v>
      </c>
      <c r="G3" s="1289"/>
      <c r="H3" s="1289"/>
      <c r="I3" s="1290"/>
      <c r="J3" s="1610" t="s">
        <v>1156</v>
      </c>
      <c r="K3" s="1289"/>
      <c r="L3" s="1289"/>
      <c r="M3" s="1290"/>
      <c r="N3" s="1610" t="s">
        <v>1157</v>
      </c>
      <c r="O3" s="1289"/>
      <c r="P3" s="1289"/>
      <c r="Q3" s="1290"/>
      <c r="R3" s="1610" t="s">
        <v>1158</v>
      </c>
      <c r="S3" s="1289"/>
      <c r="T3" s="1289"/>
      <c r="U3" s="1290"/>
      <c r="V3" s="1611" t="s">
        <v>498</v>
      </c>
    </row>
    <row r="4" spans="1:22" s="321" customFormat="1" ht="39.75" customHeight="1">
      <c r="A4" s="1427"/>
      <c r="B4" s="153" t="s">
        <v>1159</v>
      </c>
      <c r="C4" s="548" t="s">
        <v>1160</v>
      </c>
      <c r="D4" s="153" t="s">
        <v>1161</v>
      </c>
      <c r="E4" s="548" t="s">
        <v>1162</v>
      </c>
      <c r="F4" s="153" t="s">
        <v>1159</v>
      </c>
      <c r="G4" s="548" t="s">
        <v>1160</v>
      </c>
      <c r="H4" s="153" t="s">
        <v>1161</v>
      </c>
      <c r="I4" s="548" t="s">
        <v>1162</v>
      </c>
      <c r="J4" s="153" t="s">
        <v>1159</v>
      </c>
      <c r="K4" s="548" t="s">
        <v>1160</v>
      </c>
      <c r="L4" s="153" t="s">
        <v>1161</v>
      </c>
      <c r="M4" s="548" t="s">
        <v>1162</v>
      </c>
      <c r="N4" s="153" t="s">
        <v>1159</v>
      </c>
      <c r="O4" s="548" t="s">
        <v>1160</v>
      </c>
      <c r="P4" s="153" t="s">
        <v>1161</v>
      </c>
      <c r="Q4" s="548" t="s">
        <v>1162</v>
      </c>
      <c r="R4" s="153" t="s">
        <v>1159</v>
      </c>
      <c r="S4" s="548" t="s">
        <v>1160</v>
      </c>
      <c r="T4" s="153" t="s">
        <v>1161</v>
      </c>
      <c r="U4" s="548" t="s">
        <v>1162</v>
      </c>
      <c r="V4" s="1440"/>
    </row>
    <row r="5" spans="1:22" s="321" customFormat="1" ht="55.5" customHeight="1">
      <c r="A5" s="1428"/>
      <c r="B5" s="158" t="s">
        <v>314</v>
      </c>
      <c r="C5" s="1044" t="s">
        <v>315</v>
      </c>
      <c r="D5" s="158" t="s">
        <v>316</v>
      </c>
      <c r="E5" s="608" t="s">
        <v>317</v>
      </c>
      <c r="F5" s="158" t="s">
        <v>314</v>
      </c>
      <c r="G5" s="1044" t="s">
        <v>315</v>
      </c>
      <c r="H5" s="550" t="s">
        <v>318</v>
      </c>
      <c r="I5" s="608" t="s">
        <v>317</v>
      </c>
      <c r="J5" s="158" t="s">
        <v>314</v>
      </c>
      <c r="K5" s="1044" t="s">
        <v>315</v>
      </c>
      <c r="L5" s="550" t="s">
        <v>318</v>
      </c>
      <c r="M5" s="608" t="s">
        <v>317</v>
      </c>
      <c r="N5" s="158" t="s">
        <v>314</v>
      </c>
      <c r="O5" s="1044" t="s">
        <v>315</v>
      </c>
      <c r="P5" s="550" t="s">
        <v>318</v>
      </c>
      <c r="Q5" s="608" t="s">
        <v>317</v>
      </c>
      <c r="R5" s="158" t="s">
        <v>314</v>
      </c>
      <c r="S5" s="1044" t="s">
        <v>315</v>
      </c>
      <c r="T5" s="550" t="s">
        <v>318</v>
      </c>
      <c r="U5" s="608" t="s">
        <v>317</v>
      </c>
      <c r="V5" s="1441"/>
    </row>
    <row r="6" spans="1:22" s="141" customFormat="1" ht="39.75" customHeight="1">
      <c r="A6" s="646">
        <v>2000</v>
      </c>
      <c r="B6" s="1304">
        <f aca="true" t="shared" si="0" ref="B6:E11">SUM(F6,J6,N6,R6)</f>
        <v>23</v>
      </c>
      <c r="C6" s="646">
        <f>SUM(G6,K6,O6,S6)</f>
        <v>59</v>
      </c>
      <c r="D6" s="729">
        <f>SUM(H6,L6,P6,T6)</f>
        <v>60.1</v>
      </c>
      <c r="E6" s="730">
        <f>SUM(I6,M6,Q6,U6)</f>
        <v>473</v>
      </c>
      <c r="F6" s="1304">
        <v>10</v>
      </c>
      <c r="G6" s="646">
        <v>40</v>
      </c>
      <c r="H6" s="729">
        <v>45.2</v>
      </c>
      <c r="I6" s="729">
        <v>288.9</v>
      </c>
      <c r="J6" s="728">
        <v>0</v>
      </c>
      <c r="K6" s="729">
        <v>0</v>
      </c>
      <c r="L6" s="729">
        <v>0</v>
      </c>
      <c r="M6" s="730">
        <v>0</v>
      </c>
      <c r="N6" s="728">
        <v>4</v>
      </c>
      <c r="O6" s="646">
        <v>3</v>
      </c>
      <c r="P6" s="729">
        <v>2</v>
      </c>
      <c r="Q6" s="729">
        <v>114.6</v>
      </c>
      <c r="R6" s="728">
        <v>9</v>
      </c>
      <c r="S6" s="646">
        <v>16</v>
      </c>
      <c r="T6" s="729">
        <v>12.9</v>
      </c>
      <c r="U6" s="729">
        <v>69.5</v>
      </c>
      <c r="V6" s="588">
        <v>2000</v>
      </c>
    </row>
    <row r="7" spans="1:22" s="141" customFormat="1" ht="39.75" customHeight="1">
      <c r="A7" s="646">
        <v>2001</v>
      </c>
      <c r="B7" s="1304">
        <f t="shared" si="0"/>
        <v>86</v>
      </c>
      <c r="C7" s="646">
        <f t="shared" si="0"/>
        <v>253</v>
      </c>
      <c r="D7" s="729">
        <f t="shared" si="0"/>
        <v>274.29999999999995</v>
      </c>
      <c r="E7" s="730">
        <f t="shared" si="0"/>
        <v>1570.8999999999999</v>
      </c>
      <c r="F7" s="1304">
        <v>15</v>
      </c>
      <c r="G7" s="646">
        <v>24</v>
      </c>
      <c r="H7" s="729">
        <v>29.7</v>
      </c>
      <c r="I7" s="729">
        <v>291.2</v>
      </c>
      <c r="J7" s="728">
        <v>2</v>
      </c>
      <c r="K7" s="646">
        <v>2</v>
      </c>
      <c r="L7" s="729">
        <v>1.4</v>
      </c>
      <c r="M7" s="729">
        <v>30.4</v>
      </c>
      <c r="N7" s="728">
        <v>28</v>
      </c>
      <c r="O7" s="646">
        <v>65</v>
      </c>
      <c r="P7" s="729">
        <v>59.5</v>
      </c>
      <c r="Q7" s="729">
        <v>855.8</v>
      </c>
      <c r="R7" s="728">
        <v>41</v>
      </c>
      <c r="S7" s="646">
        <v>162</v>
      </c>
      <c r="T7" s="729">
        <v>183.7</v>
      </c>
      <c r="U7" s="729">
        <v>393.5</v>
      </c>
      <c r="V7" s="588">
        <v>2001</v>
      </c>
    </row>
    <row r="8" spans="1:22" s="141" customFormat="1" ht="39.75" customHeight="1">
      <c r="A8" s="646">
        <v>2002</v>
      </c>
      <c r="B8" s="1304">
        <f t="shared" si="0"/>
        <v>173</v>
      </c>
      <c r="C8" s="646">
        <f t="shared" si="0"/>
        <v>410</v>
      </c>
      <c r="D8" s="729">
        <f t="shared" si="0"/>
        <v>780.3000000000001</v>
      </c>
      <c r="E8" s="730">
        <f t="shared" si="0"/>
        <v>5429.8</v>
      </c>
      <c r="F8" s="1304">
        <v>16</v>
      </c>
      <c r="G8" s="646">
        <v>23</v>
      </c>
      <c r="H8" s="729">
        <v>50</v>
      </c>
      <c r="I8" s="729">
        <v>383.5</v>
      </c>
      <c r="J8" s="728">
        <v>15</v>
      </c>
      <c r="K8" s="646">
        <v>28</v>
      </c>
      <c r="L8" s="729">
        <v>36.6</v>
      </c>
      <c r="M8" s="729">
        <v>252</v>
      </c>
      <c r="N8" s="728">
        <v>75</v>
      </c>
      <c r="O8" s="646">
        <v>107</v>
      </c>
      <c r="P8" s="729">
        <v>449.6</v>
      </c>
      <c r="Q8" s="729">
        <v>1853.5</v>
      </c>
      <c r="R8" s="728">
        <v>67</v>
      </c>
      <c r="S8" s="646">
        <v>252</v>
      </c>
      <c r="T8" s="729">
        <v>244.1</v>
      </c>
      <c r="U8" s="729">
        <v>2940.8</v>
      </c>
      <c r="V8" s="588">
        <v>2002</v>
      </c>
    </row>
    <row r="9" spans="1:22" s="141" customFormat="1" ht="39.75" customHeight="1">
      <c r="A9" s="646">
        <v>2003</v>
      </c>
      <c r="B9" s="1304">
        <f t="shared" si="0"/>
        <v>362</v>
      </c>
      <c r="C9" s="646">
        <f t="shared" si="0"/>
        <v>680</v>
      </c>
      <c r="D9" s="729">
        <f t="shared" si="0"/>
        <v>1405.4</v>
      </c>
      <c r="E9" s="730">
        <f t="shared" si="0"/>
        <v>11597</v>
      </c>
      <c r="F9" s="1304">
        <v>16</v>
      </c>
      <c r="G9" s="646">
        <v>25</v>
      </c>
      <c r="H9" s="729">
        <v>169</v>
      </c>
      <c r="I9" s="729">
        <v>1608</v>
      </c>
      <c r="J9" s="728">
        <v>41</v>
      </c>
      <c r="K9" s="646">
        <v>70</v>
      </c>
      <c r="L9" s="729">
        <v>257.8</v>
      </c>
      <c r="M9" s="729">
        <v>840</v>
      </c>
      <c r="N9" s="728">
        <v>146</v>
      </c>
      <c r="O9" s="646">
        <v>186</v>
      </c>
      <c r="P9" s="729">
        <v>592.1</v>
      </c>
      <c r="Q9" s="729">
        <v>4340</v>
      </c>
      <c r="R9" s="728">
        <v>159</v>
      </c>
      <c r="S9" s="646">
        <v>399</v>
      </c>
      <c r="T9" s="729">
        <v>386.5</v>
      </c>
      <c r="U9" s="729">
        <v>4809</v>
      </c>
      <c r="V9" s="588">
        <v>2003</v>
      </c>
    </row>
    <row r="10" spans="1:22" s="141" customFormat="1" ht="39.75" customHeight="1">
      <c r="A10" s="646">
        <v>2004</v>
      </c>
      <c r="B10" s="1304">
        <v>420</v>
      </c>
      <c r="C10" s="646">
        <v>724</v>
      </c>
      <c r="D10" s="729">
        <v>1479</v>
      </c>
      <c r="E10" s="730">
        <v>11573</v>
      </c>
      <c r="F10" s="1304">
        <v>23</v>
      </c>
      <c r="G10" s="646">
        <v>48</v>
      </c>
      <c r="H10" s="729">
        <v>359</v>
      </c>
      <c r="I10" s="729">
        <v>1471</v>
      </c>
      <c r="J10" s="728">
        <v>55</v>
      </c>
      <c r="K10" s="646">
        <v>97</v>
      </c>
      <c r="L10" s="729">
        <v>131</v>
      </c>
      <c r="M10" s="729">
        <v>1276</v>
      </c>
      <c r="N10" s="728">
        <v>191</v>
      </c>
      <c r="O10" s="646">
        <v>303</v>
      </c>
      <c r="P10" s="729">
        <v>758</v>
      </c>
      <c r="Q10" s="729">
        <v>4528</v>
      </c>
      <c r="R10" s="728">
        <v>151</v>
      </c>
      <c r="S10" s="646">
        <v>276</v>
      </c>
      <c r="T10" s="729">
        <v>231</v>
      </c>
      <c r="U10" s="729">
        <v>4298</v>
      </c>
      <c r="V10" s="588">
        <v>2004</v>
      </c>
    </row>
    <row r="11" spans="1:22" s="1009" customFormat="1" ht="39.75" customHeight="1">
      <c r="A11" s="1305">
        <v>2005</v>
      </c>
      <c r="B11" s="1306">
        <f t="shared" si="0"/>
        <v>545</v>
      </c>
      <c r="C11" s="1307">
        <f t="shared" si="0"/>
        <v>875</v>
      </c>
      <c r="D11" s="1308">
        <f t="shared" si="0"/>
        <v>1698</v>
      </c>
      <c r="E11" s="1308">
        <f t="shared" si="0"/>
        <v>20823</v>
      </c>
      <c r="F11" s="1306">
        <v>46</v>
      </c>
      <c r="G11" s="1307">
        <v>70</v>
      </c>
      <c r="H11" s="1308">
        <v>103</v>
      </c>
      <c r="I11" s="1308">
        <v>3822</v>
      </c>
      <c r="J11" s="1309">
        <v>60</v>
      </c>
      <c r="K11" s="1307">
        <v>89</v>
      </c>
      <c r="L11" s="1308">
        <v>168</v>
      </c>
      <c r="M11" s="1308">
        <v>2520</v>
      </c>
      <c r="N11" s="1309">
        <v>281</v>
      </c>
      <c r="O11" s="1307">
        <v>440</v>
      </c>
      <c r="P11" s="1308">
        <v>1171</v>
      </c>
      <c r="Q11" s="1308">
        <v>9702</v>
      </c>
      <c r="R11" s="1309">
        <v>158</v>
      </c>
      <c r="S11" s="1307">
        <v>276</v>
      </c>
      <c r="T11" s="1308">
        <v>256</v>
      </c>
      <c r="U11" s="1308">
        <v>4779</v>
      </c>
      <c r="V11" s="1310">
        <v>2005</v>
      </c>
    </row>
    <row r="12" spans="1:22" s="321" customFormat="1" ht="18" customHeight="1">
      <c r="A12" s="506" t="s">
        <v>319</v>
      </c>
      <c r="B12" s="506"/>
      <c r="C12" s="630"/>
      <c r="D12" s="630"/>
      <c r="E12" s="630"/>
      <c r="F12" s="506"/>
      <c r="G12" s="630"/>
      <c r="H12" s="630"/>
      <c r="I12" s="630"/>
      <c r="J12" s="506"/>
      <c r="K12" s="630"/>
      <c r="M12" s="630"/>
      <c r="N12" s="506"/>
      <c r="P12" s="630"/>
      <c r="R12" s="506"/>
      <c r="S12" s="630"/>
      <c r="T12" s="630"/>
      <c r="U12" s="630"/>
      <c r="V12" s="605" t="s">
        <v>320</v>
      </c>
    </row>
    <row r="13" s="321" customFormat="1" ht="12">
      <c r="A13" s="321" t="s">
        <v>321</v>
      </c>
    </row>
    <row r="14" s="141" customFormat="1" ht="13.5"/>
    <row r="15" s="141" customFormat="1" ht="13.5"/>
  </sheetData>
  <mergeCells count="8">
    <mergeCell ref="A1:V1"/>
    <mergeCell ref="B3:E3"/>
    <mergeCell ref="F3:I3"/>
    <mergeCell ref="J3:M3"/>
    <mergeCell ref="N3:Q3"/>
    <mergeCell ref="R3:U3"/>
    <mergeCell ref="A3:A5"/>
    <mergeCell ref="V3:V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"/>
  <sheetViews>
    <sheetView workbookViewId="0" topLeftCell="D7">
      <selection activeCell="H15" sqref="H15"/>
    </sheetView>
  </sheetViews>
  <sheetFormatPr defaultColWidth="8.88671875" defaultRowHeight="13.5"/>
  <cols>
    <col min="1" max="1" width="19.88671875" style="62" customWidth="1"/>
    <col min="2" max="7" width="18.77734375" style="62" customWidth="1"/>
    <col min="8" max="8" width="20.10546875" style="62" customWidth="1"/>
    <col min="9" max="16384" width="12.77734375" style="62" customWidth="1"/>
  </cols>
  <sheetData>
    <row r="1" spans="1:8" s="597" customFormat="1" ht="30.75" customHeight="1">
      <c r="A1" s="1385" t="s">
        <v>1211</v>
      </c>
      <c r="B1" s="1385"/>
      <c r="C1" s="1385"/>
      <c r="D1" s="1385"/>
      <c r="E1" s="1385"/>
      <c r="F1" s="1385"/>
      <c r="G1" s="1385"/>
      <c r="H1" s="1385"/>
    </row>
    <row r="2" spans="1:8" s="321" customFormat="1" ht="18" customHeight="1" thickBot="1">
      <c r="A2" s="321" t="s">
        <v>1212</v>
      </c>
      <c r="H2" s="605" t="s">
        <v>1213</v>
      </c>
    </row>
    <row r="3" spans="1:8" s="1214" customFormat="1" ht="51" customHeight="1">
      <c r="A3" s="1356" t="s">
        <v>464</v>
      </c>
      <c r="B3" s="1365" t="s">
        <v>111</v>
      </c>
      <c r="C3" s="1366"/>
      <c r="D3" s="1352" t="s">
        <v>112</v>
      </c>
      <c r="E3" s="1353"/>
      <c r="F3" s="1352" t="s">
        <v>113</v>
      </c>
      <c r="G3" s="1366"/>
      <c r="H3" s="1354" t="s">
        <v>498</v>
      </c>
    </row>
    <row r="4" spans="1:8" s="1214" customFormat="1" ht="39.75" customHeight="1">
      <c r="A4" s="1357"/>
      <c r="B4" s="1215" t="s">
        <v>114</v>
      </c>
      <c r="C4" s="1216" t="s">
        <v>115</v>
      </c>
      <c r="D4" s="1215" t="s">
        <v>114</v>
      </c>
      <c r="E4" s="1216" t="s">
        <v>115</v>
      </c>
      <c r="F4" s="1215" t="s">
        <v>114</v>
      </c>
      <c r="G4" s="1216" t="s">
        <v>115</v>
      </c>
      <c r="H4" s="1355"/>
    </row>
    <row r="5" spans="1:13" s="677" customFormat="1" ht="37.5" customHeight="1">
      <c r="A5" s="1040" t="s">
        <v>1214</v>
      </c>
      <c r="B5" s="1066">
        <f>SUM(D5,F5)</f>
        <v>565</v>
      </c>
      <c r="C5" s="1067">
        <v>240.1</v>
      </c>
      <c r="D5" s="1066">
        <v>565</v>
      </c>
      <c r="E5" s="1067">
        <v>240.1</v>
      </c>
      <c r="F5" s="1066" t="s">
        <v>1215</v>
      </c>
      <c r="G5" s="1066" t="s">
        <v>1215</v>
      </c>
      <c r="H5" s="1068" t="s">
        <v>1214</v>
      </c>
      <c r="I5" s="1069"/>
      <c r="J5" s="1069"/>
      <c r="K5" s="1069"/>
      <c r="L5" s="1069"/>
      <c r="M5" s="1006"/>
    </row>
    <row r="6" spans="1:8" s="1076" customFormat="1" ht="37.5" customHeight="1">
      <c r="A6" s="1070" t="s">
        <v>1216</v>
      </c>
      <c r="B6" s="1071">
        <v>12105</v>
      </c>
      <c r="C6" s="1072">
        <v>1770.8</v>
      </c>
      <c r="D6" s="1071">
        <v>8199</v>
      </c>
      <c r="E6" s="1073">
        <v>1296</v>
      </c>
      <c r="F6" s="1071">
        <v>3933</v>
      </c>
      <c r="G6" s="1074">
        <v>474.8</v>
      </c>
      <c r="H6" s="1075" t="s">
        <v>1216</v>
      </c>
    </row>
    <row r="7" spans="1:29" s="192" customFormat="1" ht="37.5" customHeight="1">
      <c r="A7" s="1040" t="s">
        <v>1217</v>
      </c>
      <c r="B7" s="1066">
        <f>SUM(D7,F7)</f>
        <v>565</v>
      </c>
      <c r="C7" s="1067">
        <v>240.1</v>
      </c>
      <c r="D7" s="1066">
        <v>565</v>
      </c>
      <c r="E7" s="1067">
        <v>240.1</v>
      </c>
      <c r="F7" s="1066" t="s">
        <v>1215</v>
      </c>
      <c r="G7" s="1066" t="s">
        <v>1215</v>
      </c>
      <c r="H7" s="1077" t="s">
        <v>1217</v>
      </c>
      <c r="I7" s="1069"/>
      <c r="J7" s="1069"/>
      <c r="K7" s="1069"/>
      <c r="L7" s="1069"/>
      <c r="M7" s="1006"/>
      <c r="N7" s="677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1:8" s="197" customFormat="1" ht="37.5" customHeight="1">
      <c r="A8" s="1078" t="s">
        <v>1218</v>
      </c>
      <c r="B8" s="193">
        <v>12132</v>
      </c>
      <c r="C8" s="194">
        <v>1770.8</v>
      </c>
      <c r="D8" s="193">
        <v>8199</v>
      </c>
      <c r="E8" s="195">
        <v>1296</v>
      </c>
      <c r="F8" s="193">
        <v>3933</v>
      </c>
      <c r="G8" s="196">
        <v>474.8</v>
      </c>
      <c r="H8" s="1079" t="s">
        <v>1218</v>
      </c>
    </row>
    <row r="9" spans="1:12" s="24" customFormat="1" ht="37.5" customHeight="1">
      <c r="A9" s="22" t="s">
        <v>1219</v>
      </c>
      <c r="B9" s="56">
        <v>565</v>
      </c>
      <c r="C9" s="36">
        <v>240.1</v>
      </c>
      <c r="D9" s="29">
        <v>565</v>
      </c>
      <c r="E9" s="36">
        <v>240.1</v>
      </c>
      <c r="F9" s="97">
        <v>0</v>
      </c>
      <c r="G9" s="97">
        <v>0</v>
      </c>
      <c r="H9" s="44" t="s">
        <v>1219</v>
      </c>
      <c r="I9" s="45"/>
      <c r="J9" s="45"/>
      <c r="K9" s="45"/>
      <c r="L9" s="45"/>
    </row>
    <row r="10" spans="1:8" s="197" customFormat="1" ht="37.5" customHeight="1">
      <c r="A10" s="1078" t="s">
        <v>1220</v>
      </c>
      <c r="B10" s="193">
        <v>11745</v>
      </c>
      <c r="C10" s="194">
        <v>1781.7</v>
      </c>
      <c r="D10" s="193">
        <v>7812</v>
      </c>
      <c r="E10" s="195">
        <v>1306.9</v>
      </c>
      <c r="F10" s="193">
        <v>3933</v>
      </c>
      <c r="G10" s="196">
        <v>474.8</v>
      </c>
      <c r="H10" s="1079" t="s">
        <v>1220</v>
      </c>
    </row>
    <row r="11" spans="1:12" s="24" customFormat="1" ht="37.5" customHeight="1">
      <c r="A11" s="22" t="s">
        <v>1221</v>
      </c>
      <c r="B11" s="56">
        <v>565</v>
      </c>
      <c r="C11" s="36">
        <v>240.1</v>
      </c>
      <c r="D11" s="29">
        <v>565</v>
      </c>
      <c r="E11" s="36">
        <v>240.1</v>
      </c>
      <c r="F11" s="97">
        <v>0</v>
      </c>
      <c r="G11" s="97">
        <v>0</v>
      </c>
      <c r="H11" s="44" t="s">
        <v>1221</v>
      </c>
      <c r="I11" s="45"/>
      <c r="J11" s="45"/>
      <c r="K11" s="45"/>
      <c r="L11" s="45"/>
    </row>
    <row r="12" spans="1:8" s="197" customFormat="1" ht="37.5" customHeight="1">
      <c r="A12" s="1078" t="s">
        <v>1222</v>
      </c>
      <c r="B12" s="193">
        <v>11745</v>
      </c>
      <c r="C12" s="194">
        <v>1781.7</v>
      </c>
      <c r="D12" s="193">
        <v>7812</v>
      </c>
      <c r="E12" s="195">
        <v>1307</v>
      </c>
      <c r="F12" s="193">
        <v>3933</v>
      </c>
      <c r="G12" s="196">
        <v>474.8</v>
      </c>
      <c r="H12" s="1079" t="s">
        <v>1222</v>
      </c>
    </row>
    <row r="13" spans="1:13" s="199" customFormat="1" ht="37.5" customHeight="1">
      <c r="A13" s="177" t="s">
        <v>1223</v>
      </c>
      <c r="B13" s="190">
        <f>SUM(D13,F13)</f>
        <v>565</v>
      </c>
      <c r="C13" s="191">
        <f>SUM(E13,G13)</f>
        <v>240.1</v>
      </c>
      <c r="D13" s="191">
        <v>565</v>
      </c>
      <c r="E13" s="191">
        <v>240.1</v>
      </c>
      <c r="F13" s="174">
        <v>0</v>
      </c>
      <c r="G13" s="174">
        <v>0</v>
      </c>
      <c r="H13" s="170" t="s">
        <v>1223</v>
      </c>
      <c r="I13" s="198"/>
      <c r="J13" s="198"/>
      <c r="K13" s="198"/>
      <c r="L13" s="198"/>
      <c r="M13" s="177"/>
    </row>
    <row r="14" spans="1:8" s="1087" customFormat="1" ht="37.5" customHeight="1">
      <c r="A14" s="1080" t="s">
        <v>1224</v>
      </c>
      <c r="B14" s="1081">
        <v>11745</v>
      </c>
      <c r="C14" s="1082">
        <v>1781.7</v>
      </c>
      <c r="D14" s="1083">
        <v>7812</v>
      </c>
      <c r="E14" s="1084">
        <v>1306.9</v>
      </c>
      <c r="F14" s="1083">
        <v>3933</v>
      </c>
      <c r="G14" s="1085">
        <v>474.8</v>
      </c>
      <c r="H14" s="1086" t="s">
        <v>1224</v>
      </c>
    </row>
    <row r="15" spans="1:13" s="201" customFormat="1" ht="37.5" customHeight="1" thickBot="1">
      <c r="A15" s="47" t="s">
        <v>1225</v>
      </c>
      <c r="B15" s="390">
        <f>SUM(D15,F15)</f>
        <v>12310</v>
      </c>
      <c r="C15" s="391">
        <f>SUM(E15,G15)</f>
        <v>2022.1</v>
      </c>
      <c r="D15" s="391">
        <v>8377</v>
      </c>
      <c r="E15" s="391">
        <v>1547.1</v>
      </c>
      <c r="F15" s="95">
        <v>3933</v>
      </c>
      <c r="G15" s="95">
        <v>475</v>
      </c>
      <c r="H15" s="74" t="s">
        <v>1225</v>
      </c>
      <c r="I15" s="200"/>
      <c r="J15" s="200"/>
      <c r="K15" s="200"/>
      <c r="L15" s="200"/>
      <c r="M15" s="80"/>
    </row>
    <row r="16" spans="1:14" s="645" customFormat="1" ht="19.5" customHeight="1">
      <c r="A16" s="107" t="s">
        <v>1226</v>
      </c>
      <c r="B16" s="107"/>
      <c r="C16" s="107"/>
      <c r="D16" s="107"/>
      <c r="E16" s="1364" t="s">
        <v>1227</v>
      </c>
      <c r="F16" s="1364"/>
      <c r="G16" s="1364"/>
      <c r="H16" s="1364"/>
      <c r="I16" s="107"/>
      <c r="J16" s="107"/>
      <c r="K16" s="107"/>
      <c r="L16" s="107"/>
      <c r="M16" s="107"/>
      <c r="N16" s="107"/>
    </row>
    <row r="17" spans="1:14" s="18" customFormat="1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="1" customFormat="1" ht="24" customHeight="1"/>
    <row r="19" s="1" customFormat="1" ht="24" customHeight="1">
      <c r="N19" s="2"/>
    </row>
    <row r="20" s="1" customFormat="1" ht="24" customHeight="1">
      <c r="N20" s="21"/>
    </row>
    <row r="21" spans="1:14" s="2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1"/>
    </row>
    <row r="22" spans="1:14" s="21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"/>
    </row>
    <row r="23" spans="1:14" s="21" customFormat="1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5" customFormat="1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pans="1:13" s="1" customFormat="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s="1" customFormat="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s="1" customFormat="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s="1" customFormat="1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s="1" customFormat="1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s="1" customFormat="1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s="1" customFormat="1" ht="13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4" s="1" customFormat="1" ht="13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s="1" customFormat="1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</sheetData>
  <mergeCells count="7">
    <mergeCell ref="E16:H16"/>
    <mergeCell ref="A1:H1"/>
    <mergeCell ref="B3:C3"/>
    <mergeCell ref="D3:E3"/>
    <mergeCell ref="F3:G3"/>
    <mergeCell ref="H3:H4"/>
    <mergeCell ref="A3:A4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B1">
      <selection activeCell="E10" sqref="E10"/>
    </sheetView>
  </sheetViews>
  <sheetFormatPr defaultColWidth="8.88671875" defaultRowHeight="13.5"/>
  <cols>
    <col min="1" max="1" width="22.4453125" style="62" customWidth="1"/>
    <col min="2" max="4" width="22.3359375" style="62" customWidth="1"/>
    <col min="5" max="5" width="23.3359375" style="62" customWidth="1"/>
    <col min="6" max="6" width="15.10546875" style="69" customWidth="1"/>
    <col min="7" max="7" width="13.21484375" style="69" customWidth="1"/>
    <col min="8" max="8" width="10.10546875" style="69" customWidth="1"/>
    <col min="9" max="9" width="9.3359375" style="69" customWidth="1"/>
    <col min="10" max="10" width="8.77734375" style="69" customWidth="1"/>
    <col min="11" max="11" width="6.6640625" style="69" customWidth="1"/>
    <col min="12" max="19" width="7.21484375" style="69" customWidth="1"/>
    <col min="20" max="16384" width="8.88671875" style="69" customWidth="1"/>
  </cols>
  <sheetData>
    <row r="1" spans="1:5" s="603" customFormat="1" ht="40.5" customHeight="1">
      <c r="A1" s="1385" t="s">
        <v>1228</v>
      </c>
      <c r="B1" s="1369"/>
      <c r="C1" s="1369"/>
      <c r="D1" s="1369"/>
      <c r="E1" s="1369"/>
    </row>
    <row r="2" spans="1:5" s="506" customFormat="1" ht="18" customHeight="1" thickBot="1">
      <c r="A2" s="604" t="s">
        <v>1229</v>
      </c>
      <c r="B2" s="422"/>
      <c r="C2" s="422"/>
      <c r="D2" s="422"/>
      <c r="E2" s="605" t="s">
        <v>1230</v>
      </c>
    </row>
    <row r="3" spans="1:5" s="15" customFormat="1" ht="34.5" customHeight="1">
      <c r="A3" s="1349" t="s">
        <v>83</v>
      </c>
      <c r="B3" s="1208" t="s">
        <v>105</v>
      </c>
      <c r="C3" s="1208" t="s">
        <v>106</v>
      </c>
      <c r="D3" s="1208" t="s">
        <v>107</v>
      </c>
      <c r="E3" s="1358" t="s">
        <v>85</v>
      </c>
    </row>
    <row r="4" spans="1:5" s="15" customFormat="1" ht="34.5" customHeight="1">
      <c r="A4" s="1350"/>
      <c r="B4" s="1213" t="s">
        <v>108</v>
      </c>
      <c r="C4" s="1213" t="s">
        <v>109</v>
      </c>
      <c r="D4" s="1213" t="s">
        <v>110</v>
      </c>
      <c r="E4" s="1348"/>
    </row>
    <row r="5" spans="1:5" s="21" customFormat="1" ht="37.5" customHeight="1">
      <c r="A5" s="22" t="s">
        <v>1248</v>
      </c>
      <c r="B5" s="52">
        <v>243</v>
      </c>
      <c r="C5" s="55" t="s">
        <v>1249</v>
      </c>
      <c r="D5" s="55" t="s">
        <v>1250</v>
      </c>
      <c r="E5" s="44" t="s">
        <v>1248</v>
      </c>
    </row>
    <row r="6" spans="1:5" s="15" customFormat="1" ht="37.5" customHeight="1">
      <c r="A6" s="22" t="s">
        <v>1251</v>
      </c>
      <c r="B6" s="52">
        <v>243</v>
      </c>
      <c r="C6" s="55" t="s">
        <v>1249</v>
      </c>
      <c r="D6" s="55" t="s">
        <v>1252</v>
      </c>
      <c r="E6" s="44" t="s">
        <v>1251</v>
      </c>
    </row>
    <row r="7" spans="1:5" s="21" customFormat="1" ht="37.5" customHeight="1">
      <c r="A7" s="22" t="s">
        <v>1253</v>
      </c>
      <c r="B7" s="123" t="s">
        <v>1254</v>
      </c>
      <c r="C7" s="124" t="s">
        <v>1255</v>
      </c>
      <c r="D7" s="124" t="s">
        <v>1256</v>
      </c>
      <c r="E7" s="44" t="s">
        <v>1253</v>
      </c>
    </row>
    <row r="8" spans="1:5" s="21" customFormat="1" ht="37.5" customHeight="1">
      <c r="A8" s="22" t="s">
        <v>493</v>
      </c>
      <c r="B8" s="139" t="s">
        <v>1257</v>
      </c>
      <c r="C8" s="139" t="s">
        <v>1258</v>
      </c>
      <c r="D8" s="139" t="s">
        <v>1259</v>
      </c>
      <c r="E8" s="44" t="s">
        <v>493</v>
      </c>
    </row>
    <row r="9" spans="1:5" s="178" customFormat="1" ht="37.5" customHeight="1">
      <c r="A9" s="168" t="s">
        <v>1260</v>
      </c>
      <c r="B9" s="915">
        <v>243</v>
      </c>
      <c r="C9" s="915">
        <v>711</v>
      </c>
      <c r="D9" s="915">
        <v>49183</v>
      </c>
      <c r="E9" s="170" t="s">
        <v>1260</v>
      </c>
    </row>
    <row r="10" spans="1:5" s="77" customFormat="1" ht="37.5" customHeight="1" thickBot="1">
      <c r="A10" s="73" t="s">
        <v>1261</v>
      </c>
      <c r="B10" s="916" t="s">
        <v>1262</v>
      </c>
      <c r="C10" s="917" t="s">
        <v>1263</v>
      </c>
      <c r="D10" s="917" t="s">
        <v>1264</v>
      </c>
      <c r="E10" s="74" t="s">
        <v>1261</v>
      </c>
    </row>
    <row r="11" spans="1:5" s="912" customFormat="1" ht="16.5" customHeight="1">
      <c r="A11" s="912" t="s">
        <v>1265</v>
      </c>
      <c r="D11" s="914"/>
      <c r="E11" s="911" t="s">
        <v>1266</v>
      </c>
    </row>
    <row r="12" s="912" customFormat="1" ht="16.5" customHeight="1">
      <c r="A12" s="912" t="s">
        <v>1267</v>
      </c>
    </row>
    <row r="13" spans="1:5" s="506" customFormat="1" ht="16.5" customHeight="1">
      <c r="A13" s="612" t="s">
        <v>1268</v>
      </c>
      <c r="B13" s="321"/>
      <c r="C13" s="321"/>
      <c r="D13" s="321"/>
      <c r="E13" s="321"/>
    </row>
    <row r="14" spans="1:5" s="21" customFormat="1" ht="13.5">
      <c r="A14" s="141"/>
      <c r="B14" s="141"/>
      <c r="C14" s="141"/>
      <c r="D14" s="141"/>
      <c r="E14" s="141"/>
    </row>
    <row r="15" spans="1:5" s="7" customFormat="1" ht="13.5">
      <c r="A15" s="1"/>
      <c r="B15" s="1"/>
      <c r="C15" s="1"/>
      <c r="D15" s="1"/>
      <c r="E15" s="1"/>
    </row>
    <row r="16" spans="1:5" s="7" customFormat="1" ht="13.5">
      <c r="A16" s="1"/>
      <c r="B16" s="1"/>
      <c r="C16" s="1"/>
      <c r="D16" s="1"/>
      <c r="E16" s="1"/>
    </row>
    <row r="17" spans="1:5" s="7" customFormat="1" ht="13.5">
      <c r="A17" s="1"/>
      <c r="B17" s="1"/>
      <c r="C17" s="1"/>
      <c r="D17" s="1"/>
      <c r="E17" s="1"/>
    </row>
  </sheetData>
  <mergeCells count="3">
    <mergeCell ref="A1:E1"/>
    <mergeCell ref="E3:E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B4">
      <selection activeCell="N17" sqref="N17"/>
    </sheetView>
  </sheetViews>
  <sheetFormatPr defaultColWidth="8.88671875" defaultRowHeight="13.5"/>
  <cols>
    <col min="1" max="1" width="11.10546875" style="62" customWidth="1"/>
    <col min="2" max="2" width="7.3359375" style="62" customWidth="1"/>
    <col min="3" max="3" width="8.3359375" style="62" customWidth="1"/>
    <col min="4" max="4" width="7.3359375" style="62" customWidth="1"/>
    <col min="5" max="5" width="8.5546875" style="62" customWidth="1"/>
    <col min="6" max="6" width="7.3359375" style="62" customWidth="1"/>
    <col min="7" max="7" width="8.3359375" style="62" customWidth="1"/>
    <col min="8" max="8" width="7.3359375" style="62" customWidth="1"/>
    <col min="9" max="9" width="8.6640625" style="62" customWidth="1"/>
    <col min="10" max="10" width="7.3359375" style="62" customWidth="1"/>
    <col min="11" max="11" width="8.3359375" style="62" customWidth="1"/>
    <col min="12" max="12" width="7.3359375" style="62" customWidth="1"/>
    <col min="13" max="13" width="8.3359375" style="62" customWidth="1"/>
    <col min="14" max="14" width="11.21484375" style="62" customWidth="1"/>
    <col min="15" max="15" width="10.77734375" style="62" customWidth="1"/>
    <col min="16" max="19" width="7.21484375" style="62" customWidth="1"/>
    <col min="20" max="16384" width="8.88671875" style="62" customWidth="1"/>
  </cols>
  <sheetData>
    <row r="1" spans="1:14" s="597" customFormat="1" ht="30.75" customHeight="1">
      <c r="A1" s="1385" t="s">
        <v>1269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</row>
    <row r="2" spans="1:14" s="615" customFormat="1" ht="12.75" customHeight="1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spans="1:14" s="321" customFormat="1" ht="18" customHeight="1" thickBot="1">
      <c r="A3" s="1351" t="s">
        <v>1270</v>
      </c>
      <c r="B3" s="1351"/>
      <c r="N3" s="599" t="s">
        <v>1271</v>
      </c>
    </row>
    <row r="4" spans="1:14" s="913" customFormat="1" ht="30" customHeight="1">
      <c r="A4" s="1402" t="s">
        <v>83</v>
      </c>
      <c r="B4" s="1338" t="s">
        <v>84</v>
      </c>
      <c r="C4" s="1402"/>
      <c r="D4" s="1338" t="s">
        <v>93</v>
      </c>
      <c r="E4" s="1402"/>
      <c r="F4" s="1339" t="s">
        <v>94</v>
      </c>
      <c r="G4" s="1368"/>
      <c r="H4" s="1339" t="s">
        <v>95</v>
      </c>
      <c r="I4" s="1402"/>
      <c r="J4" s="1339" t="s">
        <v>96</v>
      </c>
      <c r="K4" s="1402"/>
      <c r="L4" s="1338" t="s">
        <v>97</v>
      </c>
      <c r="M4" s="1402"/>
      <c r="N4" s="1399" t="s">
        <v>85</v>
      </c>
    </row>
    <row r="5" spans="1:14" s="913" customFormat="1" ht="30" customHeight="1">
      <c r="A5" s="1403"/>
      <c r="B5" s="1340" t="s">
        <v>86</v>
      </c>
      <c r="C5" s="1341"/>
      <c r="D5" s="1340" t="s">
        <v>98</v>
      </c>
      <c r="E5" s="1341"/>
      <c r="F5" s="1340" t="s">
        <v>99</v>
      </c>
      <c r="G5" s="1341"/>
      <c r="H5" s="1340" t="s">
        <v>100</v>
      </c>
      <c r="I5" s="1341"/>
      <c r="J5" s="1340" t="s">
        <v>101</v>
      </c>
      <c r="K5" s="1341"/>
      <c r="L5" s="1340" t="s">
        <v>102</v>
      </c>
      <c r="M5" s="1341"/>
      <c r="N5" s="1400"/>
    </row>
    <row r="6" spans="1:14" s="913" customFormat="1" ht="39.75" customHeight="1">
      <c r="A6" s="1367"/>
      <c r="B6" s="1206" t="s">
        <v>103</v>
      </c>
      <c r="C6" s="1206" t="s">
        <v>104</v>
      </c>
      <c r="D6" s="1206" t="s">
        <v>103</v>
      </c>
      <c r="E6" s="1206" t="s">
        <v>104</v>
      </c>
      <c r="F6" s="1206" t="s">
        <v>103</v>
      </c>
      <c r="G6" s="1206" t="s">
        <v>104</v>
      </c>
      <c r="H6" s="1206" t="s">
        <v>103</v>
      </c>
      <c r="I6" s="1206" t="s">
        <v>104</v>
      </c>
      <c r="J6" s="1206" t="s">
        <v>103</v>
      </c>
      <c r="K6" s="1206" t="s">
        <v>104</v>
      </c>
      <c r="L6" s="1206" t="s">
        <v>103</v>
      </c>
      <c r="M6" s="1206" t="s">
        <v>104</v>
      </c>
      <c r="N6" s="1401"/>
    </row>
    <row r="7" spans="1:14" s="506" customFormat="1" ht="24.75" customHeight="1">
      <c r="A7" s="501" t="s">
        <v>1272</v>
      </c>
      <c r="B7" s="502">
        <f aca="true" t="shared" si="0" ref="B7:C11">SUM(D7,F7,H7,J7,L7)</f>
        <v>1295</v>
      </c>
      <c r="C7" s="502">
        <f t="shared" si="0"/>
        <v>6443</v>
      </c>
      <c r="D7" s="503" t="s">
        <v>1273</v>
      </c>
      <c r="E7" s="503" t="s">
        <v>1273</v>
      </c>
      <c r="F7" s="504">
        <v>441</v>
      </c>
      <c r="G7" s="504">
        <v>1780</v>
      </c>
      <c r="H7" s="504">
        <v>10</v>
      </c>
      <c r="I7" s="504">
        <v>8</v>
      </c>
      <c r="J7" s="504">
        <v>506</v>
      </c>
      <c r="K7" s="504">
        <v>523</v>
      </c>
      <c r="L7" s="504">
        <v>338</v>
      </c>
      <c r="M7" s="504">
        <v>4132</v>
      </c>
      <c r="N7" s="505" t="s">
        <v>1272</v>
      </c>
    </row>
    <row r="8" spans="1:14" s="511" customFormat="1" ht="24.75" customHeight="1">
      <c r="A8" s="507" t="s">
        <v>1274</v>
      </c>
      <c r="B8" s="508">
        <v>9466</v>
      </c>
      <c r="C8" s="508">
        <v>56465</v>
      </c>
      <c r="D8" s="508">
        <v>122</v>
      </c>
      <c r="E8" s="508">
        <v>458</v>
      </c>
      <c r="F8" s="508">
        <v>1791</v>
      </c>
      <c r="G8" s="508">
        <v>7797</v>
      </c>
      <c r="H8" s="509">
        <v>413</v>
      </c>
      <c r="I8" s="509">
        <v>642</v>
      </c>
      <c r="J8" s="508">
        <v>4895</v>
      </c>
      <c r="K8" s="508">
        <v>5551</v>
      </c>
      <c r="L8" s="508">
        <v>2245</v>
      </c>
      <c r="M8" s="508">
        <v>42017</v>
      </c>
      <c r="N8" s="510" t="s">
        <v>1274</v>
      </c>
    </row>
    <row r="9" spans="1:14" s="506" customFormat="1" ht="24.75" customHeight="1">
      <c r="A9" s="501" t="s">
        <v>1275</v>
      </c>
      <c r="B9" s="504">
        <f t="shared" si="0"/>
        <v>1048</v>
      </c>
      <c r="C9" s="504">
        <f t="shared" si="0"/>
        <v>5267</v>
      </c>
      <c r="D9" s="512" t="s">
        <v>1273</v>
      </c>
      <c r="E9" s="512" t="s">
        <v>1273</v>
      </c>
      <c r="F9" s="504">
        <v>408</v>
      </c>
      <c r="G9" s="504">
        <v>1791</v>
      </c>
      <c r="H9" s="504">
        <v>11</v>
      </c>
      <c r="I9" s="504">
        <v>9</v>
      </c>
      <c r="J9" s="504">
        <v>536</v>
      </c>
      <c r="K9" s="504">
        <v>666</v>
      </c>
      <c r="L9" s="504">
        <v>93</v>
      </c>
      <c r="M9" s="504">
        <v>2801</v>
      </c>
      <c r="N9" s="513" t="s">
        <v>1275</v>
      </c>
    </row>
    <row r="10" spans="1:14" s="511" customFormat="1" ht="24.75" customHeight="1">
      <c r="A10" s="507" t="s">
        <v>1276</v>
      </c>
      <c r="B10" s="508">
        <v>10108.8</v>
      </c>
      <c r="C10" s="508">
        <v>70463.3</v>
      </c>
      <c r="D10" s="508">
        <v>275.2</v>
      </c>
      <c r="E10" s="508">
        <v>778.6</v>
      </c>
      <c r="F10" s="508">
        <v>2000</v>
      </c>
      <c r="G10" s="508">
        <v>10109.6</v>
      </c>
      <c r="H10" s="508">
        <v>401.8</v>
      </c>
      <c r="I10" s="508">
        <v>499.4</v>
      </c>
      <c r="J10" s="508">
        <v>5009.6</v>
      </c>
      <c r="K10" s="508">
        <v>6715.6</v>
      </c>
      <c r="L10" s="508">
        <v>2422.2</v>
      </c>
      <c r="M10" s="508">
        <v>52360.1</v>
      </c>
      <c r="N10" s="510" t="s">
        <v>1276</v>
      </c>
    </row>
    <row r="11" spans="1:14" s="506" customFormat="1" ht="24.75" customHeight="1">
      <c r="A11" s="501" t="s">
        <v>1277</v>
      </c>
      <c r="B11" s="504">
        <f t="shared" si="0"/>
        <v>1083</v>
      </c>
      <c r="C11" s="504">
        <f t="shared" si="0"/>
        <v>3296</v>
      </c>
      <c r="D11" s="512">
        <v>0</v>
      </c>
      <c r="E11" s="512">
        <v>0</v>
      </c>
      <c r="F11" s="504">
        <v>539</v>
      </c>
      <c r="G11" s="504">
        <v>2016</v>
      </c>
      <c r="H11" s="504">
        <v>7</v>
      </c>
      <c r="I11" s="504">
        <v>6</v>
      </c>
      <c r="J11" s="504">
        <v>484</v>
      </c>
      <c r="K11" s="504">
        <v>277</v>
      </c>
      <c r="L11" s="504">
        <v>53</v>
      </c>
      <c r="M11" s="504">
        <v>997</v>
      </c>
      <c r="N11" s="513" t="s">
        <v>1277</v>
      </c>
    </row>
    <row r="12" spans="1:14" s="511" customFormat="1" ht="24.75" customHeight="1">
      <c r="A12" s="507" t="s">
        <v>1278</v>
      </c>
      <c r="B12" s="508">
        <v>9949.1</v>
      </c>
      <c r="C12" s="508">
        <v>56366.4</v>
      </c>
      <c r="D12" s="508">
        <v>286.7</v>
      </c>
      <c r="E12" s="508">
        <v>591</v>
      </c>
      <c r="F12" s="508">
        <v>2664.2</v>
      </c>
      <c r="G12" s="508">
        <v>10782.3</v>
      </c>
      <c r="H12" s="508">
        <v>717.8</v>
      </c>
      <c r="I12" s="508">
        <v>528</v>
      </c>
      <c r="J12" s="508">
        <v>3908.9</v>
      </c>
      <c r="K12" s="508">
        <v>3428.6</v>
      </c>
      <c r="L12" s="508">
        <v>2371.5</v>
      </c>
      <c r="M12" s="508">
        <v>41036.5</v>
      </c>
      <c r="N12" s="510" t="s">
        <v>1278</v>
      </c>
    </row>
    <row r="13" spans="1:14" s="506" customFormat="1" ht="24.75" customHeight="1">
      <c r="A13" s="501" t="s">
        <v>1279</v>
      </c>
      <c r="B13" s="504">
        <v>1133</v>
      </c>
      <c r="C13" s="504">
        <v>2762</v>
      </c>
      <c r="D13" s="512">
        <v>29</v>
      </c>
      <c r="E13" s="512">
        <v>105</v>
      </c>
      <c r="F13" s="504">
        <v>546</v>
      </c>
      <c r="G13" s="504">
        <v>1610</v>
      </c>
      <c r="H13" s="504">
        <v>39</v>
      </c>
      <c r="I13" s="504">
        <v>36</v>
      </c>
      <c r="J13" s="504">
        <v>487</v>
      </c>
      <c r="K13" s="504">
        <v>245</v>
      </c>
      <c r="L13" s="504">
        <v>32</v>
      </c>
      <c r="M13" s="504">
        <v>766</v>
      </c>
      <c r="N13" s="513" t="s">
        <v>1279</v>
      </c>
    </row>
    <row r="14" spans="1:14" s="511" customFormat="1" ht="24.75" customHeight="1">
      <c r="A14" s="507" t="s">
        <v>1280</v>
      </c>
      <c r="B14" s="508">
        <v>7958</v>
      </c>
      <c r="C14" s="508">
        <v>44614.4</v>
      </c>
      <c r="D14" s="508">
        <v>342</v>
      </c>
      <c r="E14" s="508">
        <v>655</v>
      </c>
      <c r="F14" s="508">
        <v>2309</v>
      </c>
      <c r="G14" s="508">
        <v>8163</v>
      </c>
      <c r="H14" s="508">
        <v>308</v>
      </c>
      <c r="I14" s="508">
        <v>207</v>
      </c>
      <c r="J14" s="508">
        <v>2988</v>
      </c>
      <c r="K14" s="508">
        <v>2874.4</v>
      </c>
      <c r="L14" s="508">
        <v>2011</v>
      </c>
      <c r="M14" s="508">
        <v>32715</v>
      </c>
      <c r="N14" s="510" t="s">
        <v>1280</v>
      </c>
    </row>
    <row r="15" spans="1:14" s="361" customFormat="1" ht="24.75" customHeight="1">
      <c r="A15" s="514" t="s">
        <v>1281</v>
      </c>
      <c r="B15" s="515">
        <f>SUM(D15,F15,H15,J15,L15)</f>
        <v>1108</v>
      </c>
      <c r="C15" s="515">
        <f>SUM(E15,G15,I15,K15,M15)</f>
        <v>3110</v>
      </c>
      <c r="D15" s="516">
        <v>90</v>
      </c>
      <c r="E15" s="516">
        <v>266</v>
      </c>
      <c r="F15" s="515">
        <v>450</v>
      </c>
      <c r="G15" s="515">
        <v>1515</v>
      </c>
      <c r="H15" s="515">
        <v>37</v>
      </c>
      <c r="I15" s="515">
        <v>52</v>
      </c>
      <c r="J15" s="515">
        <v>493</v>
      </c>
      <c r="K15" s="515">
        <v>454</v>
      </c>
      <c r="L15" s="515">
        <v>38</v>
      </c>
      <c r="M15" s="515">
        <v>823</v>
      </c>
      <c r="N15" s="517" t="s">
        <v>1281</v>
      </c>
    </row>
    <row r="16" spans="1:14" s="520" customFormat="1" ht="24.75" customHeight="1">
      <c r="A16" s="518" t="s">
        <v>1282</v>
      </c>
      <c r="B16" s="508">
        <v>8170</v>
      </c>
      <c r="C16" s="508">
        <v>49047</v>
      </c>
      <c r="D16" s="508">
        <v>436</v>
      </c>
      <c r="E16" s="508">
        <v>1319</v>
      </c>
      <c r="F16" s="508">
        <v>1643</v>
      </c>
      <c r="G16" s="508">
        <v>5669</v>
      </c>
      <c r="H16" s="508">
        <v>716</v>
      </c>
      <c r="I16" s="508">
        <v>749</v>
      </c>
      <c r="J16" s="508">
        <v>3489</v>
      </c>
      <c r="K16" s="508">
        <v>5708</v>
      </c>
      <c r="L16" s="508">
        <v>1886</v>
      </c>
      <c r="M16" s="508">
        <v>35602</v>
      </c>
      <c r="N16" s="519" t="s">
        <v>1282</v>
      </c>
    </row>
    <row r="17" spans="1:14" s="524" customFormat="1" ht="24.75" customHeight="1" thickBot="1">
      <c r="A17" s="360" t="s">
        <v>1283</v>
      </c>
      <c r="B17" s="521">
        <f>SUM(D17,F17,H17,J17,L17)</f>
        <v>9833</v>
      </c>
      <c r="C17" s="521">
        <f>SUM(E17,G17,I17,K17,M17)</f>
        <v>61131</v>
      </c>
      <c r="D17" s="522">
        <v>498</v>
      </c>
      <c r="E17" s="522">
        <v>1478</v>
      </c>
      <c r="F17" s="521">
        <v>2057</v>
      </c>
      <c r="G17" s="521">
        <v>7793</v>
      </c>
      <c r="H17" s="521">
        <v>1240</v>
      </c>
      <c r="I17" s="521">
        <v>1170</v>
      </c>
      <c r="J17" s="521">
        <v>4123</v>
      </c>
      <c r="K17" s="521">
        <v>6937</v>
      </c>
      <c r="L17" s="523">
        <v>1915</v>
      </c>
      <c r="M17" s="521">
        <v>43753</v>
      </c>
      <c r="N17" s="359" t="s">
        <v>1283</v>
      </c>
    </row>
    <row r="18" spans="1:10" s="107" customFormat="1" ht="13.5">
      <c r="A18" s="107" t="s">
        <v>1284</v>
      </c>
      <c r="I18" s="387"/>
      <c r="J18" s="107" t="s">
        <v>1569</v>
      </c>
    </row>
    <row r="19" s="107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</sheetData>
  <mergeCells count="16">
    <mergeCell ref="J5:K5"/>
    <mergeCell ref="L5:M5"/>
    <mergeCell ref="B5:C5"/>
    <mergeCell ref="D5:E5"/>
    <mergeCell ref="F5:G5"/>
    <mergeCell ref="H5:I5"/>
    <mergeCell ref="A1:N1"/>
    <mergeCell ref="A3:B3"/>
    <mergeCell ref="B4:C4"/>
    <mergeCell ref="D4:E4"/>
    <mergeCell ref="F4:G4"/>
    <mergeCell ref="H4:I4"/>
    <mergeCell ref="J4:K4"/>
    <mergeCell ref="L4:M4"/>
    <mergeCell ref="N4:N6"/>
    <mergeCell ref="A4:A6"/>
  </mergeCells>
  <printOptions/>
  <pageMargins left="0.6" right="0.5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E37"/>
  <sheetViews>
    <sheetView workbookViewId="0" topLeftCell="C1">
      <selection activeCell="J18" sqref="J18"/>
    </sheetView>
  </sheetViews>
  <sheetFormatPr defaultColWidth="8.88671875" defaultRowHeight="13.5"/>
  <cols>
    <col min="1" max="1" width="16.77734375" style="62" customWidth="1"/>
    <col min="2" max="9" width="12.77734375" style="62" customWidth="1"/>
    <col min="10" max="10" width="16.77734375" style="62" customWidth="1"/>
    <col min="11" max="70" width="7.77734375" style="62" customWidth="1"/>
    <col min="71" max="16384" width="7.77734375" style="69" customWidth="1"/>
  </cols>
  <sheetData>
    <row r="1" spans="1:10" s="597" customFormat="1" ht="30.75" customHeight="1">
      <c r="A1" s="1385" t="s">
        <v>1285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s="617" customFormat="1" ht="12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</row>
    <row r="3" spans="1:10" s="321" customFormat="1" ht="18" customHeight="1" thickBot="1">
      <c r="A3" s="1344" t="s">
        <v>1286</v>
      </c>
      <c r="B3" s="1351"/>
      <c r="J3" s="599" t="s">
        <v>1287</v>
      </c>
    </row>
    <row r="4" spans="1:10" s="2" customFormat="1" ht="30" customHeight="1">
      <c r="A4" s="1388" t="s">
        <v>464</v>
      </c>
      <c r="B4" s="1381" t="s">
        <v>87</v>
      </c>
      <c r="C4" s="1388"/>
      <c r="D4" s="1345" t="s">
        <v>88</v>
      </c>
      <c r="E4" s="1346"/>
      <c r="F4" s="1347"/>
      <c r="G4" s="1381" t="s">
        <v>89</v>
      </c>
      <c r="H4" s="1387"/>
      <c r="I4" s="1388"/>
      <c r="J4" s="1386" t="s">
        <v>498</v>
      </c>
    </row>
    <row r="5" spans="1:10" s="2" customFormat="1" ht="30" customHeight="1">
      <c r="A5" s="1393"/>
      <c r="B5" s="1383" t="s">
        <v>450</v>
      </c>
      <c r="C5" s="1396"/>
      <c r="D5" s="1383" t="s">
        <v>90</v>
      </c>
      <c r="E5" s="1343"/>
      <c r="F5" s="1396"/>
      <c r="G5" s="1383" t="s">
        <v>91</v>
      </c>
      <c r="H5" s="1343"/>
      <c r="I5" s="1396"/>
      <c r="J5" s="1389"/>
    </row>
    <row r="6" spans="1:10" s="2" customFormat="1" ht="30" customHeight="1">
      <c r="A6" s="1393"/>
      <c r="B6" s="1198" t="s">
        <v>459</v>
      </c>
      <c r="C6" s="1198" t="s">
        <v>92</v>
      </c>
      <c r="D6" s="1198" t="s">
        <v>459</v>
      </c>
      <c r="E6" s="1197" t="s">
        <v>92</v>
      </c>
      <c r="F6" s="1199" t="s">
        <v>460</v>
      </c>
      <c r="G6" s="1198" t="s">
        <v>459</v>
      </c>
      <c r="H6" s="1197" t="s">
        <v>92</v>
      </c>
      <c r="I6" s="1199" t="s">
        <v>460</v>
      </c>
      <c r="J6" s="1389"/>
    </row>
    <row r="7" spans="1:10" s="2" customFormat="1" ht="30" customHeight="1">
      <c r="A7" s="1391"/>
      <c r="B7" s="1200" t="s">
        <v>461</v>
      </c>
      <c r="C7" s="1200" t="s">
        <v>460</v>
      </c>
      <c r="D7" s="1200" t="s">
        <v>461</v>
      </c>
      <c r="E7" s="1201"/>
      <c r="F7" s="1202" t="s">
        <v>422</v>
      </c>
      <c r="G7" s="1200" t="s">
        <v>461</v>
      </c>
      <c r="H7" s="1200"/>
      <c r="I7" s="1202" t="s">
        <v>422</v>
      </c>
      <c r="J7" s="1326"/>
    </row>
    <row r="8" spans="1:10" s="30" customFormat="1" ht="30.75" customHeight="1">
      <c r="A8" s="28" t="s">
        <v>1288</v>
      </c>
      <c r="B8" s="274" t="s">
        <v>1289</v>
      </c>
      <c r="C8" s="64" t="s">
        <v>1289</v>
      </c>
      <c r="D8" s="64" t="s">
        <v>1289</v>
      </c>
      <c r="E8" s="64" t="s">
        <v>1289</v>
      </c>
      <c r="F8" s="64" t="s">
        <v>1289</v>
      </c>
      <c r="G8" s="64" t="s">
        <v>1289</v>
      </c>
      <c r="H8" s="64" t="s">
        <v>1289</v>
      </c>
      <c r="I8" s="64" t="s">
        <v>1289</v>
      </c>
      <c r="J8" s="526" t="s">
        <v>1288</v>
      </c>
    </row>
    <row r="9" spans="1:83" s="206" customFormat="1" ht="30.75" customHeight="1">
      <c r="A9" s="620" t="s">
        <v>1290</v>
      </c>
      <c r="B9" s="751">
        <v>122</v>
      </c>
      <c r="C9" s="751">
        <v>458</v>
      </c>
      <c r="D9" s="751">
        <v>102</v>
      </c>
      <c r="E9" s="751">
        <v>407</v>
      </c>
      <c r="F9" s="752">
        <v>399.01960784313724</v>
      </c>
      <c r="G9" s="751">
        <v>20</v>
      </c>
      <c r="H9" s="751">
        <v>51</v>
      </c>
      <c r="I9" s="752">
        <v>255</v>
      </c>
      <c r="J9" s="621" t="s">
        <v>1290</v>
      </c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</row>
    <row r="10" spans="1:10" s="27" customFormat="1" ht="30.75" customHeight="1">
      <c r="A10" s="28" t="s">
        <v>1291</v>
      </c>
      <c r="B10" s="274" t="s">
        <v>1289</v>
      </c>
      <c r="C10" s="64" t="s">
        <v>1289</v>
      </c>
      <c r="D10" s="64" t="s">
        <v>1289</v>
      </c>
      <c r="E10" s="64" t="s">
        <v>1289</v>
      </c>
      <c r="F10" s="64" t="s">
        <v>1289</v>
      </c>
      <c r="G10" s="64" t="s">
        <v>1289</v>
      </c>
      <c r="H10" s="64" t="s">
        <v>1289</v>
      </c>
      <c r="I10" s="64" t="s">
        <v>1289</v>
      </c>
      <c r="J10" s="81" t="s">
        <v>1291</v>
      </c>
    </row>
    <row r="11" spans="1:83" s="206" customFormat="1" ht="30.75" customHeight="1">
      <c r="A11" s="620" t="s">
        <v>1292</v>
      </c>
      <c r="B11" s="751">
        <v>275.2</v>
      </c>
      <c r="C11" s="751">
        <v>778.6</v>
      </c>
      <c r="D11" s="751">
        <v>94.5</v>
      </c>
      <c r="E11" s="751">
        <v>390.4</v>
      </c>
      <c r="F11" s="752">
        <v>413.1216931216931</v>
      </c>
      <c r="G11" s="751">
        <v>180.7</v>
      </c>
      <c r="H11" s="751">
        <v>388.2</v>
      </c>
      <c r="I11" s="752">
        <v>214.83121195351416</v>
      </c>
      <c r="J11" s="621" t="s">
        <v>1292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</row>
    <row r="12" spans="1:10" s="30" customFormat="1" ht="30.75" customHeight="1">
      <c r="A12" s="28" t="s">
        <v>1293</v>
      </c>
      <c r="B12" s="274" t="s">
        <v>1289</v>
      </c>
      <c r="C12" s="64" t="s">
        <v>1289</v>
      </c>
      <c r="D12" s="64" t="s">
        <v>1289</v>
      </c>
      <c r="E12" s="64" t="s">
        <v>1289</v>
      </c>
      <c r="F12" s="64" t="s">
        <v>1289</v>
      </c>
      <c r="G12" s="64" t="s">
        <v>1289</v>
      </c>
      <c r="H12" s="64" t="s">
        <v>1289</v>
      </c>
      <c r="I12" s="64" t="s">
        <v>1289</v>
      </c>
      <c r="J12" s="81" t="s">
        <v>1293</v>
      </c>
    </row>
    <row r="13" spans="1:83" s="206" customFormat="1" ht="30.75" customHeight="1">
      <c r="A13" s="620" t="s">
        <v>1294</v>
      </c>
      <c r="B13" s="751">
        <v>286.7</v>
      </c>
      <c r="C13" s="751">
        <v>591</v>
      </c>
      <c r="D13" s="751">
        <v>99</v>
      </c>
      <c r="E13" s="751">
        <v>351</v>
      </c>
      <c r="F13" s="752">
        <v>354.54545454545456</v>
      </c>
      <c r="G13" s="751">
        <v>187.7</v>
      </c>
      <c r="H13" s="751">
        <v>240</v>
      </c>
      <c r="I13" s="752">
        <v>127.86361214704316</v>
      </c>
      <c r="J13" s="621" t="s">
        <v>1294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</row>
    <row r="14" spans="1:10" s="30" customFormat="1" ht="30.75" customHeight="1">
      <c r="A14" s="28" t="s">
        <v>1295</v>
      </c>
      <c r="B14" s="274">
        <v>29</v>
      </c>
      <c r="C14" s="64">
        <v>105</v>
      </c>
      <c r="D14" s="64" t="s">
        <v>424</v>
      </c>
      <c r="E14" s="64">
        <v>2</v>
      </c>
      <c r="F14" s="64" t="s">
        <v>424</v>
      </c>
      <c r="G14" s="64">
        <v>29</v>
      </c>
      <c r="H14" s="64">
        <v>105</v>
      </c>
      <c r="I14" s="64">
        <v>360</v>
      </c>
      <c r="J14" s="81" t="s">
        <v>1295</v>
      </c>
    </row>
    <row r="15" spans="1:83" s="206" customFormat="1" ht="30.75" customHeight="1">
      <c r="A15" s="620" t="s">
        <v>1296</v>
      </c>
      <c r="B15" s="751">
        <v>342</v>
      </c>
      <c r="C15" s="751">
        <v>656</v>
      </c>
      <c r="D15" s="751">
        <v>87</v>
      </c>
      <c r="E15" s="751">
        <v>299</v>
      </c>
      <c r="F15" s="752">
        <v>343.67816091954023</v>
      </c>
      <c r="G15" s="751">
        <v>255</v>
      </c>
      <c r="H15" s="751">
        <v>357</v>
      </c>
      <c r="I15" s="752">
        <v>140</v>
      </c>
      <c r="J15" s="621" t="s">
        <v>1296</v>
      </c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</row>
    <row r="16" spans="1:10" s="204" customFormat="1" ht="30.75" customHeight="1">
      <c r="A16" s="202" t="s">
        <v>1297</v>
      </c>
      <c r="B16" s="163">
        <v>90</v>
      </c>
      <c r="C16" s="262">
        <v>266</v>
      </c>
      <c r="D16" s="262" t="s">
        <v>1289</v>
      </c>
      <c r="E16" s="262" t="s">
        <v>1289</v>
      </c>
      <c r="F16" s="262" t="s">
        <v>1289</v>
      </c>
      <c r="G16" s="262">
        <v>90</v>
      </c>
      <c r="H16" s="262">
        <v>266</v>
      </c>
      <c r="I16" s="262">
        <v>296</v>
      </c>
      <c r="J16" s="203" t="s">
        <v>1297</v>
      </c>
    </row>
    <row r="17" spans="1:83" s="625" customFormat="1" ht="30.75" customHeight="1">
      <c r="A17" s="622" t="s">
        <v>1298</v>
      </c>
      <c r="B17" s="753">
        <v>436</v>
      </c>
      <c r="C17" s="753">
        <v>1319</v>
      </c>
      <c r="D17" s="753">
        <v>74</v>
      </c>
      <c r="E17" s="753">
        <v>328</v>
      </c>
      <c r="F17" s="754">
        <f>E17/D17*100</f>
        <v>443.2432432432432</v>
      </c>
      <c r="G17" s="753">
        <v>362</v>
      </c>
      <c r="H17" s="753">
        <v>991</v>
      </c>
      <c r="I17" s="754">
        <f>H17/G17*100</f>
        <v>273.75690607734805</v>
      </c>
      <c r="J17" s="623" t="s">
        <v>1298</v>
      </c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4"/>
      <c r="BG17" s="624"/>
      <c r="BH17" s="624"/>
      <c r="BI17" s="624"/>
      <c r="BJ17" s="624"/>
      <c r="BK17" s="624"/>
      <c r="BL17" s="624"/>
      <c r="BM17" s="624"/>
      <c r="BN17" s="624"/>
      <c r="BO17" s="624"/>
      <c r="BP17" s="624"/>
      <c r="BQ17" s="624"/>
      <c r="BR17" s="624"/>
      <c r="BS17" s="624"/>
      <c r="BT17" s="624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</row>
    <row r="18" spans="1:10" s="100" customFormat="1" ht="30.75" customHeight="1" thickBot="1">
      <c r="A18" s="60" t="s">
        <v>1299</v>
      </c>
      <c r="B18" s="161">
        <v>498</v>
      </c>
      <c r="C18" s="498">
        <v>1478</v>
      </c>
      <c r="D18" s="498">
        <v>40</v>
      </c>
      <c r="E18" s="498">
        <v>179</v>
      </c>
      <c r="F18" s="498">
        <v>447</v>
      </c>
      <c r="G18" s="498">
        <v>458</v>
      </c>
      <c r="H18" s="498">
        <v>1299</v>
      </c>
      <c r="I18" s="498">
        <v>266</v>
      </c>
      <c r="J18" s="82" t="s">
        <v>1299</v>
      </c>
    </row>
    <row r="19" spans="1:10" s="627" customFormat="1" ht="13.5">
      <c r="A19" s="626" t="s">
        <v>1300</v>
      </c>
      <c r="B19" s="626"/>
      <c r="C19" s="626"/>
      <c r="D19" s="626"/>
      <c r="E19" s="1342" t="s">
        <v>1569</v>
      </c>
      <c r="F19" s="1342"/>
      <c r="G19" s="1342"/>
      <c r="H19" s="1342"/>
      <c r="I19" s="1342"/>
      <c r="J19" s="1342"/>
    </row>
    <row r="20" spans="1:70" s="627" customFormat="1" ht="13.5">
      <c r="A20" s="626"/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</row>
    <row r="21" spans="1:70" s="627" customFormat="1" ht="13.5">
      <c r="A21" s="626"/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6"/>
      <c r="BG21" s="626"/>
      <c r="BH21" s="626"/>
      <c r="BI21" s="626"/>
      <c r="BJ21" s="626"/>
      <c r="BK21" s="626"/>
      <c r="BL21" s="626"/>
      <c r="BM21" s="626"/>
      <c r="BN21" s="626"/>
      <c r="BO21" s="626"/>
      <c r="BP21" s="626"/>
      <c r="BQ21" s="626"/>
      <c r="BR21" s="626"/>
    </row>
    <row r="22" spans="1:70" s="627" customFormat="1" ht="13.5">
      <c r="A22" s="626"/>
      <c r="B22" s="626"/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6"/>
      <c r="AW22" s="626"/>
      <c r="AX22" s="626"/>
      <c r="AY22" s="626"/>
      <c r="AZ22" s="626"/>
      <c r="BA22" s="626"/>
      <c r="BB22" s="626"/>
      <c r="BC22" s="626"/>
      <c r="BD22" s="626"/>
      <c r="BE22" s="626"/>
      <c r="BF22" s="626"/>
      <c r="BG22" s="626"/>
      <c r="BH22" s="626"/>
      <c r="BI22" s="626"/>
      <c r="BJ22" s="626"/>
      <c r="BK22" s="626"/>
      <c r="BL22" s="626"/>
      <c r="BM22" s="626"/>
      <c r="BN22" s="626"/>
      <c r="BO22" s="626"/>
      <c r="BP22" s="626"/>
      <c r="BQ22" s="626"/>
      <c r="BR22" s="626"/>
    </row>
    <row r="23" spans="1:70" s="627" customFormat="1" ht="13.5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  <c r="BL23" s="626"/>
      <c r="BM23" s="626"/>
      <c r="BN23" s="626"/>
      <c r="BO23" s="626"/>
      <c r="BP23" s="626"/>
      <c r="BQ23" s="626"/>
      <c r="BR23" s="626"/>
    </row>
    <row r="24" spans="1:70" s="9" customFormat="1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s="9" customFormat="1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s="9" customFormat="1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s="9" customFormat="1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s="9" customFormat="1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s="9" customFormat="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s="9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s="9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s="9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s="9" customFormat="1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s="9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s="9" customFormat="1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s="9" customFormat="1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s="9" customFormat="1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</sheetData>
  <mergeCells count="11">
    <mergeCell ref="A1:J1"/>
    <mergeCell ref="A3:B3"/>
    <mergeCell ref="B4:C4"/>
    <mergeCell ref="D4:F4"/>
    <mergeCell ref="G4:I4"/>
    <mergeCell ref="J4:J7"/>
    <mergeCell ref="A4:A7"/>
    <mergeCell ref="E19:J19"/>
    <mergeCell ref="B5:C5"/>
    <mergeCell ref="D5:F5"/>
    <mergeCell ref="G5:I5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행정자</dc:creator>
  <cp:keywords/>
  <dc:description/>
  <cp:lastModifiedBy>WindowsXP</cp:lastModifiedBy>
  <cp:lastPrinted>2008-01-10T02:31:02Z</cp:lastPrinted>
  <dcterms:created xsi:type="dcterms:W3CDTF">1999-07-22T07:21:24Z</dcterms:created>
  <dcterms:modified xsi:type="dcterms:W3CDTF">2008-01-10T02:42:32Z</dcterms:modified>
  <cp:category/>
  <cp:version/>
  <cp:contentType/>
  <cp:contentStatus/>
</cp:coreProperties>
</file>