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00" yWindow="120" windowWidth="14160" windowHeight="9120"/>
  </bookViews>
  <sheets>
    <sheet name="민원처리실적" sheetId="2" r:id="rId1"/>
    <sheet name="읍면동민원 (2월)" sheetId="5" r:id="rId2"/>
  </sheets>
  <definedNames>
    <definedName name="_xlnm.Print_Area" localSheetId="0">민원처리실적!$A$1:$I$42</definedName>
    <definedName name="_xlnm.Print_Titles" localSheetId="1">'읍면동민원 (2월)'!$3:$3</definedName>
  </definedNames>
  <calcPr calcId="162913"/>
  <fileRecoveryPr repairLoad="1"/>
</workbook>
</file>

<file path=xl/calcChain.xml><?xml version="1.0" encoding="utf-8"?>
<calcChain xmlns="http://schemas.openxmlformats.org/spreadsheetml/2006/main">
  <c r="V26" i="5" l="1"/>
  <c r="V50" i="5" l="1"/>
  <c r="V86" i="5" l="1"/>
  <c r="U78" i="5" l="1"/>
  <c r="V70" i="5" l="1"/>
  <c r="V14" i="5"/>
  <c r="V61" i="5"/>
  <c r="V65" i="5" l="1"/>
  <c r="V89" i="5" l="1"/>
  <c r="V41" i="5" l="1"/>
  <c r="V80" i="5" l="1"/>
  <c r="V67" i="5" l="1"/>
  <c r="V88" i="5" l="1"/>
  <c r="V10" i="5"/>
  <c r="V34" i="5" l="1"/>
  <c r="V76" i="5" l="1"/>
  <c r="V73" i="5" l="1"/>
  <c r="F7" i="2" l="1"/>
  <c r="G7" i="2"/>
  <c r="H7" i="2" s="1"/>
  <c r="F8" i="2"/>
  <c r="G8" i="2"/>
  <c r="H8" i="2" s="1"/>
  <c r="F9" i="2"/>
  <c r="G9" i="2"/>
  <c r="H9" i="2" s="1"/>
  <c r="F10" i="2"/>
  <c r="G10" i="2"/>
  <c r="H10" i="2" s="1"/>
  <c r="F11" i="2"/>
  <c r="G11" i="2"/>
  <c r="H11" i="2" s="1"/>
  <c r="F13" i="2"/>
  <c r="G13" i="2"/>
  <c r="H13" i="2" s="1"/>
  <c r="F14" i="2"/>
  <c r="G14" i="2"/>
  <c r="H14" i="2" s="1"/>
  <c r="F15" i="2"/>
  <c r="G15" i="2"/>
  <c r="H15" i="2" s="1"/>
  <c r="F16" i="2"/>
  <c r="G16" i="2"/>
  <c r="H16" i="2" s="1"/>
  <c r="F17" i="2"/>
  <c r="G17" i="2"/>
  <c r="H17" i="2" s="1"/>
  <c r="F18" i="2"/>
  <c r="G18" i="2"/>
  <c r="H18" i="2" s="1"/>
  <c r="F19" i="2"/>
  <c r="G19" i="2"/>
  <c r="H19" i="2" s="1"/>
  <c r="F20" i="2"/>
  <c r="G20" i="2"/>
  <c r="H20" i="2" s="1"/>
  <c r="F21" i="2"/>
  <c r="G21" i="2"/>
  <c r="H21" i="2" s="1"/>
  <c r="F22" i="2"/>
  <c r="G22" i="2"/>
  <c r="H22" i="2" s="1"/>
  <c r="F23" i="2"/>
  <c r="G23" i="2"/>
  <c r="H23" i="2" s="1"/>
  <c r="F24" i="2"/>
  <c r="G24" i="2"/>
  <c r="H24" i="2" s="1"/>
  <c r="F25" i="2"/>
  <c r="G25" i="2"/>
  <c r="H25" i="2" s="1"/>
  <c r="F26" i="2"/>
  <c r="G26" i="2"/>
  <c r="H26" i="2" s="1"/>
  <c r="F28" i="2"/>
  <c r="G28" i="2"/>
  <c r="H28" i="2" s="1"/>
  <c r="F29" i="2"/>
  <c r="G29" i="2"/>
  <c r="H29" i="2" s="1"/>
  <c r="F30" i="2"/>
  <c r="G30" i="2"/>
  <c r="H30" i="2" s="1"/>
  <c r="F31" i="2"/>
  <c r="G31" i="2"/>
  <c r="H31" i="2" s="1"/>
  <c r="F33" i="2"/>
  <c r="G33" i="2"/>
  <c r="H33" i="2" s="1"/>
  <c r="F34" i="2"/>
  <c r="G34" i="2"/>
  <c r="H34" i="2" s="1"/>
  <c r="F35" i="2"/>
  <c r="G35" i="2"/>
  <c r="H35" i="2" s="1"/>
  <c r="F36" i="2"/>
  <c r="G36" i="2"/>
  <c r="H36" i="2" s="1"/>
  <c r="F38" i="2"/>
  <c r="G38" i="2"/>
  <c r="H38" i="2" s="1"/>
  <c r="F39" i="2"/>
  <c r="G39" i="2"/>
  <c r="H39" i="2" s="1"/>
  <c r="F40" i="2"/>
  <c r="G40" i="2"/>
  <c r="H40" i="2" s="1"/>
  <c r="F41" i="2"/>
  <c r="G41" i="2"/>
  <c r="H41" i="2" s="1"/>
  <c r="F42" i="2"/>
  <c r="G42" i="2"/>
  <c r="H42" i="2" s="1"/>
  <c r="H37" i="2" l="1"/>
  <c r="H32" i="2"/>
  <c r="H27" i="2"/>
  <c r="H12" i="2"/>
  <c r="H6" i="2"/>
  <c r="K4" i="5"/>
  <c r="U4" i="5"/>
  <c r="H5" i="2" l="1"/>
  <c r="H4" i="2" s="1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E84" i="5"/>
  <c r="C18" i="5" l="1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V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4" i="5"/>
  <c r="C84" i="5"/>
  <c r="D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5" i="5"/>
  <c r="C87" i="5"/>
  <c r="V87" i="5" s="1"/>
  <c r="V90" i="5"/>
  <c r="C90" i="5"/>
  <c r="V81" i="5" l="1"/>
  <c r="V63" i="5"/>
  <c r="V78" i="5"/>
  <c r="V69" i="5"/>
  <c r="V42" i="5"/>
  <c r="V75" i="5"/>
  <c r="V57" i="5"/>
  <c r="V45" i="5"/>
  <c r="V48" i="5"/>
  <c r="N4" i="5"/>
  <c r="E27" i="2" l="1"/>
  <c r="G27" i="2" l="1"/>
  <c r="F27" i="2"/>
  <c r="I42" i="2"/>
  <c r="R4" i="5" l="1"/>
  <c r="S4" i="5"/>
  <c r="T4" i="5"/>
  <c r="D4" i="5"/>
  <c r="E4" i="5"/>
  <c r="F4" i="5"/>
  <c r="G4" i="5"/>
  <c r="H4" i="5"/>
  <c r="I4" i="5"/>
  <c r="J4" i="5"/>
  <c r="L4" i="5"/>
  <c r="M4" i="5"/>
  <c r="O4" i="5"/>
  <c r="P4" i="5"/>
  <c r="Q4" i="5"/>
  <c r="C4" i="5"/>
  <c r="E37" i="2"/>
  <c r="E6" i="2"/>
  <c r="I29" i="2"/>
  <c r="I30" i="2"/>
  <c r="I31" i="2"/>
  <c r="I14" i="2"/>
  <c r="I15" i="2"/>
  <c r="I16" i="2"/>
  <c r="I17" i="2"/>
  <c r="I18" i="2"/>
  <c r="I19" i="2"/>
  <c r="I20" i="2"/>
  <c r="I21" i="2"/>
  <c r="I22" i="2"/>
  <c r="I23" i="2"/>
  <c r="I24" i="2"/>
  <c r="I25" i="2"/>
  <c r="I13" i="2"/>
  <c r="E12" i="2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D15" i="5"/>
  <c r="E15" i="5"/>
  <c r="F15" i="5"/>
  <c r="C15" i="5"/>
  <c r="U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D12" i="5"/>
  <c r="E12" i="5"/>
  <c r="C12" i="5"/>
  <c r="N9" i="5"/>
  <c r="O9" i="5"/>
  <c r="P9" i="5"/>
  <c r="Q9" i="5"/>
  <c r="R9" i="5"/>
  <c r="S9" i="5"/>
  <c r="T9" i="5"/>
  <c r="U9" i="5"/>
  <c r="D9" i="5"/>
  <c r="E9" i="5"/>
  <c r="F9" i="5"/>
  <c r="G9" i="5"/>
  <c r="H9" i="5"/>
  <c r="I9" i="5"/>
  <c r="J9" i="5"/>
  <c r="K9" i="5"/>
  <c r="L9" i="5"/>
  <c r="M9" i="5"/>
  <c r="C9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E32" i="2"/>
  <c r="I7" i="2"/>
  <c r="I8" i="2"/>
  <c r="I9" i="2"/>
  <c r="I10" i="2"/>
  <c r="I11" i="2"/>
  <c r="I28" i="2"/>
  <c r="I26" i="2"/>
  <c r="I33" i="2"/>
  <c r="I34" i="2"/>
  <c r="I35" i="2"/>
  <c r="I36" i="2"/>
  <c r="I38" i="2"/>
  <c r="I39" i="2"/>
  <c r="I40" i="2"/>
  <c r="I41" i="2"/>
  <c r="F37" i="2" l="1"/>
  <c r="G37" i="2"/>
  <c r="F32" i="2"/>
  <c r="G32" i="2"/>
  <c r="F12" i="2"/>
  <c r="G12" i="2"/>
  <c r="F6" i="2"/>
  <c r="G6" i="2"/>
  <c r="I27" i="2"/>
  <c r="V5" i="5"/>
  <c r="J6" i="5"/>
  <c r="R6" i="5"/>
  <c r="L6" i="5"/>
  <c r="V15" i="5"/>
  <c r="V12" i="5"/>
  <c r="P6" i="5"/>
  <c r="G6" i="5"/>
  <c r="N6" i="5"/>
  <c r="U6" i="5"/>
  <c r="T6" i="5"/>
  <c r="S6" i="5"/>
  <c r="Q6" i="5"/>
  <c r="O6" i="5"/>
  <c r="M6" i="5"/>
  <c r="K6" i="5"/>
  <c r="I6" i="5"/>
  <c r="H6" i="5"/>
  <c r="F6" i="5"/>
  <c r="E6" i="5"/>
  <c r="D6" i="5"/>
  <c r="V9" i="5"/>
  <c r="V4" i="5"/>
  <c r="C6" i="5"/>
  <c r="I6" i="2"/>
  <c r="I32" i="2"/>
  <c r="E5" i="2"/>
  <c r="I37" i="2"/>
  <c r="I12" i="2"/>
  <c r="E4" i="2" l="1"/>
  <c r="G4" i="2" s="1"/>
  <c r="F5" i="2"/>
  <c r="G5" i="2"/>
  <c r="V6" i="5"/>
  <c r="I5" i="2"/>
  <c r="I4" i="2" s="1"/>
  <c r="F4" i="2" l="1"/>
</calcChain>
</file>

<file path=xl/sharedStrings.xml><?xml version="1.0" encoding="utf-8"?>
<sst xmlns="http://schemas.openxmlformats.org/spreadsheetml/2006/main" count="193" uniqueCount="103">
  <si>
    <t>(단위 : 건)</t>
    <phoneticPr fontId="2" type="noConversion"/>
  </si>
  <si>
    <t>구    분</t>
    <phoneticPr fontId="2" type="noConversion"/>
  </si>
  <si>
    <t>총    계</t>
    <phoneticPr fontId="2" type="noConversion"/>
  </si>
  <si>
    <t>본
청</t>
    <phoneticPr fontId="2" type="noConversion"/>
  </si>
  <si>
    <t>본청계</t>
    <phoneticPr fontId="2" type="noConversion"/>
  </si>
  <si>
    <t>유기한민원</t>
    <phoneticPr fontId="2" type="noConversion"/>
  </si>
  <si>
    <t>복합민원</t>
    <phoneticPr fontId="2" type="noConversion"/>
  </si>
  <si>
    <t>단순민원</t>
    <phoneticPr fontId="2" type="noConversion"/>
  </si>
  <si>
    <t>고충민원</t>
    <phoneticPr fontId="2" type="noConversion"/>
  </si>
  <si>
    <t>주민등록등.초본</t>
    <phoneticPr fontId="2" type="noConversion"/>
  </si>
  <si>
    <t>인감증명</t>
    <phoneticPr fontId="2" type="noConversion"/>
  </si>
  <si>
    <t>기타증명</t>
    <phoneticPr fontId="2" type="noConversion"/>
  </si>
  <si>
    <t>신고민원</t>
    <phoneticPr fontId="2" type="noConversion"/>
  </si>
  <si>
    <t>자동차등록민원</t>
    <phoneticPr fontId="2" type="noConversion"/>
  </si>
  <si>
    <t>신규등록</t>
    <phoneticPr fontId="2" type="noConversion"/>
  </si>
  <si>
    <t>이전등록</t>
    <phoneticPr fontId="2" type="noConversion"/>
  </si>
  <si>
    <t>등록원부발급</t>
    <phoneticPr fontId="2" type="noConversion"/>
  </si>
  <si>
    <t>기타</t>
    <phoneticPr fontId="2" type="noConversion"/>
  </si>
  <si>
    <t>읍.면.동</t>
    <phoneticPr fontId="2" type="noConversion"/>
  </si>
  <si>
    <t>토지대장</t>
    <phoneticPr fontId="2" type="noConversion"/>
  </si>
  <si>
    <t>토지이용계획확인원</t>
    <phoneticPr fontId="2" type="noConversion"/>
  </si>
  <si>
    <t>개별공시지가</t>
    <phoneticPr fontId="2" type="noConversion"/>
  </si>
  <si>
    <t>건축물관리대장</t>
    <phoneticPr fontId="2" type="noConversion"/>
  </si>
  <si>
    <t>지적도</t>
    <phoneticPr fontId="2" type="noConversion"/>
  </si>
  <si>
    <t>어디서나민원</t>
    <phoneticPr fontId="2" type="noConversion"/>
  </si>
  <si>
    <t>읍.면.동민원</t>
    <phoneticPr fontId="2" type="noConversion"/>
  </si>
  <si>
    <t>기타</t>
    <phoneticPr fontId="2" type="noConversion"/>
  </si>
  <si>
    <t>증명민원</t>
    <phoneticPr fontId="2" type="noConversion"/>
  </si>
  <si>
    <t>가족관계등록신고</t>
    <phoneticPr fontId="2" type="noConversion"/>
  </si>
  <si>
    <t>전월누계</t>
    <phoneticPr fontId="2" type="noConversion"/>
  </si>
  <si>
    <t>건설기계 등록민원</t>
    <phoneticPr fontId="2" type="noConversion"/>
  </si>
  <si>
    <t>※ 토지대장 건수 중 읍면동 중복건수 제외</t>
    <phoneticPr fontId="2" type="noConversion"/>
  </si>
  <si>
    <t>인감신고(외국인)</t>
    <phoneticPr fontId="2" type="noConversion"/>
  </si>
  <si>
    <t>※ 기타증명 : 실적증명, 환지예정증명 포함</t>
    <phoneticPr fontId="2" type="noConversion"/>
  </si>
  <si>
    <t>즉결기타</t>
    <phoneticPr fontId="2" type="noConversion"/>
  </si>
  <si>
    <t>※ 주민등록 등초본, 인감증명, 세목별 과세증명, 기타증명 : 통수기준</t>
    <phoneticPr fontId="2" type="noConversion"/>
  </si>
  <si>
    <t>개별,공동주택가격확인원(세무과)</t>
    <phoneticPr fontId="2" type="noConversion"/>
  </si>
  <si>
    <t>재적등본,가족관계등록사항별증명서</t>
    <phoneticPr fontId="2" type="noConversion"/>
  </si>
  <si>
    <t>즉결제증명
(인터넷민원24,무인 등)</t>
    <phoneticPr fontId="2" type="noConversion"/>
  </si>
  <si>
    <t>계</t>
    <phoneticPr fontId="2" type="noConversion"/>
  </si>
  <si>
    <t>읍면동별</t>
    <phoneticPr fontId="2" type="noConversion"/>
  </si>
  <si>
    <t>유기한
민   원</t>
    <phoneticPr fontId="2" type="noConversion"/>
  </si>
  <si>
    <t>주민등록증발급</t>
    <phoneticPr fontId="2" type="noConversion"/>
  </si>
  <si>
    <t>인감증명
발급</t>
    <phoneticPr fontId="2" type="noConversion"/>
  </si>
  <si>
    <t>가족관계등록부</t>
    <phoneticPr fontId="2" type="noConversion"/>
  </si>
  <si>
    <t>토지
대장</t>
    <phoneticPr fontId="2" type="noConversion"/>
  </si>
  <si>
    <t>지적도</t>
    <phoneticPr fontId="2" type="noConversion"/>
  </si>
  <si>
    <t>토지이용계획확인원</t>
    <phoneticPr fontId="2" type="noConversion"/>
  </si>
  <si>
    <t>개별공시지가확인원</t>
    <phoneticPr fontId="2" type="noConversion"/>
  </si>
  <si>
    <t>지방세완납증명서</t>
    <phoneticPr fontId="2" type="noConversion"/>
  </si>
  <si>
    <t>세목 별과세증명</t>
    <phoneticPr fontId="2" type="noConversion"/>
  </si>
  <si>
    <t>어디서나
민원</t>
    <phoneticPr fontId="2" type="noConversion"/>
  </si>
  <si>
    <t>건축물
대   장</t>
    <phoneticPr fontId="2" type="noConversion"/>
  </si>
  <si>
    <t>농지
원부</t>
    <phoneticPr fontId="2" type="noConversion"/>
  </si>
  <si>
    <t>전입
신고</t>
    <phoneticPr fontId="2" type="noConversion"/>
  </si>
  <si>
    <t>인감
신고</t>
    <phoneticPr fontId="2" type="noConversion"/>
  </si>
  <si>
    <t>가족관계등록신   고</t>
    <phoneticPr fontId="2" type="noConversion"/>
  </si>
  <si>
    <t>주민등록관련신   고</t>
    <phoneticPr fontId="2" type="noConversion"/>
  </si>
  <si>
    <t>총  계</t>
    <phoneticPr fontId="2" type="noConversion"/>
  </si>
  <si>
    <t>월계</t>
    <phoneticPr fontId="2" type="noConversion"/>
  </si>
  <si>
    <t>전월누계</t>
    <phoneticPr fontId="2" type="noConversion"/>
  </si>
  <si>
    <t>누계</t>
    <phoneticPr fontId="2" type="noConversion"/>
  </si>
  <si>
    <t>한림읍</t>
    <phoneticPr fontId="2" type="noConversion"/>
  </si>
  <si>
    <t>애월읍</t>
    <phoneticPr fontId="2" type="noConversion"/>
  </si>
  <si>
    <t>구좌읍</t>
    <phoneticPr fontId="2" type="noConversion"/>
  </si>
  <si>
    <t>조천읍</t>
    <phoneticPr fontId="2" type="noConversion"/>
  </si>
  <si>
    <t>한경면</t>
    <phoneticPr fontId="2" type="noConversion"/>
  </si>
  <si>
    <t>추자면</t>
    <phoneticPr fontId="2" type="noConversion"/>
  </si>
  <si>
    <t>우도면</t>
    <phoneticPr fontId="2" type="noConversion"/>
  </si>
  <si>
    <t>일도1동</t>
    <phoneticPr fontId="2" type="noConversion"/>
  </si>
  <si>
    <t>일도2동</t>
    <phoneticPr fontId="2" type="noConversion"/>
  </si>
  <si>
    <t>이도1동</t>
    <phoneticPr fontId="2" type="noConversion"/>
  </si>
  <si>
    <t>이도2동</t>
    <phoneticPr fontId="2" type="noConversion"/>
  </si>
  <si>
    <t>삼도1동</t>
    <phoneticPr fontId="2" type="noConversion"/>
  </si>
  <si>
    <t>삼도2동</t>
    <phoneticPr fontId="2" type="noConversion"/>
  </si>
  <si>
    <t>용담1동</t>
    <phoneticPr fontId="2" type="noConversion"/>
  </si>
  <si>
    <t>용담2동</t>
    <phoneticPr fontId="2" type="noConversion"/>
  </si>
  <si>
    <t>건입동</t>
    <phoneticPr fontId="2" type="noConversion"/>
  </si>
  <si>
    <t>화북동</t>
    <phoneticPr fontId="2" type="noConversion"/>
  </si>
  <si>
    <t>삼양동</t>
    <phoneticPr fontId="2" type="noConversion"/>
  </si>
  <si>
    <t>봉개동</t>
    <phoneticPr fontId="2" type="noConversion"/>
  </si>
  <si>
    <t>아라동</t>
    <phoneticPr fontId="2" type="noConversion"/>
  </si>
  <si>
    <t>오라동</t>
    <phoneticPr fontId="2" type="noConversion"/>
  </si>
  <si>
    <t>연동</t>
    <phoneticPr fontId="2" type="noConversion"/>
  </si>
  <si>
    <t>노형동</t>
    <phoneticPr fontId="2" type="noConversion"/>
  </si>
  <si>
    <t>외도동</t>
    <phoneticPr fontId="2" type="noConversion"/>
  </si>
  <si>
    <t>이호동</t>
    <phoneticPr fontId="2" type="noConversion"/>
  </si>
  <si>
    <t>도두동</t>
    <phoneticPr fontId="2" type="noConversion"/>
  </si>
  <si>
    <t>서   부
보건소</t>
    <phoneticPr fontId="2" type="noConversion"/>
  </si>
  <si>
    <t>동   부
보건소</t>
    <phoneticPr fontId="2" type="noConversion"/>
  </si>
  <si>
    <t>부동산실거래확인및검인</t>
    <phoneticPr fontId="2" type="noConversion"/>
  </si>
  <si>
    <t>부동산종합증명서</t>
    <phoneticPr fontId="2" type="noConversion"/>
  </si>
  <si>
    <t>부동산등기용등록증명서</t>
    <phoneticPr fontId="2" type="noConversion"/>
  </si>
  <si>
    <t>조상땅찾기</t>
    <phoneticPr fontId="2" type="noConversion"/>
  </si>
  <si>
    <t>세목별과세증명(재산세과)</t>
    <phoneticPr fontId="2" type="noConversion"/>
  </si>
  <si>
    <t>전월대비
증감</t>
    <phoneticPr fontId="2" type="noConversion"/>
  </si>
  <si>
    <t>전년대비
증감</t>
    <phoneticPr fontId="2" type="noConversion"/>
  </si>
  <si>
    <t>2019 . 1월</t>
  </si>
  <si>
    <t>2019 . 2월</t>
    <phoneticPr fontId="2" type="noConversion"/>
  </si>
  <si>
    <t>2018 . 2월</t>
  </si>
  <si>
    <t>2월말누계</t>
    <phoneticPr fontId="2" type="noConversion"/>
  </si>
  <si>
    <t>2019. 2월 민원처리실적</t>
    <phoneticPr fontId="2" type="noConversion"/>
  </si>
  <si>
    <t>2019. 2월  읍.면.동 민원처리실적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</si>
</sst>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_);[Red]\(#,##0\)"/>
    <numFmt numFmtId="178" formatCode="0_);[Red]\(0\)"/>
    <numFmt numFmtId="179" formatCode="#,##0;[Red]#,##0"/>
    <numFmt numFmtId="180" formatCode="#,##0;[Red]\△#,##0"/>
    <numFmt numFmtId="181" formatCode="\-"/>
  </numFmts>
  <fonts count="3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한컴돋움"/>
      <family val="1"/>
      <charset val="129"/>
    </font>
    <font>
      <b/>
      <sz val="18"/>
      <name val="돋움"/>
      <family val="3"/>
      <charset val="129"/>
    </font>
    <font>
      <sz val="11"/>
      <color indexed="8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한컴돋움"/>
      <family val="1"/>
      <charset val="129"/>
    </font>
    <font>
      <sz val="10"/>
      <color indexed="8"/>
      <name val="굴림"/>
      <family val="3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0"/>
      <name val="굴림"/>
      <family val="3"/>
    </font>
    <font>
      <sz val="10"/>
      <name val="한컴돋움"/>
      <family val="1"/>
      <charset val="129"/>
    </font>
    <font>
      <sz val="10"/>
      <color theme="1"/>
      <name val="한컴돋움"/>
      <family val="1"/>
      <charset val="129"/>
    </font>
    <font>
      <b/>
      <sz val="12"/>
      <color indexed="8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2"/>
      <color indexed="8"/>
      <name val="돋움"/>
      <family val="3"/>
      <charset val="129"/>
    </font>
    <font>
      <sz val="12"/>
      <color indexed="8"/>
      <name val="한컴돋움"/>
      <family val="1"/>
      <charset val="129"/>
    </font>
    <font>
      <sz val="10"/>
      <color theme="1"/>
      <name val="돋움"/>
      <family val="3"/>
      <charset val="129"/>
    </font>
    <font>
      <sz val="9"/>
      <color indexed="8"/>
      <name val="한컴돋움"/>
      <family val="1"/>
      <charset val="129"/>
    </font>
    <font>
      <sz val="9"/>
      <color indexed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7802667317728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/>
  </cellStyleXfs>
  <cellXfs count="231">
    <xf numFmtId="0" fontId="0" fillId="0" borderId="0" xfId="0"/>
    <xf numFmtId="3" fontId="0" fillId="0" borderId="0" xfId="0" applyNumberFormat="1"/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41" fontId="9" fillId="0" borderId="0" xfId="1" applyFont="1" applyAlignment="1">
      <alignment horizontal="center"/>
    </xf>
    <xf numFmtId="41" fontId="8" fillId="0" borderId="0" xfId="1" applyFont="1" applyAlignment="1">
      <alignment horizontal="center"/>
    </xf>
    <xf numFmtId="41" fontId="0" fillId="0" borderId="0" xfId="1" applyFont="1" applyAlignment="1">
      <alignment horizontal="center"/>
    </xf>
    <xf numFmtId="41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distributed" wrapText="1"/>
    </xf>
    <xf numFmtId="0" fontId="7" fillId="0" borderId="2" xfId="0" applyFont="1" applyFill="1" applyBorder="1" applyAlignment="1">
      <alignment horizontal="distributed" vertical="distributed" wrapText="1"/>
    </xf>
    <xf numFmtId="0" fontId="6" fillId="0" borderId="2" xfId="0" applyFont="1" applyBorder="1" applyAlignment="1">
      <alignment horizontal="distributed" vertical="distributed" wrapText="1"/>
    </xf>
    <xf numFmtId="0" fontId="7" fillId="0" borderId="3" xfId="0" applyFont="1" applyFill="1" applyBorder="1" applyAlignment="1">
      <alignment horizontal="distributed" vertical="distributed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0" xfId="0" applyFill="1" applyBorder="1"/>
    <xf numFmtId="176" fontId="11" fillId="0" borderId="6" xfId="1" applyNumberFormat="1" applyFont="1" applyBorder="1" applyAlignment="1">
      <alignment horizontal="center" vertical="center"/>
    </xf>
    <xf numFmtId="176" fontId="11" fillId="0" borderId="6" xfId="1" applyNumberFormat="1" applyFont="1" applyFill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6" fontId="11" fillId="0" borderId="23" xfId="1" applyNumberFormat="1" applyFont="1" applyBorder="1" applyAlignment="1">
      <alignment horizontal="center" vertical="center"/>
    </xf>
    <xf numFmtId="176" fontId="11" fillId="0" borderId="24" xfId="1" applyNumberFormat="1" applyFont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/>
    </xf>
    <xf numFmtId="176" fontId="11" fillId="0" borderId="25" xfId="1" applyNumberFormat="1" applyFont="1" applyBorder="1" applyAlignment="1">
      <alignment horizontal="center" vertical="center"/>
    </xf>
    <xf numFmtId="176" fontId="11" fillId="0" borderId="21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/>
    </xf>
    <xf numFmtId="176" fontId="11" fillId="0" borderId="27" xfId="1" applyNumberFormat="1" applyFont="1" applyBorder="1" applyAlignment="1">
      <alignment horizontal="center" vertical="center"/>
    </xf>
    <xf numFmtId="176" fontId="11" fillId="0" borderId="28" xfId="1" applyNumberFormat="1" applyFont="1" applyBorder="1" applyAlignment="1">
      <alignment horizontal="center" vertical="center"/>
    </xf>
    <xf numFmtId="176" fontId="11" fillId="0" borderId="26" xfId="1" applyNumberFormat="1" applyFont="1" applyBorder="1" applyAlignment="1">
      <alignment horizontal="center" vertical="center" shrinkToFit="1"/>
    </xf>
    <xf numFmtId="176" fontId="10" fillId="0" borderId="18" xfId="1" applyNumberFormat="1" applyFont="1" applyBorder="1" applyAlignment="1">
      <alignment horizontal="center" vertical="center"/>
    </xf>
    <xf numFmtId="176" fontId="10" fillId="0" borderId="21" xfId="1" applyNumberFormat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76" fontId="11" fillId="0" borderId="13" xfId="1" applyNumberFormat="1" applyFont="1" applyBorder="1" applyAlignment="1">
      <alignment horizontal="center" vertical="center"/>
    </xf>
    <xf numFmtId="176" fontId="11" fillId="0" borderId="7" xfId="1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76" fontId="10" fillId="0" borderId="30" xfId="1" applyNumberFormat="1" applyFont="1" applyBorder="1" applyAlignment="1">
      <alignment horizontal="center" vertical="center"/>
    </xf>
    <xf numFmtId="178" fontId="11" fillId="0" borderId="9" xfId="0" applyNumberFormat="1" applyFont="1" applyBorder="1" applyAlignment="1">
      <alignment horizontal="center" vertical="center"/>
    </xf>
    <xf numFmtId="177" fontId="11" fillId="0" borderId="13" xfId="0" applyNumberFormat="1" applyFont="1" applyBorder="1" applyAlignment="1">
      <alignment horizontal="center" vertical="center"/>
    </xf>
    <xf numFmtId="177" fontId="11" fillId="0" borderId="13" xfId="0" applyNumberFormat="1" applyFont="1" applyFill="1" applyBorder="1" applyAlignment="1">
      <alignment horizontal="center" vertical="center"/>
    </xf>
    <xf numFmtId="177" fontId="11" fillId="0" borderId="17" xfId="0" applyNumberFormat="1" applyFont="1" applyBorder="1" applyAlignment="1">
      <alignment horizontal="center" vertical="center"/>
    </xf>
    <xf numFmtId="177" fontId="11" fillId="0" borderId="29" xfId="1" applyNumberFormat="1" applyFont="1" applyBorder="1" applyAlignment="1">
      <alignment horizontal="center" vertical="center"/>
    </xf>
    <xf numFmtId="177" fontId="11" fillId="0" borderId="21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7" fontId="11" fillId="0" borderId="20" xfId="1" applyNumberFormat="1" applyFont="1" applyBorder="1" applyAlignment="1">
      <alignment horizontal="center" vertical="center"/>
    </xf>
    <xf numFmtId="177" fontId="11" fillId="0" borderId="9" xfId="0" applyNumberFormat="1" applyFont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center" vertical="center"/>
    </xf>
    <xf numFmtId="176" fontId="11" fillId="0" borderId="20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/>
    </xf>
    <xf numFmtId="177" fontId="11" fillId="0" borderId="31" xfId="0" applyNumberFormat="1" applyFont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 shrinkToFit="1"/>
    </xf>
    <xf numFmtId="177" fontId="12" fillId="0" borderId="9" xfId="0" applyNumberFormat="1" applyFont="1" applyBorder="1" applyAlignment="1">
      <alignment horizontal="center" vertical="center"/>
    </xf>
    <xf numFmtId="178" fontId="11" fillId="0" borderId="21" xfId="1" applyNumberFormat="1" applyFont="1" applyBorder="1" applyAlignment="1">
      <alignment horizontal="center" vertical="center"/>
    </xf>
    <xf numFmtId="3" fontId="11" fillId="0" borderId="32" xfId="0" applyNumberFormat="1" applyFont="1" applyBorder="1" applyAlignment="1">
      <alignment horizontal="center" vertical="center"/>
    </xf>
    <xf numFmtId="177" fontId="11" fillId="0" borderId="7" xfId="1" applyNumberFormat="1" applyFont="1" applyBorder="1" applyAlignment="1">
      <alignment horizontal="center" vertical="center"/>
    </xf>
    <xf numFmtId="178" fontId="11" fillId="0" borderId="9" xfId="0" applyNumberFormat="1" applyFont="1" applyFill="1" applyBorder="1" applyAlignment="1">
      <alignment horizontal="center" vertical="center"/>
    </xf>
    <xf numFmtId="178" fontId="11" fillId="0" borderId="7" xfId="1" applyNumberFormat="1" applyFont="1" applyBorder="1" applyAlignment="1">
      <alignment horizontal="center" vertical="center"/>
    </xf>
    <xf numFmtId="176" fontId="11" fillId="0" borderId="21" xfId="1" applyNumberFormat="1" applyFont="1" applyBorder="1" applyAlignment="1">
      <alignment horizontal="center" vertical="center" shrinkToFit="1"/>
    </xf>
    <xf numFmtId="176" fontId="11" fillId="0" borderId="7" xfId="1" applyNumberFormat="1" applyFont="1" applyBorder="1" applyAlignment="1">
      <alignment horizontal="center" vertical="center" shrinkToFit="1"/>
    </xf>
    <xf numFmtId="176" fontId="11" fillId="0" borderId="38" xfId="1" applyNumberFormat="1" applyFont="1" applyBorder="1" applyAlignment="1">
      <alignment horizontal="center" vertical="center"/>
    </xf>
    <xf numFmtId="41" fontId="0" fillId="0" borderId="0" xfId="1" applyFont="1"/>
    <xf numFmtId="41" fontId="11" fillId="0" borderId="20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/>
    </xf>
    <xf numFmtId="41" fontId="11" fillId="0" borderId="9" xfId="1" applyFont="1" applyFill="1" applyBorder="1" applyAlignment="1">
      <alignment horizontal="center" vertical="center"/>
    </xf>
    <xf numFmtId="41" fontId="13" fillId="0" borderId="9" xfId="1" applyFont="1" applyBorder="1" applyAlignment="1">
      <alignment horizontal="center" vertical="center"/>
    </xf>
    <xf numFmtId="41" fontId="13" fillId="0" borderId="31" xfId="1" applyFont="1" applyBorder="1" applyAlignment="1">
      <alignment horizontal="center" vertical="center"/>
    </xf>
    <xf numFmtId="41" fontId="11" fillId="0" borderId="28" xfId="1" applyFont="1" applyBorder="1" applyAlignment="1">
      <alignment horizontal="center" vertical="center"/>
    </xf>
    <xf numFmtId="41" fontId="10" fillId="0" borderId="0" xfId="1" applyFont="1" applyAlignment="1">
      <alignment horizontal="center" vertical="center"/>
    </xf>
    <xf numFmtId="41" fontId="11" fillId="0" borderId="14" xfId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177" fontId="11" fillId="0" borderId="20" xfId="1" applyNumberFormat="1" applyFont="1" applyFill="1" applyBorder="1" applyAlignment="1">
      <alignment horizontal="center" vertical="center"/>
    </xf>
    <xf numFmtId="177" fontId="11" fillId="0" borderId="31" xfId="0" applyNumberFormat="1" applyFont="1" applyFill="1" applyBorder="1" applyAlignment="1">
      <alignment horizontal="center" vertical="center"/>
    </xf>
    <xf numFmtId="176" fontId="10" fillId="0" borderId="25" xfId="1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7" fontId="11" fillId="0" borderId="21" xfId="1" applyNumberFormat="1" applyFont="1" applyFill="1" applyBorder="1" applyAlignment="1">
      <alignment horizontal="center" vertical="center"/>
    </xf>
    <xf numFmtId="177" fontId="11" fillId="0" borderId="7" xfId="1" applyNumberFormat="1" applyFont="1" applyFill="1" applyBorder="1" applyAlignment="1">
      <alignment horizontal="center" vertical="center"/>
    </xf>
    <xf numFmtId="176" fontId="11" fillId="0" borderId="26" xfId="1" applyNumberFormat="1" applyFont="1" applyFill="1" applyBorder="1" applyAlignment="1">
      <alignment horizontal="center" vertical="center"/>
    </xf>
    <xf numFmtId="176" fontId="11" fillId="0" borderId="22" xfId="1" applyNumberFormat="1" applyFont="1" applyBorder="1" applyAlignment="1">
      <alignment horizontal="center" vertical="center"/>
    </xf>
    <xf numFmtId="177" fontId="11" fillId="0" borderId="26" xfId="0" applyNumberFormat="1" applyFon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77" fontId="11" fillId="0" borderId="28" xfId="1" applyNumberFormat="1" applyFont="1" applyBorder="1" applyAlignment="1">
      <alignment horizontal="center" vertical="center"/>
    </xf>
    <xf numFmtId="0" fontId="0" fillId="0" borderId="0" xfId="0" applyFont="1"/>
    <xf numFmtId="3" fontId="12" fillId="0" borderId="45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horizontal="center"/>
    </xf>
    <xf numFmtId="3" fontId="22" fillId="0" borderId="45" xfId="0" applyNumberFormat="1" applyFont="1" applyBorder="1" applyAlignment="1">
      <alignment horizontal="center"/>
    </xf>
    <xf numFmtId="41" fontId="6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/>
    </xf>
    <xf numFmtId="41" fontId="1" fillId="0" borderId="1" xfId="1" applyFont="1" applyBorder="1" applyAlignment="1">
      <alignment horizontal="center" vertical="center"/>
    </xf>
    <xf numFmtId="3" fontId="12" fillId="0" borderId="1" xfId="0" applyNumberFormat="1" applyFont="1" applyBorder="1"/>
    <xf numFmtId="3" fontId="12" fillId="0" borderId="45" xfId="0" applyNumberFormat="1" applyFont="1" applyBorder="1"/>
    <xf numFmtId="3" fontId="12" fillId="0" borderId="1" xfId="0" applyNumberFormat="1" applyFont="1" applyBorder="1" applyAlignment="1">
      <alignment vertical="center"/>
    </xf>
    <xf numFmtId="3" fontId="12" fillId="0" borderId="45" xfId="0" applyNumberFormat="1" applyFont="1" applyBorder="1" applyAlignment="1">
      <alignment vertical="center"/>
    </xf>
    <xf numFmtId="41" fontId="5" fillId="0" borderId="1" xfId="1" applyFont="1" applyBorder="1" applyAlignment="1">
      <alignment horizontal="center" vertical="center"/>
    </xf>
    <xf numFmtId="179" fontId="12" fillId="0" borderId="45" xfId="0" applyNumberFormat="1" applyFont="1" applyBorder="1"/>
    <xf numFmtId="0" fontId="7" fillId="0" borderId="1" xfId="0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178" fontId="7" fillId="0" borderId="2" xfId="0" applyNumberFormat="1" applyFont="1" applyBorder="1" applyAlignment="1">
      <alignment horizontal="distributed" vertical="distributed" wrapText="1"/>
    </xf>
    <xf numFmtId="178" fontId="11" fillId="0" borderId="24" xfId="1" applyNumberFormat="1" applyFont="1" applyBorder="1" applyAlignment="1">
      <alignment horizontal="center" vertical="center"/>
    </xf>
    <xf numFmtId="178" fontId="11" fillId="0" borderId="7" xfId="1" applyNumberFormat="1" applyFont="1" applyBorder="1" applyAlignment="1">
      <alignment horizontal="center" vertical="center" shrinkToFit="1"/>
    </xf>
    <xf numFmtId="178" fontId="11" fillId="0" borderId="7" xfId="1" applyNumberFormat="1" applyFont="1" applyFill="1" applyBorder="1" applyAlignment="1">
      <alignment horizontal="center" vertical="center"/>
    </xf>
    <xf numFmtId="178" fontId="11" fillId="0" borderId="13" xfId="0" applyNumberFormat="1" applyFont="1" applyBorder="1" applyAlignment="1">
      <alignment horizontal="center" vertical="center"/>
    </xf>
    <xf numFmtId="178" fontId="11" fillId="0" borderId="9" xfId="1" applyNumberFormat="1" applyFont="1" applyBorder="1" applyAlignment="1">
      <alignment horizontal="center" vertical="center"/>
    </xf>
    <xf numFmtId="178" fontId="11" fillId="0" borderId="6" xfId="1" applyNumberFormat="1" applyFont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/>
    </xf>
    <xf numFmtId="178" fontId="10" fillId="0" borderId="30" xfId="1" applyNumberFormat="1" applyFont="1" applyBorder="1" applyAlignment="1">
      <alignment horizontal="center" vertical="center"/>
    </xf>
    <xf numFmtId="178" fontId="9" fillId="0" borderId="0" xfId="1" applyNumberFormat="1" applyFont="1" applyAlignment="1">
      <alignment horizontal="center"/>
    </xf>
    <xf numFmtId="178" fontId="0" fillId="0" borderId="0" xfId="1" applyNumberFormat="1" applyFont="1" applyAlignment="1">
      <alignment horizontal="center"/>
    </xf>
    <xf numFmtId="178" fontId="0" fillId="0" borderId="0" xfId="0" applyNumberFormat="1" applyAlignment="1">
      <alignment horizontal="center"/>
    </xf>
    <xf numFmtId="180" fontId="23" fillId="8" borderId="1" xfId="0" applyNumberFormat="1" applyFont="1" applyFill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center" vertical="center"/>
    </xf>
    <xf numFmtId="3" fontId="24" fillId="0" borderId="1" xfId="2" applyNumberFormat="1" applyFont="1" applyFill="1" applyBorder="1" applyAlignment="1">
      <alignment horizontal="center" vertical="center"/>
    </xf>
    <xf numFmtId="180" fontId="16" fillId="2" borderId="1" xfId="0" applyNumberFormat="1" applyFont="1" applyFill="1" applyBorder="1" applyAlignment="1">
      <alignment horizontal="center" vertical="center"/>
    </xf>
    <xf numFmtId="180" fontId="0" fillId="0" borderId="0" xfId="0" applyNumberFormat="1"/>
    <xf numFmtId="180" fontId="17" fillId="5" borderId="1" xfId="0" applyNumberFormat="1" applyFont="1" applyFill="1" applyBorder="1" applyAlignment="1">
      <alignment horizontal="center" vertical="center" wrapText="1"/>
    </xf>
    <xf numFmtId="0" fontId="17" fillId="9" borderId="2" xfId="2" applyFont="1" applyFill="1" applyBorder="1" applyAlignment="1">
      <alignment horizontal="center" vertical="center"/>
    </xf>
    <xf numFmtId="180" fontId="17" fillId="7" borderId="2" xfId="0" applyNumberFormat="1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center" vertical="center"/>
    </xf>
    <xf numFmtId="180" fontId="16" fillId="6" borderId="1" xfId="0" applyNumberFormat="1" applyFont="1" applyFill="1" applyBorder="1" applyAlignment="1">
      <alignment horizontal="center" vertical="center"/>
    </xf>
    <xf numFmtId="180" fontId="23" fillId="6" borderId="1" xfId="0" applyNumberFormat="1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3" fontId="16" fillId="10" borderId="1" xfId="0" applyNumberFormat="1" applyFont="1" applyFill="1" applyBorder="1" applyAlignment="1">
      <alignment horizontal="center" vertical="center"/>
    </xf>
    <xf numFmtId="3" fontId="24" fillId="10" borderId="1" xfId="2" applyNumberFormat="1" applyFont="1" applyFill="1" applyBorder="1" applyAlignment="1">
      <alignment horizontal="center" vertical="center"/>
    </xf>
    <xf numFmtId="180" fontId="16" fillId="10" borderId="1" xfId="0" applyNumberFormat="1" applyFont="1" applyFill="1" applyBorder="1" applyAlignment="1">
      <alignment horizontal="center" vertical="center"/>
    </xf>
    <xf numFmtId="180" fontId="23" fillId="10" borderId="1" xfId="0" applyNumberFormat="1" applyFont="1" applyFill="1" applyBorder="1" applyAlignment="1">
      <alignment horizontal="center" vertical="center"/>
    </xf>
    <xf numFmtId="3" fontId="19" fillId="10" borderId="1" xfId="0" applyNumberFormat="1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3" fontId="17" fillId="11" borderId="1" xfId="0" applyNumberFormat="1" applyFont="1" applyFill="1" applyBorder="1" applyAlignment="1">
      <alignment horizontal="center" vertical="center"/>
    </xf>
    <xf numFmtId="3" fontId="17" fillId="11" borderId="1" xfId="2" applyNumberFormat="1" applyFont="1" applyFill="1" applyBorder="1" applyAlignment="1">
      <alignment horizontal="center" vertical="center"/>
    </xf>
    <xf numFmtId="180" fontId="16" fillId="11" borderId="1" xfId="0" applyNumberFormat="1" applyFont="1" applyFill="1" applyBorder="1" applyAlignment="1">
      <alignment horizontal="center" vertical="center"/>
    </xf>
    <xf numFmtId="180" fontId="23" fillId="11" borderId="1" xfId="0" applyNumberFormat="1" applyFont="1" applyFill="1" applyBorder="1" applyAlignment="1">
      <alignment horizontal="center" vertical="center"/>
    </xf>
    <xf numFmtId="3" fontId="19" fillId="11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3" fontId="15" fillId="11" borderId="1" xfId="0" applyNumberFormat="1" applyFont="1" applyFill="1" applyBorder="1" applyAlignment="1">
      <alignment horizontal="center" vertical="center"/>
    </xf>
    <xf numFmtId="0" fontId="17" fillId="10" borderId="1" xfId="0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horizontal="center" vertical="center"/>
    </xf>
    <xf numFmtId="3" fontId="17" fillId="10" borderId="46" xfId="2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177" fontId="11" fillId="6" borderId="18" xfId="1" applyNumberFormat="1" applyFont="1" applyFill="1" applyBorder="1" applyAlignment="1">
      <alignment horizontal="center" vertical="center" wrapText="1"/>
    </xf>
    <xf numFmtId="177" fontId="11" fillId="6" borderId="6" xfId="1" applyNumberFormat="1" applyFont="1" applyFill="1" applyBorder="1" applyAlignment="1">
      <alignment horizontal="center" vertical="center" wrapText="1"/>
    </xf>
    <xf numFmtId="178" fontId="11" fillId="6" borderId="6" xfId="1" applyNumberFormat="1" applyFont="1" applyFill="1" applyBorder="1" applyAlignment="1">
      <alignment horizontal="center" vertical="center" wrapText="1"/>
    </xf>
    <xf numFmtId="177" fontId="11" fillId="6" borderId="8" xfId="1" applyNumberFormat="1" applyFont="1" applyFill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/>
    </xf>
    <xf numFmtId="177" fontId="11" fillId="6" borderId="20" xfId="1" applyNumberFormat="1" applyFont="1" applyFill="1" applyBorder="1" applyAlignment="1">
      <alignment horizontal="center" vertical="center" wrapText="1"/>
    </xf>
    <xf numFmtId="177" fontId="11" fillId="6" borderId="9" xfId="1" applyNumberFormat="1" applyFont="1" applyFill="1" applyBorder="1" applyAlignment="1">
      <alignment horizontal="center" vertical="center" wrapText="1"/>
    </xf>
    <xf numFmtId="178" fontId="11" fillId="6" borderId="9" xfId="1" applyNumberFormat="1" applyFont="1" applyFill="1" applyBorder="1" applyAlignment="1">
      <alignment horizontal="center" vertical="center" wrapText="1"/>
    </xf>
    <xf numFmtId="177" fontId="11" fillId="6" borderId="10" xfId="1" applyNumberFormat="1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/>
    </xf>
    <xf numFmtId="177" fontId="11" fillId="6" borderId="21" xfId="1" applyNumberFormat="1" applyFont="1" applyFill="1" applyBorder="1" applyAlignment="1">
      <alignment horizontal="center" vertical="center"/>
    </xf>
    <xf numFmtId="177" fontId="11" fillId="6" borderId="7" xfId="1" applyNumberFormat="1" applyFont="1" applyFill="1" applyBorder="1" applyAlignment="1">
      <alignment horizontal="center" vertical="center"/>
    </xf>
    <xf numFmtId="178" fontId="11" fillId="6" borderId="7" xfId="1" applyNumberFormat="1" applyFont="1" applyFill="1" applyBorder="1" applyAlignment="1">
      <alignment horizontal="center" vertical="center"/>
    </xf>
    <xf numFmtId="177" fontId="11" fillId="6" borderId="22" xfId="1" applyNumberFormat="1" applyFont="1" applyFill="1" applyBorder="1" applyAlignment="1">
      <alignment horizontal="center" vertical="center"/>
    </xf>
    <xf numFmtId="0" fontId="0" fillId="12" borderId="0" xfId="0" applyFont="1" applyFill="1"/>
    <xf numFmtId="0" fontId="6" fillId="0" borderId="1" xfId="1" applyNumberFormat="1" applyFont="1" applyBorder="1" applyAlignment="1">
      <alignment horizontal="center" vertical="center"/>
    </xf>
    <xf numFmtId="3" fontId="12" fillId="0" borderId="45" xfId="0" applyNumberFormat="1" applyFont="1" applyBorder="1" applyAlignment="1">
      <alignment horizontal="right" vertical="center"/>
    </xf>
    <xf numFmtId="3" fontId="6" fillId="0" borderId="33" xfId="0" applyNumberFormat="1" applyFont="1" applyBorder="1" applyAlignment="1">
      <alignment vertical="center"/>
    </xf>
    <xf numFmtId="41" fontId="5" fillId="0" borderId="1" xfId="1" quotePrefix="1" applyFont="1" applyBorder="1" applyAlignment="1">
      <alignment horizontal="center" vertical="center"/>
    </xf>
    <xf numFmtId="3" fontId="21" fillId="0" borderId="1" xfId="0" applyNumberFormat="1" applyFont="1" applyBorder="1"/>
    <xf numFmtId="3" fontId="21" fillId="0" borderId="45" xfId="0" applyNumberFormat="1" applyFont="1" applyBorder="1"/>
    <xf numFmtId="3" fontId="6" fillId="0" borderId="1" xfId="0" applyNumberFormat="1" applyFont="1" applyBorder="1" applyAlignment="1">
      <alignment vertical="center"/>
    </xf>
    <xf numFmtId="3" fontId="6" fillId="0" borderId="45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45" xfId="0" applyNumberFormat="1" applyFont="1" applyBorder="1" applyAlignment="1">
      <alignment horizontal="center" vertical="center"/>
    </xf>
    <xf numFmtId="3" fontId="12" fillId="0" borderId="45" xfId="0" applyNumberFormat="1" applyFont="1" applyBorder="1" applyAlignment="1"/>
    <xf numFmtId="41" fontId="25" fillId="0" borderId="1" xfId="1" applyFont="1" applyFill="1" applyBorder="1" applyAlignment="1">
      <alignment horizontal="center" vertical="center"/>
    </xf>
    <xf numFmtId="41" fontId="26" fillId="0" borderId="1" xfId="1" applyFont="1" applyFill="1" applyBorder="1" applyAlignment="1">
      <alignment vertical="center"/>
    </xf>
    <xf numFmtId="41" fontId="26" fillId="0" borderId="45" xfId="1" applyFont="1" applyFill="1" applyBorder="1" applyAlignment="1">
      <alignment vertical="center"/>
    </xf>
    <xf numFmtId="41" fontId="26" fillId="0" borderId="45" xfId="1" applyFont="1" applyFill="1" applyBorder="1" applyAlignment="1">
      <alignment horizontal="center" vertical="center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45" xfId="0" applyNumberFormat="1" applyFont="1" applyBorder="1" applyAlignment="1">
      <alignment horizontal="center" vertical="center"/>
    </xf>
    <xf numFmtId="41" fontId="12" fillId="0" borderId="45" xfId="0" applyNumberFormat="1" applyFont="1" applyBorder="1"/>
    <xf numFmtId="3" fontId="12" fillId="0" borderId="45" xfId="0" applyNumberFormat="1" applyFont="1" applyBorder="1" applyAlignment="1">
      <alignment horizontal="right"/>
    </xf>
    <xf numFmtId="41" fontId="27" fillId="0" borderId="1" xfId="1" applyFont="1" applyBorder="1" applyAlignment="1">
      <alignment horizontal="right" vertical="center"/>
    </xf>
    <xf numFmtId="41" fontId="28" fillId="0" borderId="1" xfId="1" applyFont="1" applyBorder="1" applyAlignment="1">
      <alignment vertical="center"/>
    </xf>
    <xf numFmtId="41" fontId="28" fillId="0" borderId="1" xfId="1" applyFont="1" applyFill="1" applyBorder="1" applyAlignment="1">
      <alignment vertical="center"/>
    </xf>
    <xf numFmtId="41" fontId="28" fillId="0" borderId="45" xfId="1" applyFont="1" applyFill="1" applyBorder="1" applyAlignment="1">
      <alignment vertical="center"/>
    </xf>
    <xf numFmtId="41" fontId="29" fillId="0" borderId="45" xfId="1" applyFont="1" applyFill="1" applyBorder="1" applyAlignment="1">
      <alignment horizontal="center" vertical="center"/>
    </xf>
    <xf numFmtId="41" fontId="28" fillId="0" borderId="45" xfId="1" applyFont="1" applyBorder="1" applyAlignment="1">
      <alignment vertical="center"/>
    </xf>
    <xf numFmtId="181" fontId="12" fillId="0" borderId="1" xfId="0" applyNumberFormat="1" applyFont="1" applyBorder="1"/>
    <xf numFmtId="41" fontId="12" fillId="0" borderId="1" xfId="1" applyFont="1" applyBorder="1" applyAlignment="1">
      <alignment horizontal="right"/>
    </xf>
    <xf numFmtId="3" fontId="22" fillId="0" borderId="1" xfId="0" applyNumberFormat="1" applyFont="1" applyBorder="1"/>
    <xf numFmtId="3" fontId="22" fillId="0" borderId="45" xfId="0" applyNumberFormat="1" applyFont="1" applyBorder="1"/>
    <xf numFmtId="41" fontId="6" fillId="0" borderId="1" xfId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right"/>
    </xf>
    <xf numFmtId="0" fontId="15" fillId="5" borderId="36" xfId="0" applyFont="1" applyFill="1" applyBorder="1" applyAlignment="1">
      <alignment horizontal="center" vertical="center"/>
    </xf>
    <xf numFmtId="0" fontId="15" fillId="5" borderId="37" xfId="0" applyFont="1" applyFill="1" applyBorder="1" applyAlignment="1">
      <alignment vertical="center"/>
    </xf>
    <xf numFmtId="0" fontId="16" fillId="6" borderId="36" xfId="0" applyFont="1" applyFill="1" applyBorder="1" applyAlignment="1">
      <alignment horizontal="center" vertical="center"/>
    </xf>
    <xf numFmtId="0" fontId="16" fillId="6" borderId="37" xfId="0" applyFont="1" applyFill="1" applyBorder="1" applyAlignment="1">
      <alignment vertical="center"/>
    </xf>
    <xf numFmtId="0" fontId="10" fillId="6" borderId="43" xfId="0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44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40" xfId="0" applyFont="1" applyFill="1" applyBorder="1" applyAlignment="1">
      <alignment horizontal="center" vertical="center"/>
    </xf>
    <xf numFmtId="0" fontId="10" fillId="6" borderId="43" xfId="0" applyFont="1" applyFill="1" applyBorder="1" applyAlignment="1">
      <alignment horizontal="center" vertical="center"/>
    </xf>
    <xf numFmtId="0" fontId="10" fillId="6" borderId="42" xfId="0" applyFont="1" applyFill="1" applyBorder="1" applyAlignment="1">
      <alignment horizontal="center" vertical="center"/>
    </xf>
    <xf numFmtId="0" fontId="10" fillId="6" borderId="4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7" fillId="0" borderId="41" xfId="0" applyFont="1" applyBorder="1" applyAlignment="1">
      <alignment horizontal="distributed" vertical="distributed" wrapText="1"/>
    </xf>
    <xf numFmtId="0" fontId="7" fillId="0" borderId="39" xfId="0" applyFont="1" applyBorder="1" applyAlignment="1">
      <alignment horizontal="distributed" vertical="distributed"/>
    </xf>
    <xf numFmtId="0" fontId="10" fillId="12" borderId="43" xfId="0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</cellXfs>
  <cellStyles count="3">
    <cellStyle name="Normal" xfId="2"/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66FFFF"/>
      <color rgb="FFFF99FF"/>
      <color rgb="FFFF66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4" zoomScaleNormal="100" zoomScaleSheetLayoutView="100" workbookViewId="0">
      <selection activeCell="C10" sqref="C10"/>
    </sheetView>
  </sheetViews>
  <sheetFormatPr defaultRowHeight="13.5"/>
  <cols>
    <col min="1" max="1" width="3.88671875" customWidth="1"/>
    <col min="2" max="2" width="18.33203125" customWidth="1"/>
    <col min="3" max="5" width="11" customWidth="1"/>
    <col min="6" max="6" width="11.44140625" style="131" customWidth="1"/>
    <col min="7" max="7" width="9.6640625" style="131" customWidth="1"/>
    <col min="8" max="8" width="10.6640625" customWidth="1"/>
    <col min="9" max="9" width="10.77734375" customWidth="1"/>
  </cols>
  <sheetData>
    <row r="1" spans="1:11" ht="26.25" customHeight="1">
      <c r="A1" s="204" t="s">
        <v>101</v>
      </c>
      <c r="B1" s="204"/>
      <c r="C1" s="204"/>
      <c r="D1" s="204"/>
      <c r="E1" s="204"/>
      <c r="F1" s="204"/>
      <c r="G1" s="204"/>
      <c r="H1" s="204"/>
      <c r="I1" s="204"/>
    </row>
    <row r="2" spans="1:11" ht="19.5" customHeight="1" thickBot="1">
      <c r="A2" s="85"/>
      <c r="B2" s="208" t="s">
        <v>0</v>
      </c>
      <c r="C2" s="208"/>
      <c r="D2" s="208"/>
      <c r="E2" s="208"/>
      <c r="F2" s="208"/>
      <c r="G2" s="208"/>
      <c r="H2" s="208"/>
      <c r="I2" s="208"/>
    </row>
    <row r="3" spans="1:11" s="97" customFormat="1" ht="30" customHeight="1">
      <c r="A3" s="209" t="s">
        <v>1</v>
      </c>
      <c r="B3" s="210"/>
      <c r="C3" s="95" t="s">
        <v>99</v>
      </c>
      <c r="D3" s="133" t="s">
        <v>97</v>
      </c>
      <c r="E3" s="95" t="s">
        <v>98</v>
      </c>
      <c r="F3" s="132" t="s">
        <v>96</v>
      </c>
      <c r="G3" s="134" t="s">
        <v>95</v>
      </c>
      <c r="H3" s="94" t="s">
        <v>29</v>
      </c>
      <c r="I3" s="94" t="s">
        <v>100</v>
      </c>
    </row>
    <row r="4" spans="1:11" ht="23.25" customHeight="1">
      <c r="A4" s="211" t="s">
        <v>2</v>
      </c>
      <c r="B4" s="212"/>
      <c r="C4" s="135">
        <v>300099</v>
      </c>
      <c r="D4" s="136">
        <v>431211</v>
      </c>
      <c r="E4" s="135">
        <f>SUM(E5,E42)</f>
        <v>335340</v>
      </c>
      <c r="F4" s="137">
        <f t="shared" ref="F4" si="0">(E4-C4)</f>
        <v>35241</v>
      </c>
      <c r="G4" s="138">
        <f>E4-D4</f>
        <v>-95871</v>
      </c>
      <c r="H4" s="139">
        <f>SUM(H5,H42)</f>
        <v>335340</v>
      </c>
      <c r="I4" s="139">
        <f>SUM(I5,I42)</f>
        <v>670680</v>
      </c>
    </row>
    <row r="5" spans="1:11" ht="23.25" customHeight="1">
      <c r="A5" s="205" t="s">
        <v>3</v>
      </c>
      <c r="B5" s="140" t="s">
        <v>4</v>
      </c>
      <c r="C5" s="141">
        <v>128421</v>
      </c>
      <c r="D5" s="142">
        <v>190490</v>
      </c>
      <c r="E5" s="141">
        <f>SUM(E6,E12,E27,E32,E37)</f>
        <v>135618</v>
      </c>
      <c r="F5" s="143">
        <f t="shared" ref="F5:F42" si="1">(E5-C5)</f>
        <v>7197</v>
      </c>
      <c r="G5" s="144">
        <f t="shared" ref="G5:G42" si="2">E5-D5</f>
        <v>-54872</v>
      </c>
      <c r="H5" s="145">
        <f>SUM(H6,H12,H27,H32,H37)</f>
        <v>135618</v>
      </c>
      <c r="I5" s="145">
        <f>SUM(I6,I12,I27,I32,I37)</f>
        <v>271236</v>
      </c>
    </row>
    <row r="6" spans="1:11" ht="19.5" customHeight="1">
      <c r="A6" s="206"/>
      <c r="B6" s="146" t="s">
        <v>5</v>
      </c>
      <c r="C6" s="147">
        <v>52690</v>
      </c>
      <c r="D6" s="148">
        <v>95140</v>
      </c>
      <c r="E6" s="147">
        <f>SUM(E7:E11)</f>
        <v>61472</v>
      </c>
      <c r="F6" s="149">
        <f t="shared" si="1"/>
        <v>8782</v>
      </c>
      <c r="G6" s="150">
        <f t="shared" si="2"/>
        <v>-33668</v>
      </c>
      <c r="H6" s="151">
        <f>SUM(H7:H11)</f>
        <v>61472</v>
      </c>
      <c r="I6" s="151">
        <f>SUM(I7:I11)</f>
        <v>122944</v>
      </c>
    </row>
    <row r="7" spans="1:11" ht="19.5" customHeight="1">
      <c r="A7" s="206"/>
      <c r="B7" s="86" t="s">
        <v>6</v>
      </c>
      <c r="C7" s="90">
        <v>701</v>
      </c>
      <c r="D7" s="128">
        <v>827</v>
      </c>
      <c r="E7" s="90">
        <v>708</v>
      </c>
      <c r="F7" s="130">
        <f t="shared" si="1"/>
        <v>7</v>
      </c>
      <c r="G7" s="127">
        <f t="shared" si="2"/>
        <v>-119</v>
      </c>
      <c r="H7" s="93">
        <f>SUM(G7,D7)</f>
        <v>708</v>
      </c>
      <c r="I7" s="93">
        <f>SUM(H7,E7)</f>
        <v>1416</v>
      </c>
      <c r="K7" s="16"/>
    </row>
    <row r="8" spans="1:11" ht="19.5" customHeight="1">
      <c r="A8" s="206"/>
      <c r="B8" s="86" t="s">
        <v>7</v>
      </c>
      <c r="C8" s="90">
        <v>7989</v>
      </c>
      <c r="D8" s="128">
        <v>7304</v>
      </c>
      <c r="E8" s="90">
        <v>12462</v>
      </c>
      <c r="F8" s="130">
        <f t="shared" si="1"/>
        <v>4473</v>
      </c>
      <c r="G8" s="127">
        <f t="shared" si="2"/>
        <v>5158</v>
      </c>
      <c r="H8" s="93">
        <f t="shared" ref="H8:I41" si="3">SUM(G8,D8)</f>
        <v>12462</v>
      </c>
      <c r="I8" s="93">
        <f t="shared" si="3"/>
        <v>24924</v>
      </c>
    </row>
    <row r="9" spans="1:11" ht="27.75" customHeight="1">
      <c r="A9" s="206"/>
      <c r="B9" s="87" t="s">
        <v>38</v>
      </c>
      <c r="C9" s="90">
        <v>42865</v>
      </c>
      <c r="D9" s="128">
        <v>85240</v>
      </c>
      <c r="E9" s="90">
        <v>46905</v>
      </c>
      <c r="F9" s="130">
        <f t="shared" si="1"/>
        <v>4040</v>
      </c>
      <c r="G9" s="127">
        <f t="shared" si="2"/>
        <v>-38335</v>
      </c>
      <c r="H9" s="93">
        <f t="shared" si="3"/>
        <v>46905</v>
      </c>
      <c r="I9" s="93">
        <f t="shared" si="3"/>
        <v>93810</v>
      </c>
    </row>
    <row r="10" spans="1:11" ht="19.5" customHeight="1">
      <c r="A10" s="206"/>
      <c r="B10" s="86" t="s">
        <v>34</v>
      </c>
      <c r="C10" s="90">
        <v>1117</v>
      </c>
      <c r="D10" s="128">
        <v>1728</v>
      </c>
      <c r="E10" s="90">
        <v>1361</v>
      </c>
      <c r="F10" s="130">
        <f t="shared" si="1"/>
        <v>244</v>
      </c>
      <c r="G10" s="127">
        <f t="shared" si="2"/>
        <v>-367</v>
      </c>
      <c r="H10" s="93">
        <f t="shared" si="3"/>
        <v>1361</v>
      </c>
      <c r="I10" s="93">
        <f t="shared" si="3"/>
        <v>2722</v>
      </c>
    </row>
    <row r="11" spans="1:11" ht="19.5" customHeight="1">
      <c r="A11" s="206"/>
      <c r="B11" s="86" t="s">
        <v>8</v>
      </c>
      <c r="C11" s="90">
        <v>18</v>
      </c>
      <c r="D11" s="128">
        <v>41</v>
      </c>
      <c r="E11" s="90">
        <v>36</v>
      </c>
      <c r="F11" s="130">
        <f t="shared" si="1"/>
        <v>18</v>
      </c>
      <c r="G11" s="127">
        <f t="shared" si="2"/>
        <v>-5</v>
      </c>
      <c r="H11" s="93">
        <f t="shared" si="3"/>
        <v>36</v>
      </c>
      <c r="I11" s="93">
        <f t="shared" si="3"/>
        <v>72</v>
      </c>
    </row>
    <row r="12" spans="1:11" ht="19.5" customHeight="1">
      <c r="A12" s="207"/>
      <c r="B12" s="152" t="s">
        <v>27</v>
      </c>
      <c r="C12" s="147">
        <v>21100</v>
      </c>
      <c r="D12" s="148">
        <v>25370</v>
      </c>
      <c r="E12" s="147">
        <f>SUM(E13:E26)</f>
        <v>20387</v>
      </c>
      <c r="F12" s="149">
        <f t="shared" si="1"/>
        <v>-713</v>
      </c>
      <c r="G12" s="150">
        <f t="shared" si="2"/>
        <v>-4983</v>
      </c>
      <c r="H12" s="151">
        <f>SUM(H13:H26)</f>
        <v>20387</v>
      </c>
      <c r="I12" s="151">
        <f>SUM(I13:I26)</f>
        <v>40774</v>
      </c>
    </row>
    <row r="13" spans="1:11" ht="19.5" customHeight="1">
      <c r="A13" s="207"/>
      <c r="B13" s="86" t="s">
        <v>9</v>
      </c>
      <c r="C13" s="90">
        <v>3081</v>
      </c>
      <c r="D13" s="128">
        <v>3492</v>
      </c>
      <c r="E13" s="90">
        <v>2750</v>
      </c>
      <c r="F13" s="130">
        <f t="shared" si="1"/>
        <v>-331</v>
      </c>
      <c r="G13" s="127">
        <f t="shared" si="2"/>
        <v>-742</v>
      </c>
      <c r="H13" s="93">
        <f>SUM(G13,D13)</f>
        <v>2750</v>
      </c>
      <c r="I13" s="93">
        <f>SUM(H13,E13)</f>
        <v>5500</v>
      </c>
    </row>
    <row r="14" spans="1:11" ht="19.5" customHeight="1">
      <c r="A14" s="207"/>
      <c r="B14" s="88" t="s">
        <v>37</v>
      </c>
      <c r="C14" s="90">
        <v>6134</v>
      </c>
      <c r="D14" s="128">
        <v>6029</v>
      </c>
      <c r="E14" s="90">
        <v>4993</v>
      </c>
      <c r="F14" s="130">
        <f t="shared" si="1"/>
        <v>-1141</v>
      </c>
      <c r="G14" s="127">
        <f t="shared" si="2"/>
        <v>-1036</v>
      </c>
      <c r="H14" s="93">
        <f t="shared" ref="H14:I25" si="4">SUM(G14,D14)</f>
        <v>4993</v>
      </c>
      <c r="I14" s="93">
        <f t="shared" si="4"/>
        <v>9986</v>
      </c>
    </row>
    <row r="15" spans="1:11" ht="19.5" customHeight="1">
      <c r="A15" s="207"/>
      <c r="B15" s="86" t="s">
        <v>10</v>
      </c>
      <c r="C15" s="90">
        <v>1119</v>
      </c>
      <c r="D15" s="128">
        <v>1176</v>
      </c>
      <c r="E15" s="90">
        <v>1301</v>
      </c>
      <c r="F15" s="130">
        <f t="shared" si="1"/>
        <v>182</v>
      </c>
      <c r="G15" s="127">
        <f t="shared" si="2"/>
        <v>125</v>
      </c>
      <c r="H15" s="93">
        <f t="shared" si="4"/>
        <v>1301</v>
      </c>
      <c r="I15" s="93">
        <f t="shared" si="4"/>
        <v>2602</v>
      </c>
    </row>
    <row r="16" spans="1:11" ht="19.5" customHeight="1">
      <c r="A16" s="207"/>
      <c r="B16" s="86" t="s">
        <v>24</v>
      </c>
      <c r="C16" s="90">
        <v>731</v>
      </c>
      <c r="D16" s="128">
        <v>1024</v>
      </c>
      <c r="E16" s="90">
        <v>815</v>
      </c>
      <c r="F16" s="130">
        <f t="shared" si="1"/>
        <v>84</v>
      </c>
      <c r="G16" s="127">
        <f t="shared" si="2"/>
        <v>-209</v>
      </c>
      <c r="H16" s="93">
        <f t="shared" si="4"/>
        <v>815</v>
      </c>
      <c r="I16" s="93">
        <f t="shared" si="4"/>
        <v>1630</v>
      </c>
    </row>
    <row r="17" spans="1:12" ht="19.5" customHeight="1">
      <c r="A17" s="207"/>
      <c r="B17" s="86" t="s">
        <v>91</v>
      </c>
      <c r="C17" s="90">
        <v>9</v>
      </c>
      <c r="D17" s="128">
        <v>22</v>
      </c>
      <c r="E17" s="90">
        <v>25</v>
      </c>
      <c r="F17" s="130">
        <f t="shared" si="1"/>
        <v>16</v>
      </c>
      <c r="G17" s="127">
        <f t="shared" si="2"/>
        <v>3</v>
      </c>
      <c r="H17" s="93">
        <f t="shared" si="4"/>
        <v>25</v>
      </c>
      <c r="I17" s="93">
        <f t="shared" si="4"/>
        <v>50</v>
      </c>
      <c r="K17" s="1"/>
    </row>
    <row r="18" spans="1:12" ht="19.5" customHeight="1">
      <c r="A18" s="207"/>
      <c r="B18" s="86" t="s">
        <v>19</v>
      </c>
      <c r="C18" s="90">
        <v>2987</v>
      </c>
      <c r="D18" s="128">
        <v>5425</v>
      </c>
      <c r="E18" s="90">
        <v>4159</v>
      </c>
      <c r="F18" s="130">
        <f t="shared" si="1"/>
        <v>1172</v>
      </c>
      <c r="G18" s="127">
        <f t="shared" si="2"/>
        <v>-1266</v>
      </c>
      <c r="H18" s="93">
        <f t="shared" si="4"/>
        <v>4159</v>
      </c>
      <c r="I18" s="93">
        <f t="shared" si="4"/>
        <v>8318</v>
      </c>
      <c r="J18" s="64"/>
    </row>
    <row r="19" spans="1:12" ht="19.5" customHeight="1">
      <c r="A19" s="207"/>
      <c r="B19" s="86" t="s">
        <v>23</v>
      </c>
      <c r="C19" s="90">
        <v>1425</v>
      </c>
      <c r="D19" s="128">
        <v>1951</v>
      </c>
      <c r="E19" s="90">
        <v>1480</v>
      </c>
      <c r="F19" s="130">
        <f t="shared" si="1"/>
        <v>55</v>
      </c>
      <c r="G19" s="127">
        <f t="shared" si="2"/>
        <v>-471</v>
      </c>
      <c r="H19" s="93">
        <f t="shared" si="4"/>
        <v>1480</v>
      </c>
      <c r="I19" s="93">
        <f t="shared" si="4"/>
        <v>2960</v>
      </c>
      <c r="J19" s="64"/>
    </row>
    <row r="20" spans="1:12" ht="19.5" customHeight="1">
      <c r="A20" s="207"/>
      <c r="B20" s="86" t="s">
        <v>20</v>
      </c>
      <c r="C20" s="90">
        <v>1779</v>
      </c>
      <c r="D20" s="128">
        <v>2151</v>
      </c>
      <c r="E20" s="90">
        <v>1664</v>
      </c>
      <c r="F20" s="130">
        <f t="shared" si="1"/>
        <v>-115</v>
      </c>
      <c r="G20" s="127">
        <f t="shared" si="2"/>
        <v>-487</v>
      </c>
      <c r="H20" s="93">
        <f t="shared" si="4"/>
        <v>1664</v>
      </c>
      <c r="I20" s="93">
        <f t="shared" si="4"/>
        <v>3328</v>
      </c>
      <c r="J20" s="64"/>
    </row>
    <row r="21" spans="1:12" ht="19.5" customHeight="1">
      <c r="A21" s="207"/>
      <c r="B21" s="86" t="s">
        <v>21</v>
      </c>
      <c r="C21" s="90">
        <v>129</v>
      </c>
      <c r="D21" s="128">
        <v>55</v>
      </c>
      <c r="E21" s="90">
        <v>45</v>
      </c>
      <c r="F21" s="130">
        <f t="shared" si="1"/>
        <v>-84</v>
      </c>
      <c r="G21" s="127">
        <f t="shared" si="2"/>
        <v>-10</v>
      </c>
      <c r="H21" s="93">
        <f t="shared" si="4"/>
        <v>45</v>
      </c>
      <c r="I21" s="93">
        <f t="shared" si="4"/>
        <v>90</v>
      </c>
      <c r="J21" s="64"/>
      <c r="K21" s="1"/>
      <c r="L21" s="1"/>
    </row>
    <row r="22" spans="1:12" ht="19.5" customHeight="1">
      <c r="A22" s="207"/>
      <c r="B22" s="86" t="s">
        <v>22</v>
      </c>
      <c r="C22" s="90">
        <v>2188</v>
      </c>
      <c r="D22" s="128">
        <v>2202</v>
      </c>
      <c r="E22" s="90">
        <v>1701</v>
      </c>
      <c r="F22" s="130">
        <f t="shared" si="1"/>
        <v>-487</v>
      </c>
      <c r="G22" s="127">
        <f t="shared" si="2"/>
        <v>-501</v>
      </c>
      <c r="H22" s="93">
        <f t="shared" si="4"/>
        <v>1701</v>
      </c>
      <c r="I22" s="93">
        <f t="shared" si="4"/>
        <v>3402</v>
      </c>
    </row>
    <row r="23" spans="1:12" ht="19.5" customHeight="1">
      <c r="A23" s="207"/>
      <c r="B23" s="86" t="s">
        <v>94</v>
      </c>
      <c r="C23" s="90">
        <v>997</v>
      </c>
      <c r="D23" s="128">
        <v>1468</v>
      </c>
      <c r="E23" s="90">
        <v>1142</v>
      </c>
      <c r="F23" s="130">
        <f t="shared" si="1"/>
        <v>145</v>
      </c>
      <c r="G23" s="127">
        <f t="shared" si="2"/>
        <v>-326</v>
      </c>
      <c r="H23" s="93">
        <f t="shared" si="4"/>
        <v>1142</v>
      </c>
      <c r="I23" s="93">
        <f t="shared" si="4"/>
        <v>2284</v>
      </c>
    </row>
    <row r="24" spans="1:12" ht="19.5" customHeight="1">
      <c r="A24" s="207"/>
      <c r="B24" s="88" t="s">
        <v>36</v>
      </c>
      <c r="C24" s="91">
        <v>58</v>
      </c>
      <c r="D24" s="128">
        <v>154</v>
      </c>
      <c r="E24" s="91">
        <v>43</v>
      </c>
      <c r="F24" s="130">
        <f t="shared" si="1"/>
        <v>-15</v>
      </c>
      <c r="G24" s="127">
        <f t="shared" si="2"/>
        <v>-111</v>
      </c>
      <c r="H24" s="93">
        <f t="shared" si="4"/>
        <v>43</v>
      </c>
      <c r="I24" s="93">
        <f t="shared" si="4"/>
        <v>86</v>
      </c>
    </row>
    <row r="25" spans="1:12" ht="19.5" customHeight="1">
      <c r="A25" s="207"/>
      <c r="B25" s="88" t="s">
        <v>92</v>
      </c>
      <c r="C25" s="90">
        <v>41</v>
      </c>
      <c r="D25" s="128">
        <v>62</v>
      </c>
      <c r="E25" s="90">
        <v>67</v>
      </c>
      <c r="F25" s="130">
        <f t="shared" si="1"/>
        <v>26</v>
      </c>
      <c r="G25" s="127">
        <f t="shared" si="2"/>
        <v>5</v>
      </c>
      <c r="H25" s="93">
        <f t="shared" si="4"/>
        <v>67</v>
      </c>
      <c r="I25" s="93">
        <f t="shared" si="4"/>
        <v>134</v>
      </c>
    </row>
    <row r="26" spans="1:12" ht="19.5" customHeight="1">
      <c r="A26" s="207"/>
      <c r="B26" s="86" t="s">
        <v>11</v>
      </c>
      <c r="C26" s="90">
        <v>422</v>
      </c>
      <c r="D26" s="128">
        <v>159</v>
      </c>
      <c r="E26" s="90">
        <v>202</v>
      </c>
      <c r="F26" s="130">
        <f t="shared" si="1"/>
        <v>-220</v>
      </c>
      <c r="G26" s="127">
        <f t="shared" si="2"/>
        <v>43</v>
      </c>
      <c r="H26" s="93">
        <f t="shared" si="3"/>
        <v>202</v>
      </c>
      <c r="I26" s="93">
        <f t="shared" si="3"/>
        <v>404</v>
      </c>
    </row>
    <row r="27" spans="1:12" ht="19.5" customHeight="1">
      <c r="A27" s="207"/>
      <c r="B27" s="146" t="s">
        <v>12</v>
      </c>
      <c r="C27" s="147">
        <v>3743</v>
      </c>
      <c r="D27" s="148">
        <v>3733</v>
      </c>
      <c r="E27" s="147">
        <f>SUM(E28:E31)</f>
        <v>3234</v>
      </c>
      <c r="F27" s="149">
        <f t="shared" si="1"/>
        <v>-509</v>
      </c>
      <c r="G27" s="150">
        <f t="shared" si="2"/>
        <v>-499</v>
      </c>
      <c r="H27" s="153">
        <f>SUM(H28:H31)</f>
        <v>3234</v>
      </c>
      <c r="I27" s="153">
        <f>SUM(I28:I31)</f>
        <v>6468</v>
      </c>
    </row>
    <row r="28" spans="1:12" ht="19.5" customHeight="1">
      <c r="A28" s="207"/>
      <c r="B28" s="86" t="s">
        <v>28</v>
      </c>
      <c r="C28" s="91">
        <v>986</v>
      </c>
      <c r="D28" s="128">
        <v>1134</v>
      </c>
      <c r="E28" s="91">
        <v>1035</v>
      </c>
      <c r="F28" s="130">
        <f t="shared" si="1"/>
        <v>49</v>
      </c>
      <c r="G28" s="127">
        <f t="shared" si="2"/>
        <v>-99</v>
      </c>
      <c r="H28" s="93">
        <f t="shared" si="3"/>
        <v>1035</v>
      </c>
      <c r="I28" s="93">
        <f t="shared" si="3"/>
        <v>2070</v>
      </c>
    </row>
    <row r="29" spans="1:12" ht="19.5" customHeight="1">
      <c r="A29" s="207"/>
      <c r="B29" s="86" t="s">
        <v>32</v>
      </c>
      <c r="C29" s="90"/>
      <c r="D29" s="128"/>
      <c r="E29" s="90"/>
      <c r="F29" s="130">
        <f t="shared" si="1"/>
        <v>0</v>
      </c>
      <c r="G29" s="127">
        <f t="shared" si="2"/>
        <v>0</v>
      </c>
      <c r="H29" s="93">
        <f t="shared" si="3"/>
        <v>0</v>
      </c>
      <c r="I29" s="93">
        <f t="shared" si="3"/>
        <v>0</v>
      </c>
    </row>
    <row r="30" spans="1:12" ht="19.5" customHeight="1">
      <c r="A30" s="207"/>
      <c r="B30" s="86" t="s">
        <v>90</v>
      </c>
      <c r="C30" s="90">
        <v>2361</v>
      </c>
      <c r="D30" s="128">
        <v>2206</v>
      </c>
      <c r="E30" s="90">
        <v>1778</v>
      </c>
      <c r="F30" s="130">
        <f t="shared" si="1"/>
        <v>-583</v>
      </c>
      <c r="G30" s="127">
        <f t="shared" si="2"/>
        <v>-428</v>
      </c>
      <c r="H30" s="93">
        <f t="shared" si="3"/>
        <v>1778</v>
      </c>
      <c r="I30" s="93">
        <f t="shared" si="3"/>
        <v>3556</v>
      </c>
    </row>
    <row r="31" spans="1:12" ht="19.5" customHeight="1">
      <c r="A31" s="207"/>
      <c r="B31" s="86" t="s">
        <v>93</v>
      </c>
      <c r="C31" s="90">
        <v>396</v>
      </c>
      <c r="D31" s="128">
        <v>393</v>
      </c>
      <c r="E31" s="90">
        <v>421</v>
      </c>
      <c r="F31" s="130">
        <f t="shared" si="1"/>
        <v>25</v>
      </c>
      <c r="G31" s="127">
        <f t="shared" si="2"/>
        <v>28</v>
      </c>
      <c r="H31" s="93">
        <f t="shared" si="3"/>
        <v>421</v>
      </c>
      <c r="I31" s="93">
        <f t="shared" si="3"/>
        <v>842</v>
      </c>
    </row>
    <row r="32" spans="1:12" ht="19.5" customHeight="1">
      <c r="A32" s="207"/>
      <c r="B32" s="146" t="s">
        <v>30</v>
      </c>
      <c r="C32" s="147">
        <v>1010</v>
      </c>
      <c r="D32" s="148">
        <v>971</v>
      </c>
      <c r="E32" s="147">
        <f>SUM(E33:E36)</f>
        <v>575</v>
      </c>
      <c r="F32" s="149">
        <f t="shared" si="1"/>
        <v>-435</v>
      </c>
      <c r="G32" s="150">
        <f t="shared" si="2"/>
        <v>-396</v>
      </c>
      <c r="H32" s="153">
        <f>SUM(H33:H36)</f>
        <v>575</v>
      </c>
      <c r="I32" s="153">
        <f>SUM(I33:I36)</f>
        <v>1150</v>
      </c>
    </row>
    <row r="33" spans="1:10" ht="19.5" customHeight="1">
      <c r="A33" s="207"/>
      <c r="B33" s="86" t="s">
        <v>14</v>
      </c>
      <c r="C33" s="92">
        <v>22</v>
      </c>
      <c r="D33" s="129">
        <v>29</v>
      </c>
      <c r="E33" s="92">
        <v>23</v>
      </c>
      <c r="F33" s="130">
        <f t="shared" si="1"/>
        <v>1</v>
      </c>
      <c r="G33" s="127">
        <f t="shared" si="2"/>
        <v>-6</v>
      </c>
      <c r="H33" s="93">
        <f t="shared" si="3"/>
        <v>23</v>
      </c>
      <c r="I33" s="93">
        <f t="shared" si="3"/>
        <v>46</v>
      </c>
    </row>
    <row r="34" spans="1:10" ht="19.5" customHeight="1">
      <c r="A34" s="207"/>
      <c r="B34" s="86" t="s">
        <v>15</v>
      </c>
      <c r="C34" s="92">
        <v>46</v>
      </c>
      <c r="D34" s="129">
        <v>90</v>
      </c>
      <c r="E34" s="92">
        <v>52</v>
      </c>
      <c r="F34" s="130">
        <f t="shared" si="1"/>
        <v>6</v>
      </c>
      <c r="G34" s="127">
        <f t="shared" si="2"/>
        <v>-38</v>
      </c>
      <c r="H34" s="93">
        <f t="shared" si="3"/>
        <v>52</v>
      </c>
      <c r="I34" s="93">
        <f t="shared" si="3"/>
        <v>104</v>
      </c>
    </row>
    <row r="35" spans="1:10" ht="19.5" customHeight="1">
      <c r="A35" s="207"/>
      <c r="B35" s="86" t="s">
        <v>16</v>
      </c>
      <c r="C35" s="92">
        <v>219</v>
      </c>
      <c r="D35" s="129">
        <v>198</v>
      </c>
      <c r="E35" s="92">
        <v>137</v>
      </c>
      <c r="F35" s="130">
        <f t="shared" si="1"/>
        <v>-82</v>
      </c>
      <c r="G35" s="127">
        <f t="shared" si="2"/>
        <v>-61</v>
      </c>
      <c r="H35" s="93">
        <f t="shared" si="3"/>
        <v>137</v>
      </c>
      <c r="I35" s="93">
        <f t="shared" si="3"/>
        <v>274</v>
      </c>
    </row>
    <row r="36" spans="1:10" ht="19.5" customHeight="1">
      <c r="A36" s="207"/>
      <c r="B36" s="86" t="s">
        <v>26</v>
      </c>
      <c r="C36" s="92">
        <v>723</v>
      </c>
      <c r="D36" s="129">
        <v>654</v>
      </c>
      <c r="E36" s="92">
        <v>363</v>
      </c>
      <c r="F36" s="130">
        <f t="shared" si="1"/>
        <v>-360</v>
      </c>
      <c r="G36" s="127">
        <f t="shared" si="2"/>
        <v>-291</v>
      </c>
      <c r="H36" s="93">
        <f t="shared" si="3"/>
        <v>363</v>
      </c>
      <c r="I36" s="93">
        <f t="shared" si="3"/>
        <v>726</v>
      </c>
    </row>
    <row r="37" spans="1:10" ht="19.5" customHeight="1">
      <c r="A37" s="207"/>
      <c r="B37" s="146" t="s">
        <v>13</v>
      </c>
      <c r="C37" s="147">
        <v>49878</v>
      </c>
      <c r="D37" s="148">
        <v>65276</v>
      </c>
      <c r="E37" s="147">
        <f>SUM(E38:E41)</f>
        <v>49950</v>
      </c>
      <c r="F37" s="149">
        <f t="shared" si="1"/>
        <v>72</v>
      </c>
      <c r="G37" s="150">
        <f t="shared" si="2"/>
        <v>-15326</v>
      </c>
      <c r="H37" s="151">
        <f>SUM(H38:H41)</f>
        <v>49950</v>
      </c>
      <c r="I37" s="151">
        <f>SUM(I38:I41)</f>
        <v>99900</v>
      </c>
    </row>
    <row r="38" spans="1:10" ht="18.75" customHeight="1">
      <c r="A38" s="207"/>
      <c r="B38" s="86" t="s">
        <v>14</v>
      </c>
      <c r="C38" s="90">
        <v>1630</v>
      </c>
      <c r="D38" s="128">
        <v>1828</v>
      </c>
      <c r="E38" s="90">
        <v>1334</v>
      </c>
      <c r="F38" s="130">
        <f t="shared" si="1"/>
        <v>-296</v>
      </c>
      <c r="G38" s="127">
        <f t="shared" si="2"/>
        <v>-494</v>
      </c>
      <c r="H38" s="93">
        <f t="shared" si="3"/>
        <v>1334</v>
      </c>
      <c r="I38" s="93">
        <f t="shared" si="3"/>
        <v>2668</v>
      </c>
    </row>
    <row r="39" spans="1:10" ht="18.75" customHeight="1">
      <c r="A39" s="207"/>
      <c r="B39" s="86" t="s">
        <v>15</v>
      </c>
      <c r="C39" s="90">
        <v>2602</v>
      </c>
      <c r="D39" s="128">
        <v>3201</v>
      </c>
      <c r="E39" s="90">
        <v>2756</v>
      </c>
      <c r="F39" s="130">
        <f t="shared" si="1"/>
        <v>154</v>
      </c>
      <c r="G39" s="127">
        <f t="shared" si="2"/>
        <v>-445</v>
      </c>
      <c r="H39" s="93">
        <f t="shared" si="3"/>
        <v>2756</v>
      </c>
      <c r="I39" s="93">
        <f t="shared" si="3"/>
        <v>5512</v>
      </c>
    </row>
    <row r="40" spans="1:10" ht="18.75" customHeight="1">
      <c r="A40" s="207"/>
      <c r="B40" s="86" t="s">
        <v>16</v>
      </c>
      <c r="C40" s="90">
        <v>24526</v>
      </c>
      <c r="D40" s="128">
        <v>43120</v>
      </c>
      <c r="E40" s="90">
        <v>31926</v>
      </c>
      <c r="F40" s="130">
        <f t="shared" si="1"/>
        <v>7400</v>
      </c>
      <c r="G40" s="127">
        <f t="shared" si="2"/>
        <v>-11194</v>
      </c>
      <c r="H40" s="93">
        <f t="shared" si="3"/>
        <v>31926</v>
      </c>
      <c r="I40" s="93">
        <f t="shared" si="3"/>
        <v>63852</v>
      </c>
      <c r="J40" s="64"/>
    </row>
    <row r="41" spans="1:10" ht="18.75" customHeight="1">
      <c r="A41" s="207"/>
      <c r="B41" s="86" t="s">
        <v>17</v>
      </c>
      <c r="C41" s="90">
        <v>21120</v>
      </c>
      <c r="D41" s="128">
        <v>17127</v>
      </c>
      <c r="E41" s="90">
        <v>13934</v>
      </c>
      <c r="F41" s="130">
        <f t="shared" si="1"/>
        <v>-7186</v>
      </c>
      <c r="G41" s="127">
        <f t="shared" si="2"/>
        <v>-3193</v>
      </c>
      <c r="H41" s="93">
        <f t="shared" si="3"/>
        <v>13934</v>
      </c>
      <c r="I41" s="93">
        <f t="shared" si="3"/>
        <v>27868</v>
      </c>
    </row>
    <row r="42" spans="1:10" ht="24" customHeight="1" thickBot="1">
      <c r="A42" s="89" t="s">
        <v>18</v>
      </c>
      <c r="B42" s="154" t="s">
        <v>25</v>
      </c>
      <c r="C42" s="155">
        <v>171678</v>
      </c>
      <c r="D42" s="156">
        <v>196267.29</v>
      </c>
      <c r="E42" s="155">
        <v>199722</v>
      </c>
      <c r="F42" s="143">
        <f t="shared" si="1"/>
        <v>28044</v>
      </c>
      <c r="G42" s="144">
        <f t="shared" si="2"/>
        <v>3454.7099999999919</v>
      </c>
      <c r="H42" s="145">
        <f>D42+G42</f>
        <v>199722</v>
      </c>
      <c r="I42" s="145">
        <f>E42+H42</f>
        <v>399444</v>
      </c>
    </row>
    <row r="43" spans="1:10" ht="8.25" customHeight="1"/>
    <row r="44" spans="1:10">
      <c r="B44" s="2" t="s">
        <v>31</v>
      </c>
    </row>
    <row r="45" spans="1:10">
      <c r="B45" s="2" t="s">
        <v>33</v>
      </c>
    </row>
    <row r="46" spans="1:10">
      <c r="B46" s="2" t="s">
        <v>35</v>
      </c>
    </row>
  </sheetData>
  <mergeCells count="5">
    <mergeCell ref="A1:I1"/>
    <mergeCell ref="A5:A41"/>
    <mergeCell ref="B2:I2"/>
    <mergeCell ref="A3:B3"/>
    <mergeCell ref="A4:B4"/>
  </mergeCells>
  <phoneticPr fontId="2" type="noConversion"/>
  <printOptions horizontalCentered="1"/>
  <pageMargins left="0.25" right="0.25" top="0.75" bottom="0.75" header="0.3" footer="0.3"/>
  <pageSetup paperSize="9" scale="8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V4" sqref="V4"/>
    </sheetView>
  </sheetViews>
  <sheetFormatPr defaultRowHeight="13.5"/>
  <cols>
    <col min="1" max="1" width="7" style="172" customWidth="1"/>
    <col min="2" max="2" width="7.109375" style="3" customWidth="1"/>
    <col min="3" max="3" width="7.6640625" style="3" customWidth="1"/>
    <col min="4" max="4" width="8.77734375" style="3" customWidth="1"/>
    <col min="5" max="5" width="8.44140625" style="3" customWidth="1"/>
    <col min="6" max="6" width="9.21875" style="3" bestFit="1" customWidth="1"/>
    <col min="7" max="7" width="8.5546875" style="3" customWidth="1"/>
    <col min="8" max="8" width="7.77734375" style="3" customWidth="1"/>
    <col min="9" max="9" width="7.88671875" style="3" customWidth="1"/>
    <col min="10" max="10" width="7.109375" style="3" customWidth="1"/>
    <col min="11" max="11" width="6.5546875" style="126" customWidth="1"/>
    <col min="12" max="12" width="8.6640625" style="3" customWidth="1"/>
    <col min="13" max="13" width="7.5546875" style="3" customWidth="1"/>
    <col min="14" max="14" width="7.77734375" style="8" customWidth="1"/>
    <col min="15" max="15" width="8.6640625" style="3" customWidth="1"/>
    <col min="16" max="16" width="7.77734375" style="3" customWidth="1"/>
    <col min="17" max="17" width="8" style="3" customWidth="1"/>
    <col min="18" max="18" width="7.6640625" style="3" customWidth="1"/>
    <col min="19" max="19" width="8.33203125" style="3" customWidth="1"/>
    <col min="20" max="20" width="8.21875" style="3" customWidth="1"/>
    <col min="21" max="21" width="7.6640625" style="3" customWidth="1"/>
    <col min="22" max="22" width="9.109375" style="3" customWidth="1"/>
  </cols>
  <sheetData>
    <row r="1" spans="1:23" ht="22.5">
      <c r="A1" s="224" t="s">
        <v>102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3" ht="15" customHeight="1" thickBot="1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1:23" ht="24.95" customHeight="1">
      <c r="A3" s="226" t="s">
        <v>40</v>
      </c>
      <c r="B3" s="227"/>
      <c r="C3" s="10" t="s">
        <v>41</v>
      </c>
      <c r="D3" s="11" t="s">
        <v>42</v>
      </c>
      <c r="E3" s="10" t="s">
        <v>43</v>
      </c>
      <c r="F3" s="10" t="s">
        <v>9</v>
      </c>
      <c r="G3" s="10" t="s">
        <v>44</v>
      </c>
      <c r="H3" s="10" t="s">
        <v>45</v>
      </c>
      <c r="I3" s="10" t="s">
        <v>46</v>
      </c>
      <c r="J3" s="10" t="s">
        <v>47</v>
      </c>
      <c r="K3" s="115" t="s">
        <v>48</v>
      </c>
      <c r="L3" s="10" t="s">
        <v>49</v>
      </c>
      <c r="M3" s="10" t="s">
        <v>50</v>
      </c>
      <c r="N3" s="12" t="s">
        <v>51</v>
      </c>
      <c r="O3" s="10" t="s">
        <v>52</v>
      </c>
      <c r="P3" s="10" t="s">
        <v>53</v>
      </c>
      <c r="Q3" s="10" t="s">
        <v>54</v>
      </c>
      <c r="R3" s="10" t="s">
        <v>55</v>
      </c>
      <c r="S3" s="10" t="s">
        <v>56</v>
      </c>
      <c r="T3" s="10" t="s">
        <v>57</v>
      </c>
      <c r="U3" s="10" t="s">
        <v>17</v>
      </c>
      <c r="V3" s="13" t="s">
        <v>39</v>
      </c>
    </row>
    <row r="4" spans="1:23" s="9" customFormat="1" ht="18" customHeight="1">
      <c r="A4" s="228" t="s">
        <v>58</v>
      </c>
      <c r="B4" s="157" t="s">
        <v>59</v>
      </c>
      <c r="C4" s="158">
        <f>SUM(C7+C10+C13+C16+C19+C22+C25+C28+C31+C34+C37+C40+C43+C46+C49+C52+C55+C58+C61+C67+C64+C73+C76+C79+C82+C70+C85+C88)</f>
        <v>27999</v>
      </c>
      <c r="D4" s="159">
        <f t="shared" ref="D4:T4" si="0">SUM(D7+D10+D13+D16+D19+D22+D25+D28+D31+D34+D37+D40+D43+D46+D49+D52+D55+D58+D61+D67+D64+D73+D76+D79+D82+D70+D85+D88)</f>
        <v>3612</v>
      </c>
      <c r="E4" s="159">
        <f t="shared" si="0"/>
        <v>23980</v>
      </c>
      <c r="F4" s="159">
        <f t="shared" si="0"/>
        <v>81735</v>
      </c>
      <c r="G4" s="159">
        <f t="shared" si="0"/>
        <v>36141</v>
      </c>
      <c r="H4" s="159">
        <f t="shared" si="0"/>
        <v>2923</v>
      </c>
      <c r="I4" s="159">
        <f t="shared" si="0"/>
        <v>1065</v>
      </c>
      <c r="J4" s="159">
        <f t="shared" si="0"/>
        <v>417</v>
      </c>
      <c r="K4" s="160">
        <f>SUM(K7+K10+K13+K16+K19+K22+K25+K28+K31+K34+K37+K40+K43+K46+K49+K52+K55+K58+K61+K67+K64+K73+K76+K79+K82+K70+K85+K88)</f>
        <v>106</v>
      </c>
      <c r="L4" s="159">
        <f t="shared" si="0"/>
        <v>3067</v>
      </c>
      <c r="M4" s="159">
        <f t="shared" si="0"/>
        <v>4990</v>
      </c>
      <c r="N4" s="159">
        <f>SUM(N7+N10+N13+N16+N19+N22+N25+N28+N31+N34+N37+N40+N43+N46+N49+N52+N55+N58+N61+N67+N64+N73+N76+N79+N82+N70+N85+N88)</f>
        <v>0</v>
      </c>
      <c r="O4" s="159">
        <f t="shared" si="0"/>
        <v>1415</v>
      </c>
      <c r="P4" s="159">
        <f t="shared" si="0"/>
        <v>2714</v>
      </c>
      <c r="Q4" s="159">
        <f t="shared" si="0"/>
        <v>6794</v>
      </c>
      <c r="R4" s="159">
        <f t="shared" si="0"/>
        <v>993</v>
      </c>
      <c r="S4" s="159">
        <f t="shared" si="0"/>
        <v>297</v>
      </c>
      <c r="T4" s="159">
        <f t="shared" si="0"/>
        <v>1348</v>
      </c>
      <c r="U4" s="159">
        <f>SUM(U7+U10+U13+U16+U19+U22+U25+U28+U31+U34+U37+U40+U43+U46+U49+U52+U55+U58+U61+U67+U64+U73+U76+U79+U82+U70+U85+U88)</f>
        <v>2384</v>
      </c>
      <c r="V4" s="161">
        <f>SUM(V7+V10+V13+V16+V19+V22+V25+V28+V31+V34+V37+V40+V43+V46+V49+V52+V55+V58+V61+V64+V67+V73+V76+V79+V82+V70+V85+V88)</f>
        <v>199722</v>
      </c>
    </row>
    <row r="5" spans="1:23" s="9" customFormat="1" ht="18" customHeight="1">
      <c r="A5" s="229"/>
      <c r="B5" s="162" t="s">
        <v>60</v>
      </c>
      <c r="C5" s="163">
        <f>SUM(C8+C11+C14+C17+C20+C23+C26+C29+C32+C35+C38+C41+C44+C47+C50+C53+C56+C59+C62+C65+C68+C74+C77+C80+C83+C71+C86+C89)</f>
        <v>29510</v>
      </c>
      <c r="D5" s="164">
        <f t="shared" ref="D5:T5" si="1">SUM(D8+D11+D14+D17+D20+D23+D26+D29+D32+D35+D38+D41+D44+D47+D50+D53+D56+D59+D62+D65+D68+D74+D77+D80+D83+D71+D86+D89)</f>
        <v>3517</v>
      </c>
      <c r="E5" s="164">
        <f t="shared" si="1"/>
        <v>23311.087</v>
      </c>
      <c r="F5" s="164">
        <f t="shared" si="1"/>
        <v>82607.203000000009</v>
      </c>
      <c r="G5" s="164">
        <f t="shared" si="1"/>
        <v>36579</v>
      </c>
      <c r="H5" s="164">
        <f t="shared" si="1"/>
        <v>3309</v>
      </c>
      <c r="I5" s="164">
        <f t="shared" si="1"/>
        <v>1059</v>
      </c>
      <c r="J5" s="164">
        <f t="shared" si="1"/>
        <v>365</v>
      </c>
      <c r="K5" s="165">
        <f t="shared" si="1"/>
        <v>66</v>
      </c>
      <c r="L5" s="164">
        <f t="shared" si="1"/>
        <v>3605</v>
      </c>
      <c r="M5" s="164">
        <f t="shared" si="1"/>
        <v>5616</v>
      </c>
      <c r="N5" s="164">
        <f t="shared" si="1"/>
        <v>0</v>
      </c>
      <c r="O5" s="164">
        <f t="shared" si="1"/>
        <v>1520</v>
      </c>
      <c r="P5" s="164">
        <f t="shared" si="1"/>
        <v>2762</v>
      </c>
      <c r="Q5" s="164">
        <f t="shared" si="1"/>
        <v>6896</v>
      </c>
      <c r="R5" s="164">
        <f t="shared" si="1"/>
        <v>1041</v>
      </c>
      <c r="S5" s="164">
        <f t="shared" si="1"/>
        <v>329</v>
      </c>
      <c r="T5" s="164">
        <f t="shared" si="1"/>
        <v>1593</v>
      </c>
      <c r="U5" s="164">
        <f>SUM(U8+U11+U14+U17+U20+U23+U26+U29+U32+U35+U38+U41+U44+U47+U50+U53+U56+U59+U62+U65+U68+U74+U77+U80+U83+U71+U86+U89)</f>
        <v>2252</v>
      </c>
      <c r="V5" s="166">
        <f>SUM(V8+V11+V14+V17+V20+V23+V26+V29+V32+V35+V38+V41+V44+V47+V50+V53+V56+V59+V62+V65+V68+V74+V77+V80+V83+V71+V86+V89)</f>
        <v>196267.29</v>
      </c>
    </row>
    <row r="6" spans="1:23" s="9" customFormat="1" ht="18" customHeight="1">
      <c r="A6" s="230"/>
      <c r="B6" s="167" t="s">
        <v>61</v>
      </c>
      <c r="C6" s="168">
        <f>SUM(C9+C12+C15+C18+C21+C24+C27+C30+C33+C36+C39+C42+C45+C48+C51+C54+C57+C60+C63+C66+C69+C75+C78+C81+C84+C72+C87+C90)</f>
        <v>57509</v>
      </c>
      <c r="D6" s="169">
        <f t="shared" ref="D6:U6" si="2">SUM(D9+D12+D15+D18+D21+D24+D27+D30+D33+D36+D39+D42+D45+D48+D51+D54+D57+D60+D63+D66+D69+D75+D78+D81+D84+D72+D87+D90)</f>
        <v>7129</v>
      </c>
      <c r="E6" s="169">
        <f t="shared" si="2"/>
        <v>47291.087</v>
      </c>
      <c r="F6" s="169">
        <f t="shared" si="2"/>
        <v>164342.20300000001</v>
      </c>
      <c r="G6" s="169">
        <f t="shared" si="2"/>
        <v>72720</v>
      </c>
      <c r="H6" s="169">
        <f t="shared" si="2"/>
        <v>6232</v>
      </c>
      <c r="I6" s="169">
        <f t="shared" si="2"/>
        <v>2124</v>
      </c>
      <c r="J6" s="169">
        <f t="shared" si="2"/>
        <v>782</v>
      </c>
      <c r="K6" s="170">
        <f t="shared" si="2"/>
        <v>172</v>
      </c>
      <c r="L6" s="169">
        <f t="shared" si="2"/>
        <v>6672</v>
      </c>
      <c r="M6" s="169">
        <f t="shared" si="2"/>
        <v>10606</v>
      </c>
      <c r="N6" s="169">
        <f t="shared" si="2"/>
        <v>0</v>
      </c>
      <c r="O6" s="169">
        <f t="shared" si="2"/>
        <v>2935</v>
      </c>
      <c r="P6" s="169">
        <f t="shared" si="2"/>
        <v>5476</v>
      </c>
      <c r="Q6" s="169">
        <f t="shared" si="2"/>
        <v>13690</v>
      </c>
      <c r="R6" s="169">
        <f t="shared" si="2"/>
        <v>2034</v>
      </c>
      <c r="S6" s="169">
        <f t="shared" si="2"/>
        <v>626</v>
      </c>
      <c r="T6" s="169">
        <f t="shared" si="2"/>
        <v>2941</v>
      </c>
      <c r="U6" s="169">
        <f t="shared" si="2"/>
        <v>4636</v>
      </c>
      <c r="V6" s="171">
        <f>SUM(V9+V12+V15+V18+V21+V24+V27+V30+V33+V36+V39+V42+V45+V48+V51+V54+V57+V60+V63+V66+V69+V75+V78+V81+V84+V72+V87+V90)</f>
        <v>395989.29000000004</v>
      </c>
      <c r="W6" s="20"/>
    </row>
    <row r="7" spans="1:23" s="9" customFormat="1" ht="18" customHeight="1">
      <c r="A7" s="221" t="s">
        <v>62</v>
      </c>
      <c r="B7" s="14" t="s">
        <v>59</v>
      </c>
      <c r="C7" s="102">
        <v>1566</v>
      </c>
      <c r="D7" s="99">
        <v>132</v>
      </c>
      <c r="E7" s="99">
        <v>739</v>
      </c>
      <c r="F7" s="99">
        <v>2360</v>
      </c>
      <c r="G7" s="99">
        <v>1722</v>
      </c>
      <c r="H7" s="99">
        <v>198</v>
      </c>
      <c r="I7" s="99">
        <v>116</v>
      </c>
      <c r="J7" s="99">
        <v>21</v>
      </c>
      <c r="K7" s="99">
        <v>4</v>
      </c>
      <c r="L7" s="99">
        <v>150</v>
      </c>
      <c r="M7" s="98">
        <v>194</v>
      </c>
      <c r="N7" s="98">
        <v>0</v>
      </c>
      <c r="O7" s="98">
        <v>6</v>
      </c>
      <c r="P7" s="98">
        <v>191</v>
      </c>
      <c r="Q7" s="98">
        <v>267</v>
      </c>
      <c r="R7" s="98">
        <v>16</v>
      </c>
      <c r="S7" s="98">
        <v>84</v>
      </c>
      <c r="T7" s="98">
        <v>74</v>
      </c>
      <c r="U7" s="98">
        <v>0</v>
      </c>
      <c r="V7" s="174">
        <v>7840</v>
      </c>
    </row>
    <row r="8" spans="1:23" s="9" customFormat="1" ht="18" customHeight="1">
      <c r="A8" s="222"/>
      <c r="B8" s="21" t="s">
        <v>60</v>
      </c>
      <c r="C8" s="22">
        <v>2151</v>
      </c>
      <c r="D8" s="23">
        <v>145</v>
      </c>
      <c r="E8" s="23">
        <v>959</v>
      </c>
      <c r="F8" s="23">
        <v>3692</v>
      </c>
      <c r="G8" s="23">
        <v>1920</v>
      </c>
      <c r="H8" s="23">
        <v>340</v>
      </c>
      <c r="I8" s="23">
        <v>114</v>
      </c>
      <c r="J8" s="23">
        <v>16</v>
      </c>
      <c r="K8" s="116">
        <v>7</v>
      </c>
      <c r="L8" s="23">
        <v>340</v>
      </c>
      <c r="M8" s="23">
        <v>376</v>
      </c>
      <c r="N8" s="24">
        <v>0</v>
      </c>
      <c r="O8" s="25">
        <v>16</v>
      </c>
      <c r="P8" s="25">
        <v>217</v>
      </c>
      <c r="Q8" s="25">
        <v>319</v>
      </c>
      <c r="R8" s="25">
        <v>14</v>
      </c>
      <c r="S8" s="25">
        <v>72</v>
      </c>
      <c r="T8" s="25">
        <v>123</v>
      </c>
      <c r="U8" s="57">
        <v>0</v>
      </c>
      <c r="V8" s="26">
        <v>10821</v>
      </c>
    </row>
    <row r="9" spans="1:23" s="9" customFormat="1" ht="18" customHeight="1">
      <c r="A9" s="215"/>
      <c r="B9" s="15" t="s">
        <v>61</v>
      </c>
      <c r="C9" s="27">
        <f>SUM(C7:C8)</f>
        <v>3717</v>
      </c>
      <c r="D9" s="19">
        <f t="shared" ref="D9:M9" si="3">SUM(D7:D8)</f>
        <v>277</v>
      </c>
      <c r="E9" s="19">
        <f t="shared" si="3"/>
        <v>1698</v>
      </c>
      <c r="F9" s="19">
        <f t="shared" si="3"/>
        <v>6052</v>
      </c>
      <c r="G9" s="19">
        <f t="shared" si="3"/>
        <v>3642</v>
      </c>
      <c r="H9" s="19">
        <f t="shared" si="3"/>
        <v>538</v>
      </c>
      <c r="I9" s="19">
        <f t="shared" si="3"/>
        <v>230</v>
      </c>
      <c r="J9" s="19">
        <f t="shared" si="3"/>
        <v>37</v>
      </c>
      <c r="K9" s="60">
        <f t="shared" si="3"/>
        <v>11</v>
      </c>
      <c r="L9" s="19">
        <f t="shared" si="3"/>
        <v>490</v>
      </c>
      <c r="M9" s="19">
        <f t="shared" si="3"/>
        <v>570</v>
      </c>
      <c r="N9" s="19">
        <f t="shared" ref="N9" si="4">SUM(N7:N8)</f>
        <v>0</v>
      </c>
      <c r="O9" s="19">
        <f t="shared" ref="O9" si="5">SUM(O7:O8)</f>
        <v>22</v>
      </c>
      <c r="P9" s="19">
        <f t="shared" ref="P9" si="6">SUM(P7:P8)</f>
        <v>408</v>
      </c>
      <c r="Q9" s="19">
        <f t="shared" ref="Q9" si="7">SUM(Q7:Q8)</f>
        <v>586</v>
      </c>
      <c r="R9" s="19">
        <f t="shared" ref="R9" si="8">SUM(R7:R8)</f>
        <v>30</v>
      </c>
      <c r="S9" s="19">
        <f t="shared" ref="S9" si="9">SUM(S7:S8)</f>
        <v>156</v>
      </c>
      <c r="T9" s="19">
        <f t="shared" ref="T9" si="10">SUM(T7:T8)</f>
        <v>197</v>
      </c>
      <c r="U9" s="19">
        <f t="shared" ref="U9" si="11">SUM(U7:U8)</f>
        <v>0</v>
      </c>
      <c r="V9" s="28">
        <f>SUM(V7:V8)</f>
        <v>18661</v>
      </c>
    </row>
    <row r="10" spans="1:23" s="9" customFormat="1" ht="18" customHeight="1">
      <c r="A10" s="221" t="s">
        <v>63</v>
      </c>
      <c r="B10" s="14" t="s">
        <v>59</v>
      </c>
      <c r="C10" s="102">
        <v>1780</v>
      </c>
      <c r="D10" s="99">
        <v>175</v>
      </c>
      <c r="E10" s="99">
        <v>1539</v>
      </c>
      <c r="F10" s="99">
        <v>3069</v>
      </c>
      <c r="G10" s="99">
        <v>1973</v>
      </c>
      <c r="H10" s="99">
        <v>447</v>
      </c>
      <c r="I10" s="99">
        <v>147</v>
      </c>
      <c r="J10" s="99">
        <v>43</v>
      </c>
      <c r="K10" s="99">
        <v>12</v>
      </c>
      <c r="L10" s="99">
        <v>239</v>
      </c>
      <c r="M10" s="98">
        <v>348</v>
      </c>
      <c r="N10" s="98">
        <v>0</v>
      </c>
      <c r="O10" s="98">
        <v>32</v>
      </c>
      <c r="P10" s="98">
        <v>431</v>
      </c>
      <c r="Q10" s="98">
        <v>475</v>
      </c>
      <c r="R10" s="98">
        <v>90</v>
      </c>
      <c r="S10" s="98">
        <v>0</v>
      </c>
      <c r="T10" s="98">
        <v>99</v>
      </c>
      <c r="U10" s="98"/>
      <c r="V10" s="98">
        <f>SUM(C10:U10)</f>
        <v>10899</v>
      </c>
    </row>
    <row r="11" spans="1:23" s="9" customFormat="1" ht="18" customHeight="1">
      <c r="A11" s="222"/>
      <c r="B11" s="21" t="s">
        <v>60</v>
      </c>
      <c r="C11" s="102">
        <v>1490</v>
      </c>
      <c r="D11" s="99">
        <v>163</v>
      </c>
      <c r="E11" s="99">
        <v>1297</v>
      </c>
      <c r="F11" s="99">
        <v>2406</v>
      </c>
      <c r="G11" s="99">
        <v>1871</v>
      </c>
      <c r="H11" s="99">
        <v>550</v>
      </c>
      <c r="I11" s="99">
        <v>90</v>
      </c>
      <c r="J11" s="99">
        <v>10</v>
      </c>
      <c r="K11" s="99">
        <v>2</v>
      </c>
      <c r="L11" s="99">
        <v>166</v>
      </c>
      <c r="M11" s="98">
        <v>232</v>
      </c>
      <c r="N11" s="98"/>
      <c r="O11" s="98">
        <v>35</v>
      </c>
      <c r="P11" s="98">
        <v>403</v>
      </c>
      <c r="Q11" s="98">
        <v>490</v>
      </c>
      <c r="R11" s="98">
        <v>78</v>
      </c>
      <c r="S11" s="98">
        <v>79</v>
      </c>
      <c r="T11" s="98">
        <v>115</v>
      </c>
      <c r="U11" s="98"/>
      <c r="V11" s="98">
        <v>9477</v>
      </c>
    </row>
    <row r="12" spans="1:23" s="9" customFormat="1" ht="18" customHeight="1">
      <c r="A12" s="215"/>
      <c r="B12" s="15" t="s">
        <v>61</v>
      </c>
      <c r="C12" s="27">
        <f>SUM(C10:C11)</f>
        <v>3270</v>
      </c>
      <c r="D12" s="19">
        <f t="shared" ref="D12:E12" si="12">SUM(D10:D11)</f>
        <v>338</v>
      </c>
      <c r="E12" s="19">
        <f t="shared" si="12"/>
        <v>2836</v>
      </c>
      <c r="F12" s="19">
        <f t="shared" ref="F12" si="13">SUM(F10:F11)</f>
        <v>5475</v>
      </c>
      <c r="G12" s="19">
        <f t="shared" ref="G12" si="14">SUM(G10:G11)</f>
        <v>3844</v>
      </c>
      <c r="H12" s="19">
        <f t="shared" ref="H12" si="15">SUM(H10:H11)</f>
        <v>997</v>
      </c>
      <c r="I12" s="19">
        <f t="shared" ref="I12" si="16">SUM(I10:I11)</f>
        <v>237</v>
      </c>
      <c r="J12" s="19">
        <f t="shared" ref="J12" si="17">SUM(J10:J11)</f>
        <v>53</v>
      </c>
      <c r="K12" s="60">
        <f t="shared" ref="K12" si="18">SUM(K10:K11)</f>
        <v>14</v>
      </c>
      <c r="L12" s="19">
        <f t="shared" ref="L12" si="19">SUM(L10:L11)</f>
        <v>405</v>
      </c>
      <c r="M12" s="19">
        <f t="shared" ref="M12" si="20">SUM(M10:M11)</f>
        <v>580</v>
      </c>
      <c r="N12" s="19">
        <f t="shared" ref="N12" si="21">SUM(N10:N11)</f>
        <v>0</v>
      </c>
      <c r="O12" s="19">
        <f t="shared" ref="O12" si="22">SUM(O10:O11)</f>
        <v>67</v>
      </c>
      <c r="P12" s="19">
        <f t="shared" ref="P12" si="23">SUM(P10:P11)</f>
        <v>834</v>
      </c>
      <c r="Q12" s="19">
        <f t="shared" ref="Q12" si="24">SUM(Q10:Q11)</f>
        <v>965</v>
      </c>
      <c r="R12" s="19">
        <f t="shared" ref="R12" si="25">SUM(R10:R11)</f>
        <v>168</v>
      </c>
      <c r="S12" s="19">
        <f t="shared" ref="S12" si="26">SUM(S10:S11)</f>
        <v>79</v>
      </c>
      <c r="T12" s="19">
        <f t="shared" ref="T12:U12" si="27">SUM(T10:T11)</f>
        <v>214</v>
      </c>
      <c r="U12" s="19">
        <f t="shared" si="27"/>
        <v>0</v>
      </c>
      <c r="V12" s="28">
        <f>SUM(V10:V11)</f>
        <v>20376</v>
      </c>
    </row>
    <row r="13" spans="1:23" s="9" customFormat="1" ht="18" customHeight="1">
      <c r="A13" s="218" t="s">
        <v>64</v>
      </c>
      <c r="B13" s="35" t="s">
        <v>59</v>
      </c>
      <c r="C13" s="102">
        <v>1027</v>
      </c>
      <c r="D13" s="107">
        <v>75</v>
      </c>
      <c r="E13" s="107">
        <v>455</v>
      </c>
      <c r="F13" s="107">
        <v>1225</v>
      </c>
      <c r="G13" s="107">
        <v>1063</v>
      </c>
      <c r="H13" s="107">
        <v>280</v>
      </c>
      <c r="I13" s="107">
        <v>115</v>
      </c>
      <c r="J13" s="107">
        <v>25</v>
      </c>
      <c r="K13" s="107">
        <v>7</v>
      </c>
      <c r="L13" s="107">
        <v>96</v>
      </c>
      <c r="M13" s="108">
        <v>279</v>
      </c>
      <c r="N13" s="108">
        <v>0</v>
      </c>
      <c r="O13" s="108">
        <v>222</v>
      </c>
      <c r="P13" s="108">
        <v>327</v>
      </c>
      <c r="Q13" s="108">
        <v>181</v>
      </c>
      <c r="R13" s="108">
        <v>3</v>
      </c>
      <c r="S13" s="100">
        <v>47</v>
      </c>
      <c r="T13" s="108">
        <v>75</v>
      </c>
      <c r="U13" s="108">
        <v>0</v>
      </c>
      <c r="V13" s="108">
        <v>5502</v>
      </c>
    </row>
    <row r="14" spans="1:23" s="9" customFormat="1" ht="18" customHeight="1">
      <c r="A14" s="222"/>
      <c r="B14" s="21" t="s">
        <v>60</v>
      </c>
      <c r="C14" s="102">
        <v>1153</v>
      </c>
      <c r="D14" s="107">
        <v>71</v>
      </c>
      <c r="E14" s="107">
        <v>511</v>
      </c>
      <c r="F14" s="107">
        <v>2028</v>
      </c>
      <c r="G14" s="107">
        <v>887</v>
      </c>
      <c r="H14" s="107">
        <v>200</v>
      </c>
      <c r="I14" s="107">
        <v>82</v>
      </c>
      <c r="J14" s="107">
        <v>8</v>
      </c>
      <c r="K14" s="107">
        <v>3</v>
      </c>
      <c r="L14" s="107">
        <v>163</v>
      </c>
      <c r="M14" s="108">
        <v>361</v>
      </c>
      <c r="N14" s="108">
        <v>0</v>
      </c>
      <c r="O14" s="108">
        <v>220</v>
      </c>
      <c r="P14" s="108">
        <v>388</v>
      </c>
      <c r="Q14" s="108">
        <v>170</v>
      </c>
      <c r="R14" s="108">
        <v>10</v>
      </c>
      <c r="S14" s="100">
        <v>70</v>
      </c>
      <c r="T14" s="108">
        <v>85</v>
      </c>
      <c r="U14" s="108">
        <v>0</v>
      </c>
      <c r="V14" s="108">
        <f>SUM(C14:U14)</f>
        <v>6410</v>
      </c>
    </row>
    <row r="15" spans="1:23" s="9" customFormat="1" ht="18" customHeight="1">
      <c r="A15" s="223"/>
      <c r="B15" s="36" t="s">
        <v>61</v>
      </c>
      <c r="C15" s="61">
        <f>SUM(C13:C14)</f>
        <v>2180</v>
      </c>
      <c r="D15" s="62">
        <f t="shared" ref="D15:F15" si="28">SUM(D13:D14)</f>
        <v>146</v>
      </c>
      <c r="E15" s="62">
        <f t="shared" si="28"/>
        <v>966</v>
      </c>
      <c r="F15" s="62">
        <f t="shared" si="28"/>
        <v>3253</v>
      </c>
      <c r="G15" s="62">
        <f t="shared" ref="G15" si="29">SUM(G13:G14)</f>
        <v>1950</v>
      </c>
      <c r="H15" s="62">
        <f t="shared" ref="H15" si="30">SUM(H13:H14)</f>
        <v>480</v>
      </c>
      <c r="I15" s="62">
        <f t="shared" ref="I15" si="31">SUM(I13:I14)</f>
        <v>197</v>
      </c>
      <c r="J15" s="62">
        <f t="shared" ref="J15" si="32">SUM(J13:J14)</f>
        <v>33</v>
      </c>
      <c r="K15" s="117">
        <f t="shared" ref="K15" si="33">SUM(K13:K14)</f>
        <v>10</v>
      </c>
      <c r="L15" s="62">
        <f t="shared" ref="L15" si="34">SUM(L13:L14)</f>
        <v>259</v>
      </c>
      <c r="M15" s="62">
        <f t="shared" ref="M15" si="35">SUM(M13:M14)</f>
        <v>640</v>
      </c>
      <c r="N15" s="62">
        <f t="shared" ref="N15" si="36">SUM(N13:N14)</f>
        <v>0</v>
      </c>
      <c r="O15" s="62">
        <f t="shared" ref="O15" si="37">SUM(O13:O14)</f>
        <v>442</v>
      </c>
      <c r="P15" s="62">
        <f t="shared" ref="P15" si="38">SUM(P13:P14)</f>
        <v>715</v>
      </c>
      <c r="Q15" s="62">
        <f t="shared" ref="Q15" si="39">SUM(Q13:Q14)</f>
        <v>351</v>
      </c>
      <c r="R15" s="62">
        <f t="shared" ref="R15" si="40">SUM(R13:R14)</f>
        <v>13</v>
      </c>
      <c r="S15" s="62">
        <f t="shared" ref="S15" si="41">SUM(S13:S14)</f>
        <v>117</v>
      </c>
      <c r="T15" s="62">
        <f t="shared" ref="T15" si="42">SUM(T13:T14)</f>
        <v>160</v>
      </c>
      <c r="U15" s="62">
        <f t="shared" ref="U15" si="43">SUM(U13:U14)</f>
        <v>0</v>
      </c>
      <c r="V15" s="31">
        <f>SUM(V13:V14)</f>
        <v>11912</v>
      </c>
    </row>
    <row r="16" spans="1:23" s="74" customFormat="1" ht="18" customHeight="1">
      <c r="A16" s="221" t="s">
        <v>65</v>
      </c>
      <c r="B16" s="73" t="s">
        <v>59</v>
      </c>
      <c r="C16" s="107">
        <v>1292</v>
      </c>
      <c r="D16" s="107">
        <v>126</v>
      </c>
      <c r="E16" s="107">
        <v>913</v>
      </c>
      <c r="F16" s="107">
        <v>1679</v>
      </c>
      <c r="G16" s="107">
        <v>62</v>
      </c>
      <c r="H16" s="107">
        <v>330</v>
      </c>
      <c r="I16" s="107">
        <v>101</v>
      </c>
      <c r="J16" s="107">
        <v>63</v>
      </c>
      <c r="K16" s="107">
        <v>3</v>
      </c>
      <c r="L16" s="108">
        <v>86</v>
      </c>
      <c r="M16" s="108">
        <v>157</v>
      </c>
      <c r="N16" s="108"/>
      <c r="O16" s="112">
        <v>90</v>
      </c>
      <c r="P16" s="108">
        <v>273</v>
      </c>
      <c r="Q16" s="108">
        <v>346</v>
      </c>
      <c r="R16" s="183">
        <v>72</v>
      </c>
      <c r="S16" s="108">
        <v>146</v>
      </c>
      <c r="T16" s="108">
        <v>162</v>
      </c>
      <c r="U16" s="108"/>
      <c r="V16" s="108">
        <v>5901</v>
      </c>
    </row>
    <row r="17" spans="1:22" s="74" customFormat="1" ht="18" customHeight="1">
      <c r="A17" s="222"/>
      <c r="B17" s="75" t="s">
        <v>60</v>
      </c>
      <c r="C17" s="76">
        <v>1663</v>
      </c>
      <c r="D17" s="50">
        <v>120</v>
      </c>
      <c r="E17" s="50">
        <v>1.087</v>
      </c>
      <c r="F17" s="50">
        <v>2.2029999999999998</v>
      </c>
      <c r="G17" s="50">
        <v>60</v>
      </c>
      <c r="H17" s="50">
        <v>385</v>
      </c>
      <c r="I17" s="50">
        <v>140</v>
      </c>
      <c r="J17" s="50">
        <v>55</v>
      </c>
      <c r="K17" s="59">
        <v>6</v>
      </c>
      <c r="L17" s="50">
        <v>233</v>
      </c>
      <c r="M17" s="50">
        <v>311</v>
      </c>
      <c r="N17" s="50"/>
      <c r="O17" s="50">
        <v>42</v>
      </c>
      <c r="P17" s="50">
        <v>258</v>
      </c>
      <c r="Q17" s="50">
        <v>327</v>
      </c>
      <c r="R17" s="50">
        <v>104</v>
      </c>
      <c r="S17" s="50">
        <v>87</v>
      </c>
      <c r="T17" s="50">
        <v>162</v>
      </c>
      <c r="U17" s="77"/>
      <c r="V17" s="78">
        <v>3956.29</v>
      </c>
    </row>
    <row r="18" spans="1:22" s="74" customFormat="1" ht="18" customHeight="1">
      <c r="A18" s="215"/>
      <c r="B18" s="79" t="s">
        <v>61</v>
      </c>
      <c r="C18" s="80">
        <f>SUM(C16:C17)</f>
        <v>2955</v>
      </c>
      <c r="D18" s="81">
        <f t="shared" ref="D18:E18" si="44">SUM(D16:D17)</f>
        <v>246</v>
      </c>
      <c r="E18" s="81">
        <f t="shared" si="44"/>
        <v>914.08699999999999</v>
      </c>
      <c r="F18" s="81">
        <f t="shared" ref="F18" si="45">SUM(F16:F17)</f>
        <v>1681.203</v>
      </c>
      <c r="G18" s="81">
        <f t="shared" ref="G18" si="46">SUM(G16:G17)</f>
        <v>122</v>
      </c>
      <c r="H18" s="81">
        <f t="shared" ref="H18" si="47">SUM(H16:H17)</f>
        <v>715</v>
      </c>
      <c r="I18" s="81">
        <f t="shared" ref="I18" si="48">SUM(I16:I17)</f>
        <v>241</v>
      </c>
      <c r="J18" s="81">
        <f t="shared" ref="J18" si="49">SUM(J16:J17)</f>
        <v>118</v>
      </c>
      <c r="K18" s="118">
        <f t="shared" ref="K18" si="50">SUM(K16:K17)</f>
        <v>9</v>
      </c>
      <c r="L18" s="81">
        <f t="shared" ref="L18" si="51">SUM(L16:L17)</f>
        <v>319</v>
      </c>
      <c r="M18" s="81">
        <f t="shared" ref="M18" si="52">SUM(M16:M17)</f>
        <v>468</v>
      </c>
      <c r="N18" s="81">
        <f t="shared" ref="N18" si="53">SUM(N16:N17)</f>
        <v>0</v>
      </c>
      <c r="O18" s="81">
        <f t="shared" ref="O18" si="54">SUM(O16:O17)</f>
        <v>132</v>
      </c>
      <c r="P18" s="81">
        <f t="shared" ref="P18" si="55">SUM(P16:P17)</f>
        <v>531</v>
      </c>
      <c r="Q18" s="81">
        <f t="shared" ref="Q18" si="56">SUM(Q16:Q17)</f>
        <v>673</v>
      </c>
      <c r="R18" s="81">
        <f t="shared" ref="R18" si="57">SUM(R16:R17)</f>
        <v>176</v>
      </c>
      <c r="S18" s="81">
        <f t="shared" ref="S18" si="58">SUM(S16:S17)</f>
        <v>233</v>
      </c>
      <c r="T18" s="81">
        <f t="shared" ref="T18" si="59">SUM(T16:T17)</f>
        <v>324</v>
      </c>
      <c r="U18" s="81">
        <f t="shared" ref="U18" si="60">SUM(U16:U17)</f>
        <v>0</v>
      </c>
      <c r="V18" s="82">
        <f>SUM(V16:V17)</f>
        <v>9857.2900000000009</v>
      </c>
    </row>
    <row r="19" spans="1:22" s="9" customFormat="1" ht="18" customHeight="1">
      <c r="A19" s="221" t="s">
        <v>66</v>
      </c>
      <c r="B19" s="14" t="s">
        <v>59</v>
      </c>
      <c r="C19" s="193">
        <v>1023</v>
      </c>
      <c r="D19" s="194">
        <v>44</v>
      </c>
      <c r="E19" s="194">
        <v>458</v>
      </c>
      <c r="F19" s="194">
        <v>1097</v>
      </c>
      <c r="G19" s="195">
        <v>666</v>
      </c>
      <c r="H19" s="195">
        <v>99</v>
      </c>
      <c r="I19" s="195">
        <v>91</v>
      </c>
      <c r="J19" s="195">
        <v>16</v>
      </c>
      <c r="K19" s="195">
        <v>0</v>
      </c>
      <c r="L19" s="195">
        <v>136</v>
      </c>
      <c r="M19" s="196">
        <v>48</v>
      </c>
      <c r="N19" s="197">
        <v>0</v>
      </c>
      <c r="O19" s="196">
        <v>50</v>
      </c>
      <c r="P19" s="196">
        <v>195</v>
      </c>
      <c r="Q19" s="196">
        <v>140</v>
      </c>
      <c r="R19" s="196">
        <v>68</v>
      </c>
      <c r="S19" s="196">
        <v>16</v>
      </c>
      <c r="T19" s="196">
        <v>25</v>
      </c>
      <c r="U19" s="198">
        <v>0</v>
      </c>
      <c r="V19" s="196">
        <v>4172</v>
      </c>
    </row>
    <row r="20" spans="1:22" s="9" customFormat="1" ht="18" customHeight="1">
      <c r="A20" s="222"/>
      <c r="B20" s="21" t="s">
        <v>60</v>
      </c>
      <c r="C20" s="193">
        <v>1173</v>
      </c>
      <c r="D20" s="194">
        <v>31</v>
      </c>
      <c r="E20" s="194">
        <v>523</v>
      </c>
      <c r="F20" s="194">
        <v>1679</v>
      </c>
      <c r="G20" s="195">
        <v>641</v>
      </c>
      <c r="H20" s="195">
        <v>474</v>
      </c>
      <c r="I20" s="195">
        <v>86</v>
      </c>
      <c r="J20" s="195">
        <v>12</v>
      </c>
      <c r="K20" s="195">
        <v>5</v>
      </c>
      <c r="L20" s="195">
        <v>69</v>
      </c>
      <c r="M20" s="196">
        <v>150</v>
      </c>
      <c r="N20" s="197">
        <v>0</v>
      </c>
      <c r="O20" s="196">
        <v>127</v>
      </c>
      <c r="P20" s="196">
        <v>234</v>
      </c>
      <c r="Q20" s="196">
        <v>108</v>
      </c>
      <c r="R20" s="196">
        <v>51</v>
      </c>
      <c r="S20" s="196">
        <v>13</v>
      </c>
      <c r="T20" s="196">
        <v>31</v>
      </c>
      <c r="U20" s="198">
        <v>0</v>
      </c>
      <c r="V20" s="196">
        <v>5407</v>
      </c>
    </row>
    <row r="21" spans="1:22" s="9" customFormat="1" ht="18" customHeight="1">
      <c r="A21" s="215"/>
      <c r="B21" s="15" t="s">
        <v>61</v>
      </c>
      <c r="C21" s="46">
        <f>SUM(C19:C20)</f>
        <v>2196</v>
      </c>
      <c r="D21" s="58">
        <f t="shared" ref="D21:F21" si="61">SUM(D19:D20)</f>
        <v>75</v>
      </c>
      <c r="E21" s="58">
        <f t="shared" si="61"/>
        <v>981</v>
      </c>
      <c r="F21" s="58">
        <f t="shared" si="61"/>
        <v>2776</v>
      </c>
      <c r="G21" s="58">
        <f t="shared" ref="G21" si="62">SUM(G19:G20)</f>
        <v>1307</v>
      </c>
      <c r="H21" s="58">
        <f t="shared" ref="H21" si="63">SUM(H19:H20)</f>
        <v>573</v>
      </c>
      <c r="I21" s="58">
        <f t="shared" ref="I21" si="64">SUM(I19:I20)</f>
        <v>177</v>
      </c>
      <c r="J21" s="58">
        <f t="shared" ref="J21" si="65">SUM(J19:J20)</f>
        <v>28</v>
      </c>
      <c r="K21" s="60">
        <f t="shared" ref="K21" si="66">SUM(K19:K20)</f>
        <v>5</v>
      </c>
      <c r="L21" s="58">
        <f t="shared" ref="L21" si="67">SUM(L19:L20)</f>
        <v>205</v>
      </c>
      <c r="M21" s="58">
        <f t="shared" ref="M21" si="68">SUM(M19:M20)</f>
        <v>198</v>
      </c>
      <c r="N21" s="58">
        <f t="shared" ref="N21" si="69">SUM(N19:N20)</f>
        <v>0</v>
      </c>
      <c r="O21" s="58">
        <f t="shared" ref="O21" si="70">SUM(O19:O20)</f>
        <v>177</v>
      </c>
      <c r="P21" s="58">
        <f t="shared" ref="P21" si="71">SUM(P19:P20)</f>
        <v>429</v>
      </c>
      <c r="Q21" s="58">
        <f t="shared" ref="Q21" si="72">SUM(Q19:Q20)</f>
        <v>248</v>
      </c>
      <c r="R21" s="58">
        <f t="shared" ref="R21" si="73">SUM(R19:R20)</f>
        <v>119</v>
      </c>
      <c r="S21" s="58">
        <f t="shared" ref="S21" si="74">SUM(S19:S20)</f>
        <v>29</v>
      </c>
      <c r="T21" s="58">
        <f t="shared" ref="T21" si="75">SUM(T19:T20)</f>
        <v>56</v>
      </c>
      <c r="U21" s="58">
        <f t="shared" ref="U21" si="76">SUM(U19:U20)</f>
        <v>0</v>
      </c>
      <c r="V21" s="34">
        <f>SUM(V19:V20)</f>
        <v>9579</v>
      </c>
    </row>
    <row r="22" spans="1:22" s="9" customFormat="1" ht="18" customHeight="1">
      <c r="A22" s="218" t="s">
        <v>67</v>
      </c>
      <c r="B22" s="35" t="s">
        <v>59</v>
      </c>
      <c r="C22" s="102">
        <v>25</v>
      </c>
      <c r="D22" s="103">
        <v>9</v>
      </c>
      <c r="E22" s="103">
        <v>37</v>
      </c>
      <c r="F22" s="103">
        <v>303</v>
      </c>
      <c r="G22" s="103">
        <v>77</v>
      </c>
      <c r="H22" s="103">
        <v>8</v>
      </c>
      <c r="I22" s="103">
        <v>6</v>
      </c>
      <c r="J22" s="103">
        <v>3</v>
      </c>
      <c r="K22" s="103">
        <v>0</v>
      </c>
      <c r="L22" s="103">
        <v>34</v>
      </c>
      <c r="M22" s="104">
        <v>38</v>
      </c>
      <c r="N22" s="175">
        <v>0</v>
      </c>
      <c r="O22" s="104">
        <v>1</v>
      </c>
      <c r="P22" s="104">
        <v>0</v>
      </c>
      <c r="Q22" s="104">
        <v>26</v>
      </c>
      <c r="R22" s="104">
        <v>2</v>
      </c>
      <c r="S22" s="104">
        <v>1</v>
      </c>
      <c r="T22" s="104">
        <v>1</v>
      </c>
      <c r="U22" s="104">
        <v>3</v>
      </c>
      <c r="V22" s="104">
        <v>574</v>
      </c>
    </row>
    <row r="23" spans="1:22" s="9" customFormat="1" ht="18" customHeight="1">
      <c r="A23" s="222"/>
      <c r="B23" s="21" t="s">
        <v>60</v>
      </c>
      <c r="C23" s="102">
        <v>25</v>
      </c>
      <c r="D23" s="103">
        <v>7</v>
      </c>
      <c r="E23" s="103">
        <v>64</v>
      </c>
      <c r="F23" s="103">
        <v>57</v>
      </c>
      <c r="G23" s="103">
        <v>45</v>
      </c>
      <c r="H23" s="103">
        <v>12</v>
      </c>
      <c r="I23" s="103">
        <v>9</v>
      </c>
      <c r="J23" s="103">
        <v>4</v>
      </c>
      <c r="K23" s="103">
        <v>0</v>
      </c>
      <c r="L23" s="103">
        <v>15</v>
      </c>
      <c r="M23" s="104">
        <v>15</v>
      </c>
      <c r="N23" s="175">
        <v>0</v>
      </c>
      <c r="O23" s="104">
        <v>21</v>
      </c>
      <c r="P23" s="104">
        <v>1</v>
      </c>
      <c r="Q23" s="104">
        <v>31</v>
      </c>
      <c r="R23" s="104">
        <v>2</v>
      </c>
      <c r="S23" s="104">
        <v>2</v>
      </c>
      <c r="T23" s="104">
        <v>2</v>
      </c>
      <c r="U23" s="104">
        <v>3</v>
      </c>
      <c r="V23" s="104">
        <v>315</v>
      </c>
    </row>
    <row r="24" spans="1:22" s="9" customFormat="1" ht="18" customHeight="1">
      <c r="A24" s="223"/>
      <c r="B24" s="36" t="s">
        <v>61</v>
      </c>
      <c r="C24" s="56">
        <f>SUM(C22:C23)</f>
        <v>50</v>
      </c>
      <c r="D24" s="60">
        <f t="shared" ref="D24:E24" si="77">SUM(D22:D23)</f>
        <v>16</v>
      </c>
      <c r="E24" s="60">
        <f t="shared" si="77"/>
        <v>101</v>
      </c>
      <c r="F24" s="60">
        <f t="shared" ref="F24" si="78">SUM(F22:F23)</f>
        <v>360</v>
      </c>
      <c r="G24" s="60">
        <f t="shared" ref="G24" si="79">SUM(G22:G23)</f>
        <v>122</v>
      </c>
      <c r="H24" s="60">
        <f t="shared" ref="H24" si="80">SUM(H22:H23)</f>
        <v>20</v>
      </c>
      <c r="I24" s="60">
        <f t="shared" ref="I24" si="81">SUM(I22:I23)</f>
        <v>15</v>
      </c>
      <c r="J24" s="60">
        <f t="shared" ref="J24" si="82">SUM(J22:J23)</f>
        <v>7</v>
      </c>
      <c r="K24" s="60">
        <f t="shared" ref="K24" si="83">SUM(K22:K23)</f>
        <v>0</v>
      </c>
      <c r="L24" s="60">
        <f t="shared" ref="L24" si="84">SUM(L22:L23)</f>
        <v>49</v>
      </c>
      <c r="M24" s="60">
        <f t="shared" ref="M24" si="85">SUM(M22:M23)</f>
        <v>53</v>
      </c>
      <c r="N24" s="60">
        <f t="shared" ref="N24" si="86">SUM(N22:N23)</f>
        <v>0</v>
      </c>
      <c r="O24" s="60">
        <f t="shared" ref="O24" si="87">SUM(O22:O23)</f>
        <v>22</v>
      </c>
      <c r="P24" s="60">
        <f t="shared" ref="P24" si="88">SUM(P22:P23)</f>
        <v>1</v>
      </c>
      <c r="Q24" s="60">
        <f t="shared" ref="Q24" si="89">SUM(Q22:Q23)</f>
        <v>57</v>
      </c>
      <c r="R24" s="60">
        <f t="shared" ref="R24" si="90">SUM(R22:R23)</f>
        <v>4</v>
      </c>
      <c r="S24" s="60">
        <f t="shared" ref="S24" si="91">SUM(S22:S23)</f>
        <v>3</v>
      </c>
      <c r="T24" s="60">
        <f t="shared" ref="T24" si="92">SUM(T22:T23)</f>
        <v>3</v>
      </c>
      <c r="U24" s="60">
        <f t="shared" ref="U24" si="93">SUM(U22:U23)</f>
        <v>6</v>
      </c>
      <c r="V24" s="28">
        <f>SUM(V22:V23)</f>
        <v>889</v>
      </c>
    </row>
    <row r="25" spans="1:22" s="9" customFormat="1" ht="18" customHeight="1">
      <c r="A25" s="221" t="s">
        <v>68</v>
      </c>
      <c r="B25" s="14" t="s">
        <v>59</v>
      </c>
      <c r="C25" s="200">
        <v>182</v>
      </c>
      <c r="D25" s="177">
        <v>2</v>
      </c>
      <c r="E25" s="201">
        <v>55</v>
      </c>
      <c r="F25" s="201">
        <v>173</v>
      </c>
      <c r="G25" s="201">
        <v>60</v>
      </c>
      <c r="H25" s="107">
        <v>1</v>
      </c>
      <c r="I25" s="107">
        <v>2</v>
      </c>
      <c r="J25" s="107">
        <v>0</v>
      </c>
      <c r="K25" s="107"/>
      <c r="L25" s="107">
        <v>0</v>
      </c>
      <c r="M25" s="108">
        <v>3</v>
      </c>
      <c r="N25" s="100">
        <v>0</v>
      </c>
      <c r="O25" s="108">
        <v>11</v>
      </c>
      <c r="P25" s="108">
        <v>13</v>
      </c>
      <c r="Q25" s="178">
        <v>30</v>
      </c>
      <c r="R25" s="202">
        <v>0</v>
      </c>
      <c r="S25" s="101">
        <v>3</v>
      </c>
      <c r="T25" s="178">
        <v>1</v>
      </c>
      <c r="U25" s="108"/>
      <c r="V25" s="108">
        <v>536</v>
      </c>
    </row>
    <row r="26" spans="1:22" s="9" customFormat="1" ht="18" customHeight="1">
      <c r="A26" s="222"/>
      <c r="B26" s="21" t="s">
        <v>60</v>
      </c>
      <c r="C26" s="200">
        <v>167</v>
      </c>
      <c r="D26" s="177">
        <v>0</v>
      </c>
      <c r="E26" s="201">
        <v>96</v>
      </c>
      <c r="F26" s="201">
        <v>313</v>
      </c>
      <c r="G26" s="201">
        <v>111</v>
      </c>
      <c r="H26" s="107">
        <v>3</v>
      </c>
      <c r="I26" s="107">
        <v>6</v>
      </c>
      <c r="J26" s="107">
        <v>0</v>
      </c>
      <c r="K26" s="107"/>
      <c r="L26" s="107">
        <v>6</v>
      </c>
      <c r="M26" s="108">
        <v>15</v>
      </c>
      <c r="N26" s="100">
        <v>0</v>
      </c>
      <c r="O26" s="108">
        <v>6</v>
      </c>
      <c r="P26" s="108">
        <v>13</v>
      </c>
      <c r="Q26" s="178">
        <v>27</v>
      </c>
      <c r="R26" s="202">
        <v>0</v>
      </c>
      <c r="S26" s="101">
        <v>6</v>
      </c>
      <c r="T26" s="178">
        <v>2</v>
      </c>
      <c r="U26" s="108"/>
      <c r="V26" s="108">
        <f>SUM(C26:U26)</f>
        <v>771</v>
      </c>
    </row>
    <row r="27" spans="1:22" s="9" customFormat="1" ht="18" customHeight="1">
      <c r="A27" s="215"/>
      <c r="B27" s="15" t="s">
        <v>61</v>
      </c>
      <c r="C27" s="46">
        <f>SUM(C25:C26)</f>
        <v>349</v>
      </c>
      <c r="D27" s="58">
        <f t="shared" ref="D27:U27" si="94">SUM(D25:D26)</f>
        <v>2</v>
      </c>
      <c r="E27" s="58">
        <f t="shared" si="94"/>
        <v>151</v>
      </c>
      <c r="F27" s="58">
        <f t="shared" si="94"/>
        <v>486</v>
      </c>
      <c r="G27" s="58">
        <f t="shared" si="94"/>
        <v>171</v>
      </c>
      <c r="H27" s="58">
        <f t="shared" si="94"/>
        <v>4</v>
      </c>
      <c r="I27" s="58">
        <f t="shared" si="94"/>
        <v>8</v>
      </c>
      <c r="J27" s="58">
        <f t="shared" si="94"/>
        <v>0</v>
      </c>
      <c r="K27" s="60">
        <f t="shared" si="94"/>
        <v>0</v>
      </c>
      <c r="L27" s="58">
        <f t="shared" si="94"/>
        <v>6</v>
      </c>
      <c r="M27" s="58">
        <f t="shared" si="94"/>
        <v>18</v>
      </c>
      <c r="N27" s="58">
        <f t="shared" si="94"/>
        <v>0</v>
      </c>
      <c r="O27" s="58">
        <f t="shared" si="94"/>
        <v>17</v>
      </c>
      <c r="P27" s="58">
        <f t="shared" si="94"/>
        <v>26</v>
      </c>
      <c r="Q27" s="58">
        <f t="shared" si="94"/>
        <v>57</v>
      </c>
      <c r="R27" s="58">
        <f t="shared" si="94"/>
        <v>0</v>
      </c>
      <c r="S27" s="58">
        <f t="shared" si="94"/>
        <v>9</v>
      </c>
      <c r="T27" s="58">
        <f t="shared" si="94"/>
        <v>3</v>
      </c>
      <c r="U27" s="58">
        <f t="shared" si="94"/>
        <v>0</v>
      </c>
      <c r="V27" s="28">
        <f>SUM(V25:V26)</f>
        <v>1307</v>
      </c>
    </row>
    <row r="28" spans="1:22" s="9" customFormat="1" ht="18" customHeight="1">
      <c r="A28" s="218" t="s">
        <v>69</v>
      </c>
      <c r="B28" s="35" t="s">
        <v>59</v>
      </c>
      <c r="C28" s="173">
        <v>40</v>
      </c>
      <c r="D28" s="107">
        <v>25</v>
      </c>
      <c r="E28" s="107">
        <v>227</v>
      </c>
      <c r="F28" s="107">
        <v>611</v>
      </c>
      <c r="G28" s="107">
        <v>407</v>
      </c>
      <c r="H28" s="107">
        <v>17</v>
      </c>
      <c r="I28" s="107">
        <v>7</v>
      </c>
      <c r="J28" s="107">
        <v>0</v>
      </c>
      <c r="K28" s="107">
        <v>1</v>
      </c>
      <c r="L28" s="107">
        <v>35</v>
      </c>
      <c r="M28" s="108">
        <v>61</v>
      </c>
      <c r="N28" s="108">
        <v>0</v>
      </c>
      <c r="O28" s="108">
        <v>15</v>
      </c>
      <c r="P28" s="108">
        <v>6</v>
      </c>
      <c r="Q28" s="108">
        <v>48</v>
      </c>
      <c r="R28" s="108">
        <v>5</v>
      </c>
      <c r="S28" s="100">
        <v>0</v>
      </c>
      <c r="T28" s="108">
        <v>8</v>
      </c>
      <c r="U28" s="108">
        <v>2</v>
      </c>
      <c r="V28" s="108">
        <v>1515</v>
      </c>
    </row>
    <row r="29" spans="1:22" s="9" customFormat="1" ht="18" customHeight="1">
      <c r="A29" s="222"/>
      <c r="B29" s="21" t="s">
        <v>60</v>
      </c>
      <c r="C29" s="173">
        <v>111</v>
      </c>
      <c r="D29" s="107">
        <v>41</v>
      </c>
      <c r="E29" s="107">
        <v>234</v>
      </c>
      <c r="F29" s="107">
        <v>850</v>
      </c>
      <c r="G29" s="107">
        <v>495</v>
      </c>
      <c r="H29" s="107">
        <v>7</v>
      </c>
      <c r="I29" s="107">
        <v>2</v>
      </c>
      <c r="J29" s="107">
        <v>3</v>
      </c>
      <c r="K29" s="107">
        <v>1</v>
      </c>
      <c r="L29" s="107">
        <v>38</v>
      </c>
      <c r="M29" s="108">
        <v>81</v>
      </c>
      <c r="N29" s="108">
        <v>0</v>
      </c>
      <c r="O29" s="108">
        <v>0</v>
      </c>
      <c r="P29" s="108">
        <v>2</v>
      </c>
      <c r="Q29" s="108">
        <v>50</v>
      </c>
      <c r="R29" s="108">
        <v>9</v>
      </c>
      <c r="S29" s="100">
        <v>0</v>
      </c>
      <c r="T29" s="108">
        <v>9</v>
      </c>
      <c r="U29" s="108">
        <v>3</v>
      </c>
      <c r="V29" s="108">
        <v>1936</v>
      </c>
    </row>
    <row r="30" spans="1:22" s="9" customFormat="1" ht="18" customHeight="1">
      <c r="A30" s="223"/>
      <c r="B30" s="36" t="s">
        <v>61</v>
      </c>
      <c r="C30" s="46">
        <f>SUM(C28:C29)</f>
        <v>151</v>
      </c>
      <c r="D30" s="58">
        <f t="shared" ref="D30:U30" si="95">SUM(D28:D29)</f>
        <v>66</v>
      </c>
      <c r="E30" s="58">
        <f t="shared" si="95"/>
        <v>461</v>
      </c>
      <c r="F30" s="58">
        <f t="shared" si="95"/>
        <v>1461</v>
      </c>
      <c r="G30" s="58">
        <f t="shared" si="95"/>
        <v>902</v>
      </c>
      <c r="H30" s="58">
        <f t="shared" si="95"/>
        <v>24</v>
      </c>
      <c r="I30" s="58">
        <f t="shared" si="95"/>
        <v>9</v>
      </c>
      <c r="J30" s="58">
        <f t="shared" si="95"/>
        <v>3</v>
      </c>
      <c r="K30" s="60">
        <f t="shared" si="95"/>
        <v>2</v>
      </c>
      <c r="L30" s="58">
        <f t="shared" si="95"/>
        <v>73</v>
      </c>
      <c r="M30" s="58">
        <f t="shared" si="95"/>
        <v>142</v>
      </c>
      <c r="N30" s="58">
        <f t="shared" si="95"/>
        <v>0</v>
      </c>
      <c r="O30" s="58">
        <f t="shared" si="95"/>
        <v>15</v>
      </c>
      <c r="P30" s="58">
        <f t="shared" si="95"/>
        <v>8</v>
      </c>
      <c r="Q30" s="58">
        <f t="shared" si="95"/>
        <v>98</v>
      </c>
      <c r="R30" s="58">
        <f t="shared" si="95"/>
        <v>14</v>
      </c>
      <c r="S30" s="58">
        <f t="shared" si="95"/>
        <v>0</v>
      </c>
      <c r="T30" s="58">
        <f t="shared" si="95"/>
        <v>17</v>
      </c>
      <c r="U30" s="58">
        <f t="shared" si="95"/>
        <v>5</v>
      </c>
      <c r="V30" s="28">
        <f>SUM(V28:V29)</f>
        <v>3451</v>
      </c>
    </row>
    <row r="31" spans="1:22" s="9" customFormat="1" ht="18" customHeight="1">
      <c r="A31" s="221" t="s">
        <v>70</v>
      </c>
      <c r="B31" s="14" t="s">
        <v>59</v>
      </c>
      <c r="C31" s="102">
        <v>977</v>
      </c>
      <c r="D31" s="107">
        <v>229</v>
      </c>
      <c r="E31" s="107">
        <v>1192</v>
      </c>
      <c r="F31" s="107">
        <v>3678</v>
      </c>
      <c r="G31" s="107">
        <v>2085</v>
      </c>
      <c r="H31" s="107">
        <v>42</v>
      </c>
      <c r="I31" s="107">
        <v>35</v>
      </c>
      <c r="J31" s="107">
        <v>12</v>
      </c>
      <c r="K31" s="107">
        <v>5</v>
      </c>
      <c r="L31" s="107">
        <v>130</v>
      </c>
      <c r="M31" s="108">
        <v>145</v>
      </c>
      <c r="N31" s="108">
        <v>0</v>
      </c>
      <c r="O31" s="108">
        <v>18</v>
      </c>
      <c r="P31" s="108">
        <v>112</v>
      </c>
      <c r="Q31" s="108">
        <v>316</v>
      </c>
      <c r="R31" s="108">
        <v>63</v>
      </c>
      <c r="S31" s="100">
        <v>0</v>
      </c>
      <c r="T31" s="108">
        <v>84</v>
      </c>
      <c r="U31" s="191">
        <v>0</v>
      </c>
      <c r="V31" s="108">
        <v>9123</v>
      </c>
    </row>
    <row r="32" spans="1:22" s="9" customFormat="1" ht="18" customHeight="1">
      <c r="A32" s="222"/>
      <c r="B32" s="21" t="s">
        <v>60</v>
      </c>
      <c r="C32" s="48">
        <v>1461</v>
      </c>
      <c r="D32" s="49">
        <v>203</v>
      </c>
      <c r="E32" s="49">
        <v>1348</v>
      </c>
      <c r="F32" s="49">
        <v>6011</v>
      </c>
      <c r="G32" s="49">
        <v>2500</v>
      </c>
      <c r="H32" s="49">
        <v>112</v>
      </c>
      <c r="I32" s="49">
        <v>44</v>
      </c>
      <c r="J32" s="49">
        <v>13</v>
      </c>
      <c r="K32" s="41">
        <v>2</v>
      </c>
      <c r="L32" s="49">
        <v>167</v>
      </c>
      <c r="M32" s="49">
        <v>408</v>
      </c>
      <c r="N32" s="50">
        <v>0</v>
      </c>
      <c r="O32" s="49">
        <v>13</v>
      </c>
      <c r="P32" s="49">
        <v>113</v>
      </c>
      <c r="Q32" s="49">
        <v>376</v>
      </c>
      <c r="R32" s="49">
        <v>89</v>
      </c>
      <c r="S32" s="49">
        <v>0</v>
      </c>
      <c r="T32" s="49">
        <v>96</v>
      </c>
      <c r="U32" s="53">
        <v>0</v>
      </c>
      <c r="V32" s="30">
        <v>12956</v>
      </c>
    </row>
    <row r="33" spans="1:22" s="9" customFormat="1" ht="18" customHeight="1">
      <c r="A33" s="215"/>
      <c r="B33" s="15" t="s">
        <v>61</v>
      </c>
      <c r="C33" s="46">
        <f>SUM(C31:C32)</f>
        <v>2438</v>
      </c>
      <c r="D33" s="58">
        <f t="shared" ref="D33:U33" si="96">SUM(D31:D32)</f>
        <v>432</v>
      </c>
      <c r="E33" s="58">
        <f t="shared" si="96"/>
        <v>2540</v>
      </c>
      <c r="F33" s="58">
        <f t="shared" si="96"/>
        <v>9689</v>
      </c>
      <c r="G33" s="58">
        <f t="shared" si="96"/>
        <v>4585</v>
      </c>
      <c r="H33" s="58">
        <f t="shared" si="96"/>
        <v>154</v>
      </c>
      <c r="I33" s="58">
        <f t="shared" si="96"/>
        <v>79</v>
      </c>
      <c r="J33" s="58">
        <f t="shared" si="96"/>
        <v>25</v>
      </c>
      <c r="K33" s="60">
        <f t="shared" si="96"/>
        <v>7</v>
      </c>
      <c r="L33" s="58">
        <f t="shared" si="96"/>
        <v>297</v>
      </c>
      <c r="M33" s="58">
        <f t="shared" si="96"/>
        <v>553</v>
      </c>
      <c r="N33" s="58">
        <f t="shared" si="96"/>
        <v>0</v>
      </c>
      <c r="O33" s="58">
        <f t="shared" si="96"/>
        <v>31</v>
      </c>
      <c r="P33" s="58">
        <f t="shared" si="96"/>
        <v>225</v>
      </c>
      <c r="Q33" s="58">
        <f t="shared" si="96"/>
        <v>692</v>
      </c>
      <c r="R33" s="58">
        <f t="shared" si="96"/>
        <v>152</v>
      </c>
      <c r="S33" s="58">
        <f t="shared" si="96"/>
        <v>0</v>
      </c>
      <c r="T33" s="58">
        <f t="shared" si="96"/>
        <v>180</v>
      </c>
      <c r="U33" s="58">
        <f t="shared" si="96"/>
        <v>0</v>
      </c>
      <c r="V33" s="28">
        <f>SUM(V31:V32)</f>
        <v>22079</v>
      </c>
    </row>
    <row r="34" spans="1:22" s="9" customFormat="1" ht="18" customHeight="1">
      <c r="A34" s="218" t="s">
        <v>71</v>
      </c>
      <c r="B34" s="35" t="s">
        <v>59</v>
      </c>
      <c r="C34" s="188">
        <v>96</v>
      </c>
      <c r="D34" s="189">
        <v>74</v>
      </c>
      <c r="E34" s="189">
        <v>352</v>
      </c>
      <c r="F34" s="189">
        <v>1386</v>
      </c>
      <c r="G34" s="189">
        <v>922</v>
      </c>
      <c r="H34" s="189">
        <v>7</v>
      </c>
      <c r="I34" s="189">
        <v>1</v>
      </c>
      <c r="J34" s="189">
        <v>0</v>
      </c>
      <c r="K34" s="189">
        <v>0</v>
      </c>
      <c r="L34" s="189">
        <v>61</v>
      </c>
      <c r="M34" s="190">
        <v>115</v>
      </c>
      <c r="N34" s="190">
        <v>0</v>
      </c>
      <c r="O34" s="190">
        <v>10</v>
      </c>
      <c r="P34" s="190">
        <v>21</v>
      </c>
      <c r="Q34" s="190">
        <v>125</v>
      </c>
      <c r="R34" s="190">
        <v>27</v>
      </c>
      <c r="S34" s="190">
        <v>0</v>
      </c>
      <c r="T34" s="190">
        <v>25</v>
      </c>
      <c r="U34" s="190">
        <v>0</v>
      </c>
      <c r="V34" s="190">
        <f>SUM(T34:U34,C34,D34,E34,F34,G34,H34,I34,J34,K34,L34,M34,O34,P34,Q34,R34)</f>
        <v>3222</v>
      </c>
    </row>
    <row r="35" spans="1:22" s="9" customFormat="1" ht="18" customHeight="1">
      <c r="A35" s="222"/>
      <c r="B35" s="21" t="s">
        <v>60</v>
      </c>
      <c r="C35" s="188">
        <v>65</v>
      </c>
      <c r="D35" s="189">
        <v>70</v>
      </c>
      <c r="E35" s="189">
        <v>309</v>
      </c>
      <c r="F35" s="189">
        <v>786</v>
      </c>
      <c r="G35" s="189">
        <v>643</v>
      </c>
      <c r="H35" s="189">
        <v>17</v>
      </c>
      <c r="I35" s="189">
        <v>5</v>
      </c>
      <c r="J35" s="189">
        <v>7</v>
      </c>
      <c r="K35" s="189">
        <v>0</v>
      </c>
      <c r="L35" s="189">
        <v>32</v>
      </c>
      <c r="M35" s="190">
        <v>39</v>
      </c>
      <c r="N35" s="190">
        <v>0</v>
      </c>
      <c r="O35" s="190">
        <v>1</v>
      </c>
      <c r="P35" s="190">
        <v>23</v>
      </c>
      <c r="Q35" s="190">
        <v>128</v>
      </c>
      <c r="R35" s="190">
        <v>17</v>
      </c>
      <c r="S35" s="190">
        <v>0</v>
      </c>
      <c r="T35" s="190">
        <v>7</v>
      </c>
      <c r="U35" s="190">
        <v>0</v>
      </c>
      <c r="V35" s="190">
        <v>2149</v>
      </c>
    </row>
    <row r="36" spans="1:22" s="9" customFormat="1" ht="18" customHeight="1">
      <c r="A36" s="223"/>
      <c r="B36" s="36" t="s">
        <v>61</v>
      </c>
      <c r="C36" s="46">
        <f>SUM(C34:C35)</f>
        <v>161</v>
      </c>
      <c r="D36" s="58">
        <f t="shared" ref="D36:U36" si="97">SUM(D34:D35)</f>
        <v>144</v>
      </c>
      <c r="E36" s="58">
        <f t="shared" si="97"/>
        <v>661</v>
      </c>
      <c r="F36" s="58">
        <f t="shared" si="97"/>
        <v>2172</v>
      </c>
      <c r="G36" s="58">
        <f t="shared" si="97"/>
        <v>1565</v>
      </c>
      <c r="H36" s="58">
        <f t="shared" si="97"/>
        <v>24</v>
      </c>
      <c r="I36" s="58">
        <f t="shared" si="97"/>
        <v>6</v>
      </c>
      <c r="J36" s="58">
        <f t="shared" si="97"/>
        <v>7</v>
      </c>
      <c r="K36" s="60">
        <f t="shared" si="97"/>
        <v>0</v>
      </c>
      <c r="L36" s="58">
        <f t="shared" si="97"/>
        <v>93</v>
      </c>
      <c r="M36" s="58">
        <f t="shared" si="97"/>
        <v>154</v>
      </c>
      <c r="N36" s="58">
        <f t="shared" si="97"/>
        <v>0</v>
      </c>
      <c r="O36" s="58">
        <f t="shared" si="97"/>
        <v>11</v>
      </c>
      <c r="P36" s="58">
        <f t="shared" si="97"/>
        <v>44</v>
      </c>
      <c r="Q36" s="58">
        <f t="shared" si="97"/>
        <v>253</v>
      </c>
      <c r="R36" s="58">
        <f t="shared" si="97"/>
        <v>44</v>
      </c>
      <c r="S36" s="58">
        <f t="shared" si="97"/>
        <v>0</v>
      </c>
      <c r="T36" s="58">
        <f t="shared" si="97"/>
        <v>32</v>
      </c>
      <c r="U36" s="58">
        <f t="shared" si="97"/>
        <v>0</v>
      </c>
      <c r="V36" s="28">
        <f>SUM(V34:V35)</f>
        <v>5371</v>
      </c>
    </row>
    <row r="37" spans="1:22" s="9" customFormat="1" ht="18" customHeight="1">
      <c r="A37" s="221" t="s">
        <v>72</v>
      </c>
      <c r="B37" s="14" t="s">
        <v>59</v>
      </c>
      <c r="C37" s="203">
        <v>2433</v>
      </c>
      <c r="D37" s="109">
        <v>403</v>
      </c>
      <c r="E37" s="109">
        <v>2358</v>
      </c>
      <c r="F37" s="109">
        <v>7373</v>
      </c>
      <c r="G37" s="109">
        <v>3927</v>
      </c>
      <c r="H37" s="109">
        <v>151</v>
      </c>
      <c r="I37" s="109">
        <v>46</v>
      </c>
      <c r="J37" s="109">
        <v>25</v>
      </c>
      <c r="K37" s="109">
        <v>14</v>
      </c>
      <c r="L37" s="109">
        <v>277</v>
      </c>
      <c r="M37" s="110">
        <v>369</v>
      </c>
      <c r="N37" s="110">
        <v>0</v>
      </c>
      <c r="O37" s="110">
        <v>196</v>
      </c>
      <c r="P37" s="110">
        <v>166</v>
      </c>
      <c r="Q37" s="110">
        <v>673</v>
      </c>
      <c r="R37" s="110">
        <v>107</v>
      </c>
      <c r="S37" s="110">
        <v>0</v>
      </c>
      <c r="T37" s="110">
        <v>280</v>
      </c>
      <c r="U37" s="110">
        <v>201</v>
      </c>
      <c r="V37" s="110">
        <v>18999</v>
      </c>
    </row>
    <row r="38" spans="1:22" s="9" customFormat="1" ht="18" customHeight="1">
      <c r="A38" s="222"/>
      <c r="B38" s="21" t="s">
        <v>60</v>
      </c>
      <c r="C38" s="203">
        <v>3426</v>
      </c>
      <c r="D38" s="109">
        <v>363</v>
      </c>
      <c r="E38" s="109">
        <v>2985</v>
      </c>
      <c r="F38" s="109">
        <v>13392</v>
      </c>
      <c r="G38" s="109">
        <v>4565</v>
      </c>
      <c r="H38" s="109">
        <v>129</v>
      </c>
      <c r="I38" s="109">
        <v>42</v>
      </c>
      <c r="J38" s="109">
        <v>17</v>
      </c>
      <c r="K38" s="109">
        <v>7</v>
      </c>
      <c r="L38" s="109">
        <v>387</v>
      </c>
      <c r="M38" s="110">
        <v>725</v>
      </c>
      <c r="N38" s="110">
        <v>0</v>
      </c>
      <c r="O38" s="110">
        <v>116</v>
      </c>
      <c r="P38" s="110">
        <v>160</v>
      </c>
      <c r="Q38" s="110">
        <v>902</v>
      </c>
      <c r="R38" s="110">
        <v>83</v>
      </c>
      <c r="S38" s="110">
        <v>0</v>
      </c>
      <c r="T38" s="110">
        <v>337</v>
      </c>
      <c r="U38" s="110">
        <v>208</v>
      </c>
      <c r="V38" s="110">
        <v>27844</v>
      </c>
    </row>
    <row r="39" spans="1:22" s="9" customFormat="1" ht="18" customHeight="1">
      <c r="A39" s="215"/>
      <c r="B39" s="15" t="s">
        <v>61</v>
      </c>
      <c r="C39" s="46">
        <f>SUM(C37:C38)</f>
        <v>5859</v>
      </c>
      <c r="D39" s="58">
        <f t="shared" ref="D39:U39" si="98">SUM(D37:D38)</f>
        <v>766</v>
      </c>
      <c r="E39" s="58">
        <f t="shared" si="98"/>
        <v>5343</v>
      </c>
      <c r="F39" s="58">
        <f t="shared" si="98"/>
        <v>20765</v>
      </c>
      <c r="G39" s="58">
        <f t="shared" si="98"/>
        <v>8492</v>
      </c>
      <c r="H39" s="58">
        <f t="shared" si="98"/>
        <v>280</v>
      </c>
      <c r="I39" s="58">
        <f t="shared" si="98"/>
        <v>88</v>
      </c>
      <c r="J39" s="58">
        <f t="shared" si="98"/>
        <v>42</v>
      </c>
      <c r="K39" s="60">
        <f t="shared" si="98"/>
        <v>21</v>
      </c>
      <c r="L39" s="58">
        <f t="shared" si="98"/>
        <v>664</v>
      </c>
      <c r="M39" s="58">
        <f t="shared" si="98"/>
        <v>1094</v>
      </c>
      <c r="N39" s="58">
        <f t="shared" si="98"/>
        <v>0</v>
      </c>
      <c r="O39" s="58">
        <f t="shared" si="98"/>
        <v>312</v>
      </c>
      <c r="P39" s="58">
        <f t="shared" si="98"/>
        <v>326</v>
      </c>
      <c r="Q39" s="58">
        <f t="shared" si="98"/>
        <v>1575</v>
      </c>
      <c r="R39" s="58">
        <f t="shared" si="98"/>
        <v>190</v>
      </c>
      <c r="S39" s="58">
        <f t="shared" si="98"/>
        <v>0</v>
      </c>
      <c r="T39" s="58">
        <f t="shared" si="98"/>
        <v>617</v>
      </c>
      <c r="U39" s="58">
        <f t="shared" si="98"/>
        <v>409</v>
      </c>
      <c r="V39" s="28">
        <f>SUM(V37:V38)</f>
        <v>46843</v>
      </c>
    </row>
    <row r="40" spans="1:22" s="9" customFormat="1" ht="18" customHeight="1">
      <c r="A40" s="218" t="s">
        <v>73</v>
      </c>
      <c r="B40" s="35" t="s">
        <v>59</v>
      </c>
      <c r="C40" s="102">
        <v>98</v>
      </c>
      <c r="D40" s="179">
        <v>98</v>
      </c>
      <c r="E40" s="179">
        <v>880</v>
      </c>
      <c r="F40" s="179">
        <v>2545</v>
      </c>
      <c r="G40" s="179">
        <v>1307</v>
      </c>
      <c r="H40" s="179">
        <v>28</v>
      </c>
      <c r="I40" s="179">
        <v>8</v>
      </c>
      <c r="J40" s="179">
        <v>2</v>
      </c>
      <c r="K40" s="179">
        <v>1</v>
      </c>
      <c r="L40" s="179">
        <v>69</v>
      </c>
      <c r="M40" s="180">
        <v>93</v>
      </c>
      <c r="N40" s="104">
        <v>0</v>
      </c>
      <c r="O40" s="180">
        <v>32</v>
      </c>
      <c r="P40" s="180">
        <v>51</v>
      </c>
      <c r="Q40" s="180">
        <v>150</v>
      </c>
      <c r="R40" s="180"/>
      <c r="S40" s="104">
        <v>0</v>
      </c>
      <c r="T40" s="180"/>
      <c r="U40" s="180"/>
      <c r="V40" s="180">
        <v>5362</v>
      </c>
    </row>
    <row r="41" spans="1:22" s="9" customFormat="1" ht="18" customHeight="1">
      <c r="A41" s="222"/>
      <c r="B41" s="21" t="s">
        <v>60</v>
      </c>
      <c r="C41" s="102">
        <v>123</v>
      </c>
      <c r="D41" s="179">
        <v>96</v>
      </c>
      <c r="E41" s="179">
        <v>728</v>
      </c>
      <c r="F41" s="179">
        <v>3309</v>
      </c>
      <c r="G41" s="179">
        <v>1340</v>
      </c>
      <c r="H41" s="179">
        <v>41</v>
      </c>
      <c r="I41" s="179">
        <v>12</v>
      </c>
      <c r="J41" s="179">
        <v>2</v>
      </c>
      <c r="K41" s="179">
        <v>2</v>
      </c>
      <c r="L41" s="179">
        <v>239</v>
      </c>
      <c r="M41" s="180">
        <v>163</v>
      </c>
      <c r="N41" s="104">
        <v>0</v>
      </c>
      <c r="O41" s="180">
        <v>28</v>
      </c>
      <c r="P41" s="180">
        <v>45</v>
      </c>
      <c r="Q41" s="180">
        <v>170</v>
      </c>
      <c r="R41" s="180">
        <v>30</v>
      </c>
      <c r="S41" s="104">
        <v>0</v>
      </c>
      <c r="T41" s="180">
        <v>39</v>
      </c>
      <c r="U41" s="180">
        <v>0</v>
      </c>
      <c r="V41" s="180">
        <f>SUM(C41:U41)</f>
        <v>6367</v>
      </c>
    </row>
    <row r="42" spans="1:22" s="9" customFormat="1" ht="18" customHeight="1">
      <c r="A42" s="223"/>
      <c r="B42" s="36" t="s">
        <v>61</v>
      </c>
      <c r="C42" s="46">
        <f>SUM(C40:C41)</f>
        <v>221</v>
      </c>
      <c r="D42" s="58">
        <f t="shared" ref="D42:F42" si="99">SUM(D40:D41)</f>
        <v>194</v>
      </c>
      <c r="E42" s="58">
        <f t="shared" si="99"/>
        <v>1608</v>
      </c>
      <c r="F42" s="58">
        <f t="shared" si="99"/>
        <v>5854</v>
      </c>
      <c r="G42" s="58">
        <f t="shared" ref="G42" si="100">SUM(G40:G41)</f>
        <v>2647</v>
      </c>
      <c r="H42" s="58">
        <f t="shared" ref="H42" si="101">SUM(H40:H41)</f>
        <v>69</v>
      </c>
      <c r="I42" s="58">
        <f t="shared" ref="I42" si="102">SUM(I40:I41)</f>
        <v>20</v>
      </c>
      <c r="J42" s="58">
        <f t="shared" ref="J42" si="103">SUM(J40:J41)</f>
        <v>4</v>
      </c>
      <c r="K42" s="60">
        <f t="shared" ref="K42" si="104">SUM(K40:K41)</f>
        <v>3</v>
      </c>
      <c r="L42" s="58">
        <f t="shared" ref="L42" si="105">SUM(L40:L41)</f>
        <v>308</v>
      </c>
      <c r="M42" s="58">
        <f t="shared" ref="M42" si="106">SUM(M40:M41)</f>
        <v>256</v>
      </c>
      <c r="N42" s="58">
        <f t="shared" ref="N42" si="107">SUM(N40:N41)</f>
        <v>0</v>
      </c>
      <c r="O42" s="58">
        <f t="shared" ref="O42" si="108">SUM(O40:O41)</f>
        <v>60</v>
      </c>
      <c r="P42" s="58">
        <f t="shared" ref="P42" si="109">SUM(P40:P41)</f>
        <v>96</v>
      </c>
      <c r="Q42" s="58">
        <f t="shared" ref="Q42" si="110">SUM(Q40:Q41)</f>
        <v>320</v>
      </c>
      <c r="R42" s="58">
        <f t="shared" ref="R42" si="111">SUM(R40:R41)</f>
        <v>30</v>
      </c>
      <c r="S42" s="58">
        <f t="shared" ref="S42" si="112">SUM(S40:S41)</f>
        <v>0</v>
      </c>
      <c r="T42" s="58">
        <f t="shared" ref="T42" si="113">SUM(T40:T41)</f>
        <v>39</v>
      </c>
      <c r="U42" s="58">
        <f t="shared" ref="U42" si="114">SUM(U40:U41)</f>
        <v>0</v>
      </c>
      <c r="V42" s="28">
        <f>SUM(V40:V41)</f>
        <v>11729</v>
      </c>
    </row>
    <row r="43" spans="1:22" s="9" customFormat="1" ht="18" customHeight="1">
      <c r="A43" s="221" t="s">
        <v>74</v>
      </c>
      <c r="B43" s="14" t="s">
        <v>59</v>
      </c>
      <c r="C43" s="102">
        <v>76</v>
      </c>
      <c r="D43" s="107">
        <v>66</v>
      </c>
      <c r="E43" s="107">
        <v>413</v>
      </c>
      <c r="F43" s="107">
        <v>897</v>
      </c>
      <c r="G43" s="107">
        <v>891</v>
      </c>
      <c r="H43" s="107">
        <v>37</v>
      </c>
      <c r="I43" s="107">
        <v>6</v>
      </c>
      <c r="J43" s="107">
        <v>8</v>
      </c>
      <c r="K43" s="107">
        <v>7</v>
      </c>
      <c r="L43" s="107">
        <v>62</v>
      </c>
      <c r="M43" s="108">
        <v>59</v>
      </c>
      <c r="N43" s="108">
        <v>0</v>
      </c>
      <c r="O43" s="108">
        <v>19</v>
      </c>
      <c r="P43" s="108">
        <v>14</v>
      </c>
      <c r="Q43" s="108">
        <v>108</v>
      </c>
      <c r="R43" s="108">
        <v>20</v>
      </c>
      <c r="S43" s="100">
        <v>0</v>
      </c>
      <c r="T43" s="108">
        <v>11</v>
      </c>
      <c r="U43" s="192"/>
      <c r="V43" s="108">
        <v>424</v>
      </c>
    </row>
    <row r="44" spans="1:22" s="9" customFormat="1" ht="18" customHeight="1">
      <c r="A44" s="222"/>
      <c r="B44" s="21" t="s">
        <v>60</v>
      </c>
      <c r="C44" s="48">
        <v>64</v>
      </c>
      <c r="D44" s="49">
        <v>76</v>
      </c>
      <c r="E44" s="49">
        <v>546</v>
      </c>
      <c r="F44" s="49">
        <v>869</v>
      </c>
      <c r="G44" s="49">
        <v>1034</v>
      </c>
      <c r="H44" s="49">
        <v>27</v>
      </c>
      <c r="I44" s="49">
        <v>7</v>
      </c>
      <c r="J44" s="49">
        <v>9</v>
      </c>
      <c r="K44" s="41">
        <v>2</v>
      </c>
      <c r="L44" s="49">
        <v>89</v>
      </c>
      <c r="M44" s="49">
        <v>55</v>
      </c>
      <c r="N44" s="50">
        <v>0</v>
      </c>
      <c r="O44" s="55">
        <v>52</v>
      </c>
      <c r="P44" s="55">
        <v>21</v>
      </c>
      <c r="Q44" s="55">
        <v>166</v>
      </c>
      <c r="R44" s="55">
        <v>33</v>
      </c>
      <c r="S44" s="49">
        <v>0</v>
      </c>
      <c r="T44" s="49">
        <v>11</v>
      </c>
      <c r="U44" s="53">
        <v>0</v>
      </c>
      <c r="V44" s="29">
        <v>3061</v>
      </c>
    </row>
    <row r="45" spans="1:22" s="9" customFormat="1" ht="18" customHeight="1">
      <c r="A45" s="215"/>
      <c r="B45" s="15" t="s">
        <v>61</v>
      </c>
      <c r="C45" s="46">
        <f>SUM(C43:C44)</f>
        <v>140</v>
      </c>
      <c r="D45" s="58">
        <f t="shared" ref="D45:F45" si="115">SUM(D43:D44)</f>
        <v>142</v>
      </c>
      <c r="E45" s="58">
        <f t="shared" si="115"/>
        <v>959</v>
      </c>
      <c r="F45" s="58">
        <f t="shared" si="115"/>
        <v>1766</v>
      </c>
      <c r="G45" s="58">
        <f t="shared" ref="G45" si="116">SUM(G43:G44)</f>
        <v>1925</v>
      </c>
      <c r="H45" s="58">
        <f t="shared" ref="H45" si="117">SUM(H43:H44)</f>
        <v>64</v>
      </c>
      <c r="I45" s="58">
        <f t="shared" ref="I45" si="118">SUM(I43:I44)</f>
        <v>13</v>
      </c>
      <c r="J45" s="58">
        <f t="shared" ref="J45" si="119">SUM(J43:J44)</f>
        <v>17</v>
      </c>
      <c r="K45" s="60">
        <f t="shared" ref="K45" si="120">SUM(K43:K44)</f>
        <v>9</v>
      </c>
      <c r="L45" s="58">
        <f t="shared" ref="L45" si="121">SUM(L43:L44)</f>
        <v>151</v>
      </c>
      <c r="M45" s="58">
        <f t="shared" ref="M45" si="122">SUM(M43:M44)</f>
        <v>114</v>
      </c>
      <c r="N45" s="58">
        <f t="shared" ref="N45" si="123">SUM(N43:N44)</f>
        <v>0</v>
      </c>
      <c r="O45" s="58">
        <f t="shared" ref="O45" si="124">SUM(O43:O44)</f>
        <v>71</v>
      </c>
      <c r="P45" s="58">
        <f t="shared" ref="P45" si="125">SUM(P43:P44)</f>
        <v>35</v>
      </c>
      <c r="Q45" s="58">
        <f t="shared" ref="Q45" si="126">SUM(Q43:Q44)</f>
        <v>274</v>
      </c>
      <c r="R45" s="58">
        <f t="shared" ref="R45" si="127">SUM(R43:R44)</f>
        <v>53</v>
      </c>
      <c r="S45" s="58">
        <f t="shared" ref="S45" si="128">SUM(S43:S44)</f>
        <v>0</v>
      </c>
      <c r="T45" s="58">
        <f t="shared" ref="T45" si="129">SUM(T43:T44)</f>
        <v>22</v>
      </c>
      <c r="U45" s="58">
        <f t="shared" ref="U45" si="130">SUM(U43:U44)</f>
        <v>0</v>
      </c>
      <c r="V45" s="28">
        <f>SUM(V43:V44)</f>
        <v>3485</v>
      </c>
    </row>
    <row r="46" spans="1:22" s="9" customFormat="1" ht="18" customHeight="1">
      <c r="A46" s="218" t="s">
        <v>75</v>
      </c>
      <c r="B46" s="35" t="s">
        <v>59</v>
      </c>
      <c r="C46" s="102">
        <v>205</v>
      </c>
      <c r="D46" s="107">
        <v>61</v>
      </c>
      <c r="E46" s="107">
        <v>254</v>
      </c>
      <c r="F46" s="107">
        <v>706</v>
      </c>
      <c r="G46" s="107">
        <v>555</v>
      </c>
      <c r="H46" s="107">
        <v>12</v>
      </c>
      <c r="I46" s="107">
        <v>3</v>
      </c>
      <c r="J46" s="107">
        <v>1</v>
      </c>
      <c r="K46" s="107"/>
      <c r="L46" s="107">
        <v>31</v>
      </c>
      <c r="M46" s="108">
        <v>32</v>
      </c>
      <c r="N46" s="108">
        <v>0</v>
      </c>
      <c r="O46" s="108">
        <v>3</v>
      </c>
      <c r="P46" s="108">
        <v>20</v>
      </c>
      <c r="Q46" s="108">
        <v>82</v>
      </c>
      <c r="R46" s="108">
        <v>2</v>
      </c>
      <c r="S46" s="100">
        <v>0</v>
      </c>
      <c r="T46" s="108">
        <v>0</v>
      </c>
      <c r="U46" s="108"/>
      <c r="V46" s="108">
        <v>1979</v>
      </c>
    </row>
    <row r="47" spans="1:22" s="9" customFormat="1" ht="18" customHeight="1">
      <c r="A47" s="222"/>
      <c r="B47" s="21" t="s">
        <v>60</v>
      </c>
      <c r="C47" s="45">
        <v>364</v>
      </c>
      <c r="D47" s="42">
        <v>65</v>
      </c>
      <c r="E47" s="42">
        <v>367</v>
      </c>
      <c r="F47" s="42">
        <v>1475</v>
      </c>
      <c r="G47" s="42">
        <v>576</v>
      </c>
      <c r="H47" s="42">
        <v>29</v>
      </c>
      <c r="I47" s="42">
        <v>5</v>
      </c>
      <c r="J47" s="42">
        <v>4</v>
      </c>
      <c r="K47" s="119"/>
      <c r="L47" s="42">
        <v>49</v>
      </c>
      <c r="M47" s="42">
        <v>60</v>
      </c>
      <c r="N47" s="43">
        <v>0</v>
      </c>
      <c r="O47" s="42"/>
      <c r="P47" s="42">
        <v>8</v>
      </c>
      <c r="Q47" s="42">
        <v>92</v>
      </c>
      <c r="R47" s="42">
        <v>20</v>
      </c>
      <c r="S47" s="42">
        <v>0</v>
      </c>
      <c r="T47" s="42">
        <v>12</v>
      </c>
      <c r="U47" s="44">
        <v>1</v>
      </c>
      <c r="V47" s="30">
        <v>3127</v>
      </c>
    </row>
    <row r="48" spans="1:22" s="9" customFormat="1" ht="18" customHeight="1">
      <c r="A48" s="223"/>
      <c r="B48" s="36" t="s">
        <v>61</v>
      </c>
      <c r="C48" s="46">
        <f>SUM(C46:C47)</f>
        <v>569</v>
      </c>
      <c r="D48" s="58">
        <f t="shared" ref="D48:F48" si="131">SUM(D46:D47)</f>
        <v>126</v>
      </c>
      <c r="E48" s="58">
        <f t="shared" si="131"/>
        <v>621</v>
      </c>
      <c r="F48" s="58">
        <f t="shared" si="131"/>
        <v>2181</v>
      </c>
      <c r="G48" s="58">
        <f t="shared" ref="G48" si="132">SUM(G46:G47)</f>
        <v>1131</v>
      </c>
      <c r="H48" s="58">
        <f t="shared" ref="H48" si="133">SUM(H46:H47)</f>
        <v>41</v>
      </c>
      <c r="I48" s="58">
        <f t="shared" ref="I48" si="134">SUM(I46:I47)</f>
        <v>8</v>
      </c>
      <c r="J48" s="58">
        <f t="shared" ref="J48" si="135">SUM(J46:J47)</f>
        <v>5</v>
      </c>
      <c r="K48" s="60">
        <f t="shared" ref="K48" si="136">SUM(K46:K47)</f>
        <v>0</v>
      </c>
      <c r="L48" s="58">
        <f t="shared" ref="L48" si="137">SUM(L46:L47)</f>
        <v>80</v>
      </c>
      <c r="M48" s="58">
        <f t="shared" ref="M48" si="138">SUM(M46:M47)</f>
        <v>92</v>
      </c>
      <c r="N48" s="58">
        <f t="shared" ref="N48" si="139">SUM(N46:N47)</f>
        <v>0</v>
      </c>
      <c r="O48" s="58">
        <f t="shared" ref="O48" si="140">SUM(O46:O47)</f>
        <v>3</v>
      </c>
      <c r="P48" s="58">
        <f t="shared" ref="P48" si="141">SUM(P46:P47)</f>
        <v>28</v>
      </c>
      <c r="Q48" s="58">
        <f t="shared" ref="Q48" si="142">SUM(Q46:Q47)</f>
        <v>174</v>
      </c>
      <c r="R48" s="58">
        <f t="shared" ref="R48" si="143">SUM(R46:R47)</f>
        <v>22</v>
      </c>
      <c r="S48" s="58">
        <f t="shared" ref="S48" si="144">SUM(S46:S47)</f>
        <v>0</v>
      </c>
      <c r="T48" s="58">
        <f t="shared" ref="T48" si="145">SUM(T46:T47)</f>
        <v>12</v>
      </c>
      <c r="U48" s="58">
        <f t="shared" ref="U48" si="146">SUM(U46:U47)</f>
        <v>1</v>
      </c>
      <c r="V48" s="31">
        <f>SUM(V46:V47)</f>
        <v>5106</v>
      </c>
    </row>
    <row r="49" spans="1:22" s="9" customFormat="1" ht="18" customHeight="1">
      <c r="A49" s="221" t="s">
        <v>76</v>
      </c>
      <c r="B49" s="14" t="s">
        <v>59</v>
      </c>
      <c r="C49" s="102">
        <v>472</v>
      </c>
      <c r="D49" s="107">
        <v>136</v>
      </c>
      <c r="E49" s="107">
        <v>553</v>
      </c>
      <c r="F49" s="107">
        <v>1504</v>
      </c>
      <c r="G49" s="107">
        <v>1005</v>
      </c>
      <c r="H49" s="107">
        <v>50</v>
      </c>
      <c r="I49" s="107">
        <v>9</v>
      </c>
      <c r="J49" s="107">
        <v>19</v>
      </c>
      <c r="K49" s="107">
        <v>4</v>
      </c>
      <c r="L49" s="107">
        <v>48</v>
      </c>
      <c r="M49" s="108">
        <v>72</v>
      </c>
      <c r="N49" s="108">
        <v>0</v>
      </c>
      <c r="O49" s="108">
        <v>52</v>
      </c>
      <c r="P49" s="108">
        <v>55</v>
      </c>
      <c r="Q49" s="108">
        <v>186</v>
      </c>
      <c r="R49" s="108">
        <v>28</v>
      </c>
      <c r="S49" s="100">
        <v>0</v>
      </c>
      <c r="T49" s="108">
        <v>33</v>
      </c>
      <c r="U49" s="108">
        <v>3</v>
      </c>
      <c r="V49" s="108">
        <v>4229</v>
      </c>
    </row>
    <row r="50" spans="1:22" s="9" customFormat="1" ht="18" customHeight="1">
      <c r="A50" s="222"/>
      <c r="B50" s="21" t="s">
        <v>60</v>
      </c>
      <c r="C50" s="102">
        <v>732</v>
      </c>
      <c r="D50" s="107">
        <v>123</v>
      </c>
      <c r="E50" s="107">
        <v>355</v>
      </c>
      <c r="F50" s="107">
        <v>2332</v>
      </c>
      <c r="G50" s="107">
        <v>998</v>
      </c>
      <c r="H50" s="107">
        <v>37</v>
      </c>
      <c r="I50" s="107">
        <v>12</v>
      </c>
      <c r="J50" s="107">
        <v>2</v>
      </c>
      <c r="K50" s="107">
        <v>0</v>
      </c>
      <c r="L50" s="107">
        <v>39</v>
      </c>
      <c r="M50" s="108">
        <v>118</v>
      </c>
      <c r="N50" s="108">
        <v>0</v>
      </c>
      <c r="O50" s="108">
        <v>27</v>
      </c>
      <c r="P50" s="108">
        <v>32</v>
      </c>
      <c r="Q50" s="108">
        <v>194</v>
      </c>
      <c r="R50" s="108">
        <v>29</v>
      </c>
      <c r="S50" s="100">
        <v>0</v>
      </c>
      <c r="T50" s="108">
        <v>51</v>
      </c>
      <c r="U50" s="108">
        <v>6</v>
      </c>
      <c r="V50" s="108">
        <f>SUM(C50:U50)</f>
        <v>5087</v>
      </c>
    </row>
    <row r="51" spans="1:22" s="9" customFormat="1" ht="18" customHeight="1">
      <c r="A51" s="215"/>
      <c r="B51" s="15" t="s">
        <v>61</v>
      </c>
      <c r="C51" s="46">
        <f>SUM(C49:C50)</f>
        <v>1204</v>
      </c>
      <c r="D51" s="58">
        <f t="shared" ref="D51:U51" si="147">SUM(D49:D50)</f>
        <v>259</v>
      </c>
      <c r="E51" s="58">
        <f t="shared" si="147"/>
        <v>908</v>
      </c>
      <c r="F51" s="58">
        <f t="shared" si="147"/>
        <v>3836</v>
      </c>
      <c r="G51" s="58">
        <f t="shared" si="147"/>
        <v>2003</v>
      </c>
      <c r="H51" s="58">
        <f t="shared" si="147"/>
        <v>87</v>
      </c>
      <c r="I51" s="58">
        <f t="shared" si="147"/>
        <v>21</v>
      </c>
      <c r="J51" s="58">
        <f t="shared" si="147"/>
        <v>21</v>
      </c>
      <c r="K51" s="60">
        <f t="shared" si="147"/>
        <v>4</v>
      </c>
      <c r="L51" s="58">
        <f t="shared" si="147"/>
        <v>87</v>
      </c>
      <c r="M51" s="58">
        <f t="shared" si="147"/>
        <v>190</v>
      </c>
      <c r="N51" s="58">
        <f t="shared" si="147"/>
        <v>0</v>
      </c>
      <c r="O51" s="58">
        <f t="shared" si="147"/>
        <v>79</v>
      </c>
      <c r="P51" s="58">
        <f t="shared" si="147"/>
        <v>87</v>
      </c>
      <c r="Q51" s="58">
        <f t="shared" si="147"/>
        <v>380</v>
      </c>
      <c r="R51" s="58">
        <f t="shared" si="147"/>
        <v>57</v>
      </c>
      <c r="S51" s="58">
        <f t="shared" si="147"/>
        <v>0</v>
      </c>
      <c r="T51" s="58">
        <f t="shared" si="147"/>
        <v>84</v>
      </c>
      <c r="U51" s="58">
        <f t="shared" si="147"/>
        <v>9</v>
      </c>
      <c r="V51" s="30">
        <f>SUM(V49:V50)</f>
        <v>9316</v>
      </c>
    </row>
    <row r="52" spans="1:22" s="9" customFormat="1" ht="18" customHeight="1">
      <c r="A52" s="218" t="s">
        <v>77</v>
      </c>
      <c r="B52" s="35" t="s">
        <v>59</v>
      </c>
      <c r="C52" s="111">
        <v>70</v>
      </c>
      <c r="D52" s="111">
        <v>80</v>
      </c>
      <c r="E52" s="111">
        <v>338</v>
      </c>
      <c r="F52" s="111">
        <v>1049</v>
      </c>
      <c r="G52" s="111">
        <v>698</v>
      </c>
      <c r="H52" s="111">
        <v>15</v>
      </c>
      <c r="I52" s="111">
        <v>4</v>
      </c>
      <c r="J52" s="111"/>
      <c r="K52" s="176"/>
      <c r="L52" s="111">
        <v>54</v>
      </c>
      <c r="M52" s="111">
        <v>113</v>
      </c>
      <c r="N52" s="111">
        <v>0</v>
      </c>
      <c r="O52" s="111">
        <v>3</v>
      </c>
      <c r="P52" s="111">
        <v>25</v>
      </c>
      <c r="Q52" s="111">
        <v>112</v>
      </c>
      <c r="R52" s="111">
        <v>5</v>
      </c>
      <c r="S52" s="111">
        <v>0</v>
      </c>
      <c r="T52" s="111">
        <v>12</v>
      </c>
      <c r="U52" s="176">
        <v>9</v>
      </c>
      <c r="V52" s="111">
        <v>2587</v>
      </c>
    </row>
    <row r="53" spans="1:22" s="9" customFormat="1" ht="18" customHeight="1">
      <c r="A53" s="222"/>
      <c r="B53" s="21" t="s">
        <v>60</v>
      </c>
      <c r="C53" s="111">
        <v>84</v>
      </c>
      <c r="D53" s="111">
        <v>38</v>
      </c>
      <c r="E53" s="111">
        <v>401</v>
      </c>
      <c r="F53" s="111">
        <v>2372</v>
      </c>
      <c r="G53" s="111">
        <v>1135</v>
      </c>
      <c r="H53" s="111">
        <v>35</v>
      </c>
      <c r="I53" s="111">
        <v>4</v>
      </c>
      <c r="J53" s="111">
        <v>3</v>
      </c>
      <c r="K53" s="176">
        <v>0</v>
      </c>
      <c r="L53" s="111">
        <v>87</v>
      </c>
      <c r="M53" s="111">
        <v>139</v>
      </c>
      <c r="N53" s="111">
        <v>0</v>
      </c>
      <c r="O53" s="111">
        <v>6</v>
      </c>
      <c r="P53" s="111">
        <v>26</v>
      </c>
      <c r="Q53" s="111">
        <v>92</v>
      </c>
      <c r="R53" s="111">
        <v>11</v>
      </c>
      <c r="S53" s="111">
        <v>0</v>
      </c>
      <c r="T53" s="111">
        <v>15</v>
      </c>
      <c r="U53" s="176">
        <v>10</v>
      </c>
      <c r="V53" s="111">
        <v>4458</v>
      </c>
    </row>
    <row r="54" spans="1:22" s="9" customFormat="1" ht="18" customHeight="1">
      <c r="A54" s="223"/>
      <c r="B54" s="36" t="s">
        <v>61</v>
      </c>
      <c r="C54" s="46">
        <f>SUM(C52:C53)</f>
        <v>154</v>
      </c>
      <c r="D54" s="58">
        <f t="shared" ref="D54:F54" si="148">SUM(D52:D53)</f>
        <v>118</v>
      </c>
      <c r="E54" s="58">
        <f t="shared" si="148"/>
        <v>739</v>
      </c>
      <c r="F54" s="58">
        <f t="shared" si="148"/>
        <v>3421</v>
      </c>
      <c r="G54" s="58">
        <f t="shared" ref="G54" si="149">SUM(G52:G53)</f>
        <v>1833</v>
      </c>
      <c r="H54" s="58">
        <f t="shared" ref="H54" si="150">SUM(H52:H53)</f>
        <v>50</v>
      </c>
      <c r="I54" s="58">
        <f t="shared" ref="I54" si="151">SUM(I52:I53)</f>
        <v>8</v>
      </c>
      <c r="J54" s="58">
        <f t="shared" ref="J54" si="152">SUM(J52:J53)</f>
        <v>3</v>
      </c>
      <c r="K54" s="60">
        <f t="shared" ref="K54" si="153">SUM(K52:K53)</f>
        <v>0</v>
      </c>
      <c r="L54" s="58">
        <f t="shared" ref="L54" si="154">SUM(L52:L53)</f>
        <v>141</v>
      </c>
      <c r="M54" s="58">
        <f t="shared" ref="M54" si="155">SUM(M52:M53)</f>
        <v>252</v>
      </c>
      <c r="N54" s="58">
        <f t="shared" ref="N54" si="156">SUM(N52:N53)</f>
        <v>0</v>
      </c>
      <c r="O54" s="58">
        <f t="shared" ref="O54" si="157">SUM(O52:O53)</f>
        <v>9</v>
      </c>
      <c r="P54" s="58">
        <f t="shared" ref="P54" si="158">SUM(P52:P53)</f>
        <v>51</v>
      </c>
      <c r="Q54" s="58">
        <f t="shared" ref="Q54" si="159">SUM(Q52:Q53)</f>
        <v>204</v>
      </c>
      <c r="R54" s="58">
        <f t="shared" ref="R54" si="160">SUM(R52:R53)</f>
        <v>16</v>
      </c>
      <c r="S54" s="58">
        <f t="shared" ref="S54" si="161">SUM(S52:S53)</f>
        <v>0</v>
      </c>
      <c r="T54" s="58">
        <f t="shared" ref="T54" si="162">SUM(T52:T53)</f>
        <v>27</v>
      </c>
      <c r="U54" s="58">
        <f t="shared" ref="U54" si="163">SUM(U52:U53)</f>
        <v>19</v>
      </c>
      <c r="V54" s="28">
        <f>SUM(V52:V53)</f>
        <v>7045</v>
      </c>
    </row>
    <row r="55" spans="1:22" s="9" customFormat="1" ht="18" customHeight="1">
      <c r="A55" s="221" t="s">
        <v>78</v>
      </c>
      <c r="B55" s="14" t="s">
        <v>59</v>
      </c>
      <c r="C55" s="184">
        <v>1084</v>
      </c>
      <c r="D55" s="185">
        <v>170</v>
      </c>
      <c r="E55" s="185">
        <v>993</v>
      </c>
      <c r="F55" s="185">
        <v>2478</v>
      </c>
      <c r="G55" s="185">
        <v>1286</v>
      </c>
      <c r="H55" s="185">
        <v>31</v>
      </c>
      <c r="I55" s="185">
        <v>24</v>
      </c>
      <c r="J55" s="185">
        <v>3</v>
      </c>
      <c r="K55" s="185">
        <v>11</v>
      </c>
      <c r="L55" s="185">
        <v>94</v>
      </c>
      <c r="M55" s="186">
        <v>147</v>
      </c>
      <c r="N55" s="186">
        <v>0</v>
      </c>
      <c r="O55" s="186">
        <v>20</v>
      </c>
      <c r="P55" s="186">
        <v>79</v>
      </c>
      <c r="Q55" s="186">
        <v>229</v>
      </c>
      <c r="R55" s="186">
        <v>51</v>
      </c>
      <c r="S55" s="187">
        <v>0</v>
      </c>
      <c r="T55" s="186">
        <v>29</v>
      </c>
      <c r="U55" s="186">
        <v>0</v>
      </c>
      <c r="V55" s="186">
        <v>6729</v>
      </c>
    </row>
    <row r="56" spans="1:22" s="9" customFormat="1" ht="18" customHeight="1">
      <c r="A56" s="222"/>
      <c r="B56" s="21" t="s">
        <v>60</v>
      </c>
      <c r="C56" s="184">
        <v>1604</v>
      </c>
      <c r="D56" s="185">
        <v>122</v>
      </c>
      <c r="E56" s="185">
        <v>1159</v>
      </c>
      <c r="F56" s="185">
        <v>5264</v>
      </c>
      <c r="G56" s="185">
        <v>1600</v>
      </c>
      <c r="H56" s="185">
        <v>76</v>
      </c>
      <c r="I56" s="185">
        <v>39</v>
      </c>
      <c r="J56" s="185">
        <v>15</v>
      </c>
      <c r="K56" s="185">
        <v>1</v>
      </c>
      <c r="L56" s="185">
        <v>111</v>
      </c>
      <c r="M56" s="186">
        <v>348</v>
      </c>
      <c r="N56" s="186">
        <v>0</v>
      </c>
      <c r="O56" s="186">
        <v>10</v>
      </c>
      <c r="P56" s="186">
        <v>68</v>
      </c>
      <c r="Q56" s="186">
        <v>237</v>
      </c>
      <c r="R56" s="186">
        <v>55</v>
      </c>
      <c r="S56" s="187">
        <v>0</v>
      </c>
      <c r="T56" s="186">
        <v>39</v>
      </c>
      <c r="U56" s="186">
        <v>0</v>
      </c>
      <c r="V56" s="186">
        <v>1078</v>
      </c>
    </row>
    <row r="57" spans="1:22" s="9" customFormat="1" ht="18" customHeight="1">
      <c r="A57" s="215"/>
      <c r="B57" s="15" t="s">
        <v>61</v>
      </c>
      <c r="C57" s="46">
        <f>SUM(C55:C56)</f>
        <v>2688</v>
      </c>
      <c r="D57" s="58">
        <f t="shared" ref="D57:U57" si="164">SUM(D55:D56)</f>
        <v>292</v>
      </c>
      <c r="E57" s="58">
        <f t="shared" si="164"/>
        <v>2152</v>
      </c>
      <c r="F57" s="58">
        <f t="shared" si="164"/>
        <v>7742</v>
      </c>
      <c r="G57" s="58">
        <f t="shared" si="164"/>
        <v>2886</v>
      </c>
      <c r="H57" s="58">
        <f t="shared" si="164"/>
        <v>107</v>
      </c>
      <c r="I57" s="58">
        <f t="shared" si="164"/>
        <v>63</v>
      </c>
      <c r="J57" s="58">
        <f t="shared" si="164"/>
        <v>18</v>
      </c>
      <c r="K57" s="60">
        <f t="shared" si="164"/>
        <v>12</v>
      </c>
      <c r="L57" s="58">
        <f t="shared" si="164"/>
        <v>205</v>
      </c>
      <c r="M57" s="58">
        <f t="shared" si="164"/>
        <v>495</v>
      </c>
      <c r="N57" s="58">
        <f t="shared" si="164"/>
        <v>0</v>
      </c>
      <c r="O57" s="58">
        <f t="shared" si="164"/>
        <v>30</v>
      </c>
      <c r="P57" s="58">
        <f t="shared" si="164"/>
        <v>147</v>
      </c>
      <c r="Q57" s="58">
        <f t="shared" si="164"/>
        <v>466</v>
      </c>
      <c r="R57" s="58">
        <f t="shared" si="164"/>
        <v>106</v>
      </c>
      <c r="S57" s="58">
        <f t="shared" si="164"/>
        <v>0</v>
      </c>
      <c r="T57" s="58">
        <f t="shared" si="164"/>
        <v>68</v>
      </c>
      <c r="U57" s="58">
        <f t="shared" si="164"/>
        <v>0</v>
      </c>
      <c r="V57" s="83">
        <f>SUM(V55:V56)</f>
        <v>7807</v>
      </c>
    </row>
    <row r="58" spans="1:22" s="9" customFormat="1" ht="18" customHeight="1">
      <c r="A58" s="218" t="s">
        <v>79</v>
      </c>
      <c r="B58" s="35" t="s">
        <v>59</v>
      </c>
      <c r="C58" s="102">
        <v>1182</v>
      </c>
      <c r="D58" s="107">
        <v>148</v>
      </c>
      <c r="E58" s="107">
        <v>554</v>
      </c>
      <c r="F58" s="107">
        <v>3023</v>
      </c>
      <c r="G58" s="107">
        <v>1497</v>
      </c>
      <c r="H58" s="107">
        <v>72</v>
      </c>
      <c r="I58" s="107">
        <v>25</v>
      </c>
      <c r="J58" s="107">
        <v>11</v>
      </c>
      <c r="K58" s="107">
        <v>3</v>
      </c>
      <c r="L58" s="107">
        <v>106</v>
      </c>
      <c r="M58" s="108">
        <v>170</v>
      </c>
      <c r="N58" s="108">
        <v>0</v>
      </c>
      <c r="O58" s="108">
        <v>14</v>
      </c>
      <c r="P58" s="108">
        <v>107</v>
      </c>
      <c r="Q58" s="108">
        <v>312</v>
      </c>
      <c r="R58" s="108">
        <v>14</v>
      </c>
      <c r="S58" s="100">
        <v>0</v>
      </c>
      <c r="T58" s="108">
        <v>75</v>
      </c>
      <c r="U58" s="108">
        <v>125</v>
      </c>
      <c r="V58" s="108">
        <v>7438</v>
      </c>
    </row>
    <row r="59" spans="1:22" s="71" customFormat="1" ht="18" customHeight="1">
      <c r="A59" s="222"/>
      <c r="B59" s="21" t="s">
        <v>60</v>
      </c>
      <c r="C59" s="65">
        <v>1567</v>
      </c>
      <c r="D59" s="66">
        <v>155</v>
      </c>
      <c r="E59" s="66">
        <v>722</v>
      </c>
      <c r="F59" s="66">
        <v>6449</v>
      </c>
      <c r="G59" s="66">
        <v>1782</v>
      </c>
      <c r="H59" s="66">
        <v>78</v>
      </c>
      <c r="I59" s="66">
        <v>19</v>
      </c>
      <c r="J59" s="66">
        <v>7</v>
      </c>
      <c r="K59" s="120">
        <v>2</v>
      </c>
      <c r="L59" s="66">
        <v>135</v>
      </c>
      <c r="M59" s="66">
        <v>296</v>
      </c>
      <c r="N59" s="67">
        <v>0</v>
      </c>
      <c r="O59" s="66">
        <v>20</v>
      </c>
      <c r="P59" s="66">
        <v>95</v>
      </c>
      <c r="Q59" s="66">
        <v>269</v>
      </c>
      <c r="R59" s="66">
        <v>20</v>
      </c>
      <c r="S59" s="66">
        <v>0</v>
      </c>
      <c r="T59" s="68">
        <v>76</v>
      </c>
      <c r="U59" s="69">
        <v>186</v>
      </c>
      <c r="V59" s="70">
        <v>11878</v>
      </c>
    </row>
    <row r="60" spans="1:22" s="71" customFormat="1" ht="18" customHeight="1">
      <c r="A60" s="223"/>
      <c r="B60" s="72" t="s">
        <v>61</v>
      </c>
      <c r="C60" s="56">
        <f>C58+C59</f>
        <v>2749</v>
      </c>
      <c r="D60" s="60">
        <f t="shared" ref="D60:G60" si="165">D58+D59</f>
        <v>303</v>
      </c>
      <c r="E60" s="60">
        <f t="shared" si="165"/>
        <v>1276</v>
      </c>
      <c r="F60" s="60">
        <f t="shared" si="165"/>
        <v>9472</v>
      </c>
      <c r="G60" s="60">
        <f t="shared" si="165"/>
        <v>3279</v>
      </c>
      <c r="H60" s="60">
        <f t="shared" ref="H60" si="166">H58+H59</f>
        <v>150</v>
      </c>
      <c r="I60" s="60">
        <f t="shared" ref="I60" si="167">I58+I59</f>
        <v>44</v>
      </c>
      <c r="J60" s="60">
        <f t="shared" ref="J60" si="168">J58+J59</f>
        <v>18</v>
      </c>
      <c r="K60" s="60">
        <f t="shared" ref="K60" si="169">K58+K59</f>
        <v>5</v>
      </c>
      <c r="L60" s="60">
        <f t="shared" ref="L60" si="170">L58+L59</f>
        <v>241</v>
      </c>
      <c r="M60" s="60">
        <f t="shared" ref="M60" si="171">M58+M59</f>
        <v>466</v>
      </c>
      <c r="N60" s="60">
        <f t="shared" ref="N60" si="172">N58+N59</f>
        <v>0</v>
      </c>
      <c r="O60" s="60">
        <f t="shared" ref="O60" si="173">O58+O59</f>
        <v>34</v>
      </c>
      <c r="P60" s="60">
        <f t="shared" ref="P60" si="174">P58+P59</f>
        <v>202</v>
      </c>
      <c r="Q60" s="60">
        <f t="shared" ref="Q60" si="175">Q58+Q59</f>
        <v>581</v>
      </c>
      <c r="R60" s="60">
        <f t="shared" ref="R60" si="176">R58+R59</f>
        <v>34</v>
      </c>
      <c r="S60" s="60">
        <f t="shared" ref="S60" si="177">S58+S59</f>
        <v>0</v>
      </c>
      <c r="T60" s="60">
        <f t="shared" ref="T60" si="178">T58+T59</f>
        <v>151</v>
      </c>
      <c r="U60" s="60">
        <f t="shared" ref="U60" si="179">U58+U59</f>
        <v>311</v>
      </c>
      <c r="V60" s="96">
        <f>SUM(V58:V59)</f>
        <v>19316</v>
      </c>
    </row>
    <row r="61" spans="1:22" s="9" customFormat="1" ht="18" customHeight="1">
      <c r="A61" s="221" t="s">
        <v>80</v>
      </c>
      <c r="B61" s="14" t="s">
        <v>59</v>
      </c>
      <c r="C61" s="102">
        <v>72</v>
      </c>
      <c r="D61" s="107">
        <v>25</v>
      </c>
      <c r="E61" s="107">
        <v>360</v>
      </c>
      <c r="F61" s="107">
        <v>1045</v>
      </c>
      <c r="G61" s="107">
        <v>634</v>
      </c>
      <c r="H61" s="107">
        <v>53</v>
      </c>
      <c r="I61" s="107">
        <v>27</v>
      </c>
      <c r="J61" s="107">
        <v>3</v>
      </c>
      <c r="K61" s="107">
        <v>0</v>
      </c>
      <c r="L61" s="107">
        <v>93</v>
      </c>
      <c r="M61" s="108">
        <v>128</v>
      </c>
      <c r="N61" s="108">
        <v>0</v>
      </c>
      <c r="O61" s="108">
        <v>23</v>
      </c>
      <c r="P61" s="108">
        <v>42</v>
      </c>
      <c r="Q61" s="108">
        <v>131</v>
      </c>
      <c r="R61" s="108">
        <v>10</v>
      </c>
      <c r="S61" s="100">
        <v>0</v>
      </c>
      <c r="T61" s="108">
        <v>28</v>
      </c>
      <c r="U61" s="108">
        <v>0</v>
      </c>
      <c r="V61" s="108">
        <f>SUM(C61:U61)</f>
        <v>2674</v>
      </c>
    </row>
    <row r="62" spans="1:22" s="9" customFormat="1" ht="18" customHeight="1">
      <c r="A62" s="222"/>
      <c r="B62" s="21" t="s">
        <v>60</v>
      </c>
      <c r="C62" s="45">
        <v>43</v>
      </c>
      <c r="D62" s="42">
        <v>33</v>
      </c>
      <c r="E62" s="42">
        <v>539</v>
      </c>
      <c r="F62" s="42">
        <v>705</v>
      </c>
      <c r="G62" s="42">
        <v>474</v>
      </c>
      <c r="H62" s="42">
        <v>74</v>
      </c>
      <c r="I62" s="42">
        <v>16</v>
      </c>
      <c r="J62" s="42">
        <v>6</v>
      </c>
      <c r="K62" s="119">
        <v>0</v>
      </c>
      <c r="L62" s="42">
        <v>45</v>
      </c>
      <c r="M62" s="42">
        <v>92</v>
      </c>
      <c r="N62" s="54">
        <v>0</v>
      </c>
      <c r="O62" s="42">
        <v>9</v>
      </c>
      <c r="P62" s="42">
        <v>45</v>
      </c>
      <c r="Q62" s="42">
        <v>103</v>
      </c>
      <c r="R62" s="42">
        <v>16</v>
      </c>
      <c r="S62" s="42">
        <v>0</v>
      </c>
      <c r="T62" s="42">
        <v>25</v>
      </c>
      <c r="U62" s="44"/>
      <c r="V62" s="26">
        <v>2225</v>
      </c>
    </row>
    <row r="63" spans="1:22" s="9" customFormat="1" ht="18" customHeight="1">
      <c r="A63" s="215"/>
      <c r="B63" s="15" t="s">
        <v>61</v>
      </c>
      <c r="C63" s="46">
        <f>SUM(C61:C62)</f>
        <v>115</v>
      </c>
      <c r="D63" s="58">
        <f t="shared" ref="D63:U63" si="180">SUM(D61:D62)</f>
        <v>58</v>
      </c>
      <c r="E63" s="58">
        <f t="shared" si="180"/>
        <v>899</v>
      </c>
      <c r="F63" s="58">
        <f t="shared" si="180"/>
        <v>1750</v>
      </c>
      <c r="G63" s="58">
        <f t="shared" si="180"/>
        <v>1108</v>
      </c>
      <c r="H63" s="58">
        <f t="shared" si="180"/>
        <v>127</v>
      </c>
      <c r="I63" s="58">
        <f t="shared" si="180"/>
        <v>43</v>
      </c>
      <c r="J63" s="58">
        <f t="shared" si="180"/>
        <v>9</v>
      </c>
      <c r="K63" s="60">
        <f t="shared" si="180"/>
        <v>0</v>
      </c>
      <c r="L63" s="58">
        <f t="shared" si="180"/>
        <v>138</v>
      </c>
      <c r="M63" s="58">
        <f t="shared" si="180"/>
        <v>220</v>
      </c>
      <c r="N63" s="58">
        <f t="shared" si="180"/>
        <v>0</v>
      </c>
      <c r="O63" s="58">
        <f t="shared" si="180"/>
        <v>32</v>
      </c>
      <c r="P63" s="58">
        <f t="shared" si="180"/>
        <v>87</v>
      </c>
      <c r="Q63" s="58">
        <f t="shared" si="180"/>
        <v>234</v>
      </c>
      <c r="R63" s="58">
        <f t="shared" si="180"/>
        <v>26</v>
      </c>
      <c r="S63" s="58">
        <f t="shared" si="180"/>
        <v>0</v>
      </c>
      <c r="T63" s="58">
        <f t="shared" si="180"/>
        <v>53</v>
      </c>
      <c r="U63" s="58">
        <f t="shared" si="180"/>
        <v>0</v>
      </c>
      <c r="V63" s="30">
        <f>SUM(V61:V62)</f>
        <v>4899</v>
      </c>
    </row>
    <row r="64" spans="1:22" s="9" customFormat="1" ht="18" customHeight="1">
      <c r="A64" s="218" t="s">
        <v>81</v>
      </c>
      <c r="B64" s="35" t="s">
        <v>59</v>
      </c>
      <c r="C64" s="102">
        <v>2165</v>
      </c>
      <c r="D64" s="109">
        <v>247</v>
      </c>
      <c r="E64" s="109">
        <v>1539</v>
      </c>
      <c r="F64" s="109">
        <v>6629</v>
      </c>
      <c r="G64" s="109">
        <v>2091</v>
      </c>
      <c r="H64" s="109">
        <v>152</v>
      </c>
      <c r="I64" s="109">
        <v>42</v>
      </c>
      <c r="J64" s="109">
        <v>21</v>
      </c>
      <c r="K64" s="109">
        <v>12</v>
      </c>
      <c r="L64" s="109">
        <v>155</v>
      </c>
      <c r="M64" s="110">
        <v>256</v>
      </c>
      <c r="N64" s="98"/>
      <c r="O64" s="110">
        <v>31</v>
      </c>
      <c r="P64" s="110">
        <v>103</v>
      </c>
      <c r="Q64" s="110">
        <v>570</v>
      </c>
      <c r="R64" s="110">
        <v>73</v>
      </c>
      <c r="S64" s="98"/>
      <c r="T64" s="110">
        <v>41</v>
      </c>
      <c r="U64" s="110">
        <v>0</v>
      </c>
      <c r="V64" s="108">
        <v>14127</v>
      </c>
    </row>
    <row r="65" spans="1:22" s="9" customFormat="1" ht="18" customHeight="1">
      <c r="A65" s="222"/>
      <c r="B65" s="21" t="s">
        <v>60</v>
      </c>
      <c r="C65" s="102">
        <v>3288</v>
      </c>
      <c r="D65" s="109">
        <v>229</v>
      </c>
      <c r="E65" s="109">
        <v>1898</v>
      </c>
      <c r="F65" s="109">
        <v>5293</v>
      </c>
      <c r="G65" s="109">
        <v>2234</v>
      </c>
      <c r="H65" s="109">
        <v>90</v>
      </c>
      <c r="I65" s="109">
        <v>30</v>
      </c>
      <c r="J65" s="109">
        <v>15</v>
      </c>
      <c r="K65" s="109">
        <v>3</v>
      </c>
      <c r="L65" s="109">
        <v>218</v>
      </c>
      <c r="M65" s="110">
        <v>409</v>
      </c>
      <c r="N65" s="98">
        <v>0</v>
      </c>
      <c r="O65" s="110">
        <v>20</v>
      </c>
      <c r="P65" s="110">
        <v>126</v>
      </c>
      <c r="Q65" s="110">
        <v>657</v>
      </c>
      <c r="R65" s="110">
        <v>64</v>
      </c>
      <c r="S65" s="98">
        <v>0</v>
      </c>
      <c r="T65" s="110">
        <v>57</v>
      </c>
      <c r="U65" s="110"/>
      <c r="V65" s="108">
        <f>SUM(C65:U65)</f>
        <v>14631</v>
      </c>
    </row>
    <row r="66" spans="1:22" s="9" customFormat="1" ht="18" customHeight="1">
      <c r="A66" s="223"/>
      <c r="B66" s="36" t="s">
        <v>61</v>
      </c>
      <c r="C66" s="46">
        <f>SUM(C64:C65)</f>
        <v>5453</v>
      </c>
      <c r="D66" s="58">
        <f t="shared" ref="D66:U66" si="181">SUM(D64:D65)</f>
        <v>476</v>
      </c>
      <c r="E66" s="58">
        <f t="shared" si="181"/>
        <v>3437</v>
      </c>
      <c r="F66" s="58">
        <f t="shared" si="181"/>
        <v>11922</v>
      </c>
      <c r="G66" s="58">
        <f t="shared" si="181"/>
        <v>4325</v>
      </c>
      <c r="H66" s="58">
        <f t="shared" si="181"/>
        <v>242</v>
      </c>
      <c r="I66" s="58">
        <f t="shared" si="181"/>
        <v>72</v>
      </c>
      <c r="J66" s="58">
        <f t="shared" si="181"/>
        <v>36</v>
      </c>
      <c r="K66" s="60">
        <f t="shared" si="181"/>
        <v>15</v>
      </c>
      <c r="L66" s="58">
        <f t="shared" si="181"/>
        <v>373</v>
      </c>
      <c r="M66" s="58">
        <f t="shared" si="181"/>
        <v>665</v>
      </c>
      <c r="N66" s="58">
        <f t="shared" si="181"/>
        <v>0</v>
      </c>
      <c r="O66" s="58">
        <f t="shared" si="181"/>
        <v>51</v>
      </c>
      <c r="P66" s="58">
        <f t="shared" si="181"/>
        <v>229</v>
      </c>
      <c r="Q66" s="58">
        <f t="shared" si="181"/>
        <v>1227</v>
      </c>
      <c r="R66" s="58">
        <f t="shared" si="181"/>
        <v>137</v>
      </c>
      <c r="S66" s="58">
        <f t="shared" si="181"/>
        <v>0</v>
      </c>
      <c r="T66" s="58">
        <f t="shared" si="181"/>
        <v>98</v>
      </c>
      <c r="U66" s="58">
        <f t="shared" si="181"/>
        <v>0</v>
      </c>
      <c r="V66" s="28">
        <f>SUM(V64:V65)</f>
        <v>28758</v>
      </c>
    </row>
    <row r="67" spans="1:22" s="9" customFormat="1" ht="18" customHeight="1">
      <c r="A67" s="221" t="s">
        <v>82</v>
      </c>
      <c r="B67" s="14" t="s">
        <v>59</v>
      </c>
      <c r="C67" s="102">
        <v>660</v>
      </c>
      <c r="D67" s="107">
        <v>99</v>
      </c>
      <c r="E67" s="107">
        <v>1025</v>
      </c>
      <c r="F67" s="107">
        <v>9165</v>
      </c>
      <c r="G67" s="107">
        <v>1890</v>
      </c>
      <c r="H67" s="107">
        <v>121</v>
      </c>
      <c r="I67" s="107">
        <v>41</v>
      </c>
      <c r="J67" s="107">
        <v>5</v>
      </c>
      <c r="K67" s="107">
        <v>2</v>
      </c>
      <c r="L67" s="107">
        <v>131</v>
      </c>
      <c r="M67" s="108">
        <v>238</v>
      </c>
      <c r="N67" s="108">
        <v>0</v>
      </c>
      <c r="O67" s="108">
        <v>29</v>
      </c>
      <c r="P67" s="108">
        <v>54</v>
      </c>
      <c r="Q67" s="108">
        <v>240</v>
      </c>
      <c r="R67" s="108">
        <v>37</v>
      </c>
      <c r="S67" s="100">
        <v>0</v>
      </c>
      <c r="T67" s="108">
        <v>16</v>
      </c>
      <c r="U67" s="108">
        <v>0</v>
      </c>
      <c r="V67" s="108">
        <f>SUM(C67:U67)</f>
        <v>13753</v>
      </c>
    </row>
    <row r="68" spans="1:22" s="9" customFormat="1" ht="18" customHeight="1">
      <c r="A68" s="222"/>
      <c r="B68" s="21" t="s">
        <v>60</v>
      </c>
      <c r="C68" s="48">
        <v>494</v>
      </c>
      <c r="D68" s="49">
        <v>82</v>
      </c>
      <c r="E68" s="49">
        <v>857</v>
      </c>
      <c r="F68" s="49">
        <v>6213</v>
      </c>
      <c r="G68" s="49">
        <v>1335</v>
      </c>
      <c r="H68" s="49">
        <v>53</v>
      </c>
      <c r="I68" s="49">
        <v>21</v>
      </c>
      <c r="J68" s="49">
        <v>5</v>
      </c>
      <c r="K68" s="41">
        <v>0</v>
      </c>
      <c r="L68" s="49">
        <v>154</v>
      </c>
      <c r="M68" s="49">
        <v>170</v>
      </c>
      <c r="N68" s="50"/>
      <c r="O68" s="49">
        <v>23</v>
      </c>
      <c r="P68" s="49">
        <v>56</v>
      </c>
      <c r="Q68" s="49">
        <v>145</v>
      </c>
      <c r="R68" s="49">
        <v>36</v>
      </c>
      <c r="S68" s="49"/>
      <c r="T68" s="49">
        <v>15</v>
      </c>
      <c r="U68" s="53">
        <v>0</v>
      </c>
      <c r="V68" s="30">
        <v>9659</v>
      </c>
    </row>
    <row r="69" spans="1:22" s="9" customFormat="1" ht="18" customHeight="1">
      <c r="A69" s="215"/>
      <c r="B69" s="15" t="s">
        <v>61</v>
      </c>
      <c r="C69" s="46">
        <f t="shared" ref="C69:V69" si="182">SUM(C67:C68)</f>
        <v>1154</v>
      </c>
      <c r="D69" s="58">
        <f t="shared" si="182"/>
        <v>181</v>
      </c>
      <c r="E69" s="58">
        <f t="shared" si="182"/>
        <v>1882</v>
      </c>
      <c r="F69" s="58">
        <f t="shared" si="182"/>
        <v>15378</v>
      </c>
      <c r="G69" s="58">
        <f t="shared" si="182"/>
        <v>3225</v>
      </c>
      <c r="H69" s="58">
        <f t="shared" si="182"/>
        <v>174</v>
      </c>
      <c r="I69" s="58">
        <f t="shared" si="182"/>
        <v>62</v>
      </c>
      <c r="J69" s="58">
        <f t="shared" si="182"/>
        <v>10</v>
      </c>
      <c r="K69" s="60">
        <f t="shared" si="182"/>
        <v>2</v>
      </c>
      <c r="L69" s="58">
        <f t="shared" si="182"/>
        <v>285</v>
      </c>
      <c r="M69" s="58">
        <f t="shared" si="182"/>
        <v>408</v>
      </c>
      <c r="N69" s="58">
        <f t="shared" si="182"/>
        <v>0</v>
      </c>
      <c r="O69" s="58">
        <f t="shared" si="182"/>
        <v>52</v>
      </c>
      <c r="P69" s="58">
        <f t="shared" si="182"/>
        <v>110</v>
      </c>
      <c r="Q69" s="58">
        <f t="shared" si="182"/>
        <v>385</v>
      </c>
      <c r="R69" s="58">
        <f t="shared" si="182"/>
        <v>73</v>
      </c>
      <c r="S69" s="58">
        <f t="shared" si="182"/>
        <v>0</v>
      </c>
      <c r="T69" s="58">
        <f t="shared" si="182"/>
        <v>31</v>
      </c>
      <c r="U69" s="58">
        <f t="shared" si="182"/>
        <v>0</v>
      </c>
      <c r="V69" s="28">
        <f t="shared" si="182"/>
        <v>23412</v>
      </c>
    </row>
    <row r="70" spans="1:22" s="9" customFormat="1" ht="18" customHeight="1">
      <c r="A70" s="218" t="s">
        <v>83</v>
      </c>
      <c r="B70" s="35" t="s">
        <v>59</v>
      </c>
      <c r="C70" s="102">
        <v>4052</v>
      </c>
      <c r="D70" s="107">
        <v>543</v>
      </c>
      <c r="E70" s="107">
        <v>2781</v>
      </c>
      <c r="F70" s="107">
        <v>7121</v>
      </c>
      <c r="G70" s="107">
        <v>3685</v>
      </c>
      <c r="H70" s="107">
        <v>320</v>
      </c>
      <c r="I70" s="107">
        <v>90</v>
      </c>
      <c r="J70" s="107">
        <v>86</v>
      </c>
      <c r="K70" s="107">
        <v>11</v>
      </c>
      <c r="L70" s="107">
        <v>323</v>
      </c>
      <c r="M70" s="108">
        <v>557</v>
      </c>
      <c r="N70" s="108">
        <v>0</v>
      </c>
      <c r="O70" s="108">
        <v>314</v>
      </c>
      <c r="P70" s="108">
        <v>146</v>
      </c>
      <c r="Q70" s="108">
        <v>831</v>
      </c>
      <c r="R70" s="108">
        <v>49</v>
      </c>
      <c r="S70" s="100">
        <v>0</v>
      </c>
      <c r="T70" s="108">
        <v>74</v>
      </c>
      <c r="U70" s="108">
        <v>74</v>
      </c>
      <c r="V70" s="108">
        <f>SUM(C70:U70)</f>
        <v>21057</v>
      </c>
    </row>
    <row r="71" spans="1:22" s="9" customFormat="1" ht="18" customHeight="1">
      <c r="A71" s="219"/>
      <c r="B71" s="21" t="s">
        <v>60</v>
      </c>
      <c r="C71" s="102">
        <v>2827</v>
      </c>
      <c r="D71" s="107">
        <v>572</v>
      </c>
      <c r="E71" s="107">
        <v>2159</v>
      </c>
      <c r="F71" s="107">
        <v>3379</v>
      </c>
      <c r="G71" s="107">
        <v>2918</v>
      </c>
      <c r="H71" s="107">
        <v>248</v>
      </c>
      <c r="I71" s="107">
        <v>124</v>
      </c>
      <c r="J71" s="107">
        <v>90</v>
      </c>
      <c r="K71" s="107">
        <v>11</v>
      </c>
      <c r="L71" s="107">
        <v>256</v>
      </c>
      <c r="M71" s="108">
        <v>320</v>
      </c>
      <c r="N71" s="108">
        <v>0</v>
      </c>
      <c r="O71" s="108">
        <v>303</v>
      </c>
      <c r="P71" s="108">
        <v>100</v>
      </c>
      <c r="Q71" s="108">
        <v>698</v>
      </c>
      <c r="R71" s="108">
        <v>33</v>
      </c>
      <c r="S71" s="100">
        <v>0</v>
      </c>
      <c r="T71" s="108">
        <v>94</v>
      </c>
      <c r="U71" s="108">
        <v>46</v>
      </c>
      <c r="V71" s="108">
        <v>14178</v>
      </c>
    </row>
    <row r="72" spans="1:22" s="9" customFormat="1" ht="18" customHeight="1">
      <c r="A72" s="220"/>
      <c r="B72" s="36" t="s">
        <v>61</v>
      </c>
      <c r="C72" s="46">
        <f>SUM(C70:C71)</f>
        <v>6879</v>
      </c>
      <c r="D72" s="58">
        <f t="shared" ref="D72:U72" si="183">SUM(D70:D71)</f>
        <v>1115</v>
      </c>
      <c r="E72" s="58">
        <f t="shared" si="183"/>
        <v>4940</v>
      </c>
      <c r="F72" s="58">
        <f t="shared" si="183"/>
        <v>10500</v>
      </c>
      <c r="G72" s="58">
        <f t="shared" si="183"/>
        <v>6603</v>
      </c>
      <c r="H72" s="58">
        <f t="shared" si="183"/>
        <v>568</v>
      </c>
      <c r="I72" s="58">
        <f t="shared" si="183"/>
        <v>214</v>
      </c>
      <c r="J72" s="58">
        <f t="shared" si="183"/>
        <v>176</v>
      </c>
      <c r="K72" s="60">
        <f t="shared" si="183"/>
        <v>22</v>
      </c>
      <c r="L72" s="58">
        <f t="shared" si="183"/>
        <v>579</v>
      </c>
      <c r="M72" s="58">
        <f t="shared" si="183"/>
        <v>877</v>
      </c>
      <c r="N72" s="58">
        <f t="shared" si="183"/>
        <v>0</v>
      </c>
      <c r="O72" s="58">
        <f t="shared" si="183"/>
        <v>617</v>
      </c>
      <c r="P72" s="58">
        <f t="shared" si="183"/>
        <v>246</v>
      </c>
      <c r="Q72" s="58">
        <f t="shared" si="183"/>
        <v>1529</v>
      </c>
      <c r="R72" s="58">
        <f t="shared" si="183"/>
        <v>82</v>
      </c>
      <c r="S72" s="58">
        <f t="shared" si="183"/>
        <v>0</v>
      </c>
      <c r="T72" s="58">
        <f t="shared" si="183"/>
        <v>168</v>
      </c>
      <c r="U72" s="58">
        <f t="shared" si="183"/>
        <v>120</v>
      </c>
      <c r="V72" s="84">
        <f>SUM(V70:V71)</f>
        <v>35235</v>
      </c>
    </row>
    <row r="73" spans="1:22" s="9" customFormat="1" ht="18" customHeight="1">
      <c r="A73" s="221" t="s">
        <v>84</v>
      </c>
      <c r="B73" s="14" t="s">
        <v>59</v>
      </c>
      <c r="C73" s="114">
        <v>5975</v>
      </c>
      <c r="D73" s="177">
        <v>463</v>
      </c>
      <c r="E73" s="177">
        <v>4151</v>
      </c>
      <c r="F73" s="177">
        <v>16693</v>
      </c>
      <c r="G73" s="177">
        <v>5329</v>
      </c>
      <c r="H73" s="177">
        <v>362</v>
      </c>
      <c r="I73" s="177">
        <v>84</v>
      </c>
      <c r="J73" s="177">
        <v>35</v>
      </c>
      <c r="K73" s="177">
        <v>8</v>
      </c>
      <c r="L73" s="177">
        <v>481</v>
      </c>
      <c r="M73" s="178">
        <v>1036</v>
      </c>
      <c r="N73" s="178">
        <v>0</v>
      </c>
      <c r="O73" s="178">
        <v>132</v>
      </c>
      <c r="P73" s="178">
        <v>224</v>
      </c>
      <c r="Q73" s="178">
        <v>841</v>
      </c>
      <c r="R73" s="178">
        <v>135</v>
      </c>
      <c r="S73" s="105">
        <v>0</v>
      </c>
      <c r="T73" s="178">
        <v>121</v>
      </c>
      <c r="U73" s="178">
        <v>1910</v>
      </c>
      <c r="V73" s="178">
        <f>SUM(C73:M73,O73:R73,T73:U73)</f>
        <v>37980</v>
      </c>
    </row>
    <row r="74" spans="1:22" s="9" customFormat="1" ht="18" customHeight="1">
      <c r="A74" s="222"/>
      <c r="B74" s="21" t="s">
        <v>60</v>
      </c>
      <c r="C74" s="114">
        <v>4349</v>
      </c>
      <c r="D74" s="177">
        <v>534</v>
      </c>
      <c r="E74" s="177">
        <v>3607</v>
      </c>
      <c r="F74" s="177">
        <v>9563</v>
      </c>
      <c r="G74" s="177">
        <v>4970</v>
      </c>
      <c r="H74" s="177">
        <v>202</v>
      </c>
      <c r="I74" s="177">
        <v>107</v>
      </c>
      <c r="J74" s="177">
        <v>46</v>
      </c>
      <c r="K74" s="177">
        <v>11</v>
      </c>
      <c r="L74" s="177">
        <v>423</v>
      </c>
      <c r="M74" s="178">
        <v>527</v>
      </c>
      <c r="N74" s="178">
        <v>0</v>
      </c>
      <c r="O74" s="178">
        <v>229</v>
      </c>
      <c r="P74" s="178">
        <v>174</v>
      </c>
      <c r="Q74" s="178">
        <v>810</v>
      </c>
      <c r="R74" s="178">
        <v>130</v>
      </c>
      <c r="S74" s="105">
        <v>0</v>
      </c>
      <c r="T74" s="178">
        <v>100</v>
      </c>
      <c r="U74" s="178">
        <v>1733</v>
      </c>
      <c r="V74" s="178">
        <v>27515</v>
      </c>
    </row>
    <row r="75" spans="1:22" s="9" customFormat="1" ht="18" customHeight="1">
      <c r="A75" s="215"/>
      <c r="B75" s="36" t="s">
        <v>61</v>
      </c>
      <c r="C75" s="46">
        <f>SUM(C73:C74)</f>
        <v>10324</v>
      </c>
      <c r="D75" s="58">
        <f t="shared" ref="D75:U75" si="184">SUM(D73:D74)</f>
        <v>997</v>
      </c>
      <c r="E75" s="58">
        <f t="shared" si="184"/>
        <v>7758</v>
      </c>
      <c r="F75" s="58">
        <f t="shared" si="184"/>
        <v>26256</v>
      </c>
      <c r="G75" s="58">
        <f t="shared" si="184"/>
        <v>10299</v>
      </c>
      <c r="H75" s="58">
        <f t="shared" si="184"/>
        <v>564</v>
      </c>
      <c r="I75" s="58">
        <f t="shared" si="184"/>
        <v>191</v>
      </c>
      <c r="J75" s="58">
        <f t="shared" si="184"/>
        <v>81</v>
      </c>
      <c r="K75" s="60">
        <f t="shared" si="184"/>
        <v>19</v>
      </c>
      <c r="L75" s="58">
        <f t="shared" si="184"/>
        <v>904</v>
      </c>
      <c r="M75" s="58">
        <f t="shared" si="184"/>
        <v>1563</v>
      </c>
      <c r="N75" s="58">
        <f t="shared" si="184"/>
        <v>0</v>
      </c>
      <c r="O75" s="58">
        <f t="shared" si="184"/>
        <v>361</v>
      </c>
      <c r="P75" s="58">
        <f t="shared" si="184"/>
        <v>398</v>
      </c>
      <c r="Q75" s="58">
        <f t="shared" si="184"/>
        <v>1651</v>
      </c>
      <c r="R75" s="58">
        <f t="shared" si="184"/>
        <v>265</v>
      </c>
      <c r="S75" s="58">
        <f t="shared" si="184"/>
        <v>0</v>
      </c>
      <c r="T75" s="58">
        <f t="shared" si="184"/>
        <v>221</v>
      </c>
      <c r="U75" s="58">
        <f t="shared" si="184"/>
        <v>3643</v>
      </c>
      <c r="V75" s="28">
        <f>SUM(V73:V74)</f>
        <v>65495</v>
      </c>
    </row>
    <row r="76" spans="1:22" s="9" customFormat="1" ht="18" customHeight="1">
      <c r="A76" s="221" t="s">
        <v>85</v>
      </c>
      <c r="B76" s="14" t="s">
        <v>59</v>
      </c>
      <c r="C76" s="111">
        <v>1353</v>
      </c>
      <c r="D76" s="181">
        <v>143</v>
      </c>
      <c r="E76" s="181">
        <v>1348</v>
      </c>
      <c r="F76" s="181">
        <v>5224</v>
      </c>
      <c r="G76" s="181">
        <v>1763</v>
      </c>
      <c r="H76" s="181">
        <v>62</v>
      </c>
      <c r="I76" s="181">
        <v>23</v>
      </c>
      <c r="J76" s="181">
        <v>4</v>
      </c>
      <c r="K76" s="181">
        <v>1</v>
      </c>
      <c r="L76" s="181">
        <v>131</v>
      </c>
      <c r="M76" s="182">
        <v>272</v>
      </c>
      <c r="N76" s="182">
        <v>0</v>
      </c>
      <c r="O76" s="182">
        <v>75</v>
      </c>
      <c r="P76" s="182">
        <v>42</v>
      </c>
      <c r="Q76" s="182">
        <v>286</v>
      </c>
      <c r="R76" s="182">
        <v>80</v>
      </c>
      <c r="S76" s="182">
        <v>0</v>
      </c>
      <c r="T76" s="182">
        <v>46</v>
      </c>
      <c r="U76" s="182">
        <v>0</v>
      </c>
      <c r="V76" s="182">
        <f>SUM(C76:T76)</f>
        <v>10853</v>
      </c>
    </row>
    <row r="77" spans="1:22" s="9" customFormat="1" ht="18" customHeight="1">
      <c r="A77" s="222"/>
      <c r="B77" s="21" t="s">
        <v>60</v>
      </c>
      <c r="C77" s="111">
        <v>985</v>
      </c>
      <c r="D77" s="181">
        <v>140</v>
      </c>
      <c r="E77" s="181">
        <v>1112</v>
      </c>
      <c r="F77" s="181">
        <v>3061</v>
      </c>
      <c r="G77" s="181">
        <v>1730</v>
      </c>
      <c r="H77" s="181">
        <v>44</v>
      </c>
      <c r="I77" s="181">
        <v>29</v>
      </c>
      <c r="J77" s="181">
        <v>7</v>
      </c>
      <c r="K77" s="181">
        <v>0</v>
      </c>
      <c r="L77" s="181">
        <v>66</v>
      </c>
      <c r="M77" s="182">
        <v>130</v>
      </c>
      <c r="N77" s="182">
        <v>0</v>
      </c>
      <c r="O77" s="182">
        <v>161</v>
      </c>
      <c r="P77" s="182">
        <v>112</v>
      </c>
      <c r="Q77" s="182">
        <v>240</v>
      </c>
      <c r="R77" s="182">
        <v>70</v>
      </c>
      <c r="S77" s="182">
        <v>0</v>
      </c>
      <c r="T77" s="182">
        <v>42</v>
      </c>
      <c r="U77" s="182">
        <v>0</v>
      </c>
      <c r="V77" s="182">
        <v>7929</v>
      </c>
    </row>
    <row r="78" spans="1:22" s="9" customFormat="1" ht="18" customHeight="1">
      <c r="A78" s="215"/>
      <c r="B78" s="15" t="s">
        <v>61</v>
      </c>
      <c r="C78" s="51">
        <f>SUM(C76:C77)</f>
        <v>2338</v>
      </c>
      <c r="D78" s="52">
        <f t="shared" ref="D78:U78" si="185">SUM(D76:D77)</f>
        <v>283</v>
      </c>
      <c r="E78" s="52">
        <f t="shared" si="185"/>
        <v>2460</v>
      </c>
      <c r="F78" s="52">
        <f t="shared" si="185"/>
        <v>8285</v>
      </c>
      <c r="G78" s="52">
        <f t="shared" si="185"/>
        <v>3493</v>
      </c>
      <c r="H78" s="52">
        <f t="shared" si="185"/>
        <v>106</v>
      </c>
      <c r="I78" s="52">
        <f t="shared" si="185"/>
        <v>52</v>
      </c>
      <c r="J78" s="52">
        <f t="shared" si="185"/>
        <v>11</v>
      </c>
      <c r="K78" s="120">
        <f t="shared" si="185"/>
        <v>1</v>
      </c>
      <c r="L78" s="52">
        <f t="shared" si="185"/>
        <v>197</v>
      </c>
      <c r="M78" s="52">
        <f t="shared" si="185"/>
        <v>402</v>
      </c>
      <c r="N78" s="19">
        <f t="shared" si="185"/>
        <v>0</v>
      </c>
      <c r="O78" s="52">
        <f t="shared" si="185"/>
        <v>236</v>
      </c>
      <c r="P78" s="52">
        <f t="shared" si="185"/>
        <v>154</v>
      </c>
      <c r="Q78" s="52">
        <f t="shared" si="185"/>
        <v>526</v>
      </c>
      <c r="R78" s="52">
        <f t="shared" si="185"/>
        <v>150</v>
      </c>
      <c r="S78" s="52">
        <f t="shared" si="185"/>
        <v>0</v>
      </c>
      <c r="T78" s="52">
        <f t="shared" si="185"/>
        <v>88</v>
      </c>
      <c r="U78" s="52">
        <f t="shared" si="185"/>
        <v>0</v>
      </c>
      <c r="V78" s="28">
        <f>SUM(V76:V77)</f>
        <v>18782</v>
      </c>
    </row>
    <row r="79" spans="1:22" s="9" customFormat="1" ht="18" customHeight="1">
      <c r="A79" s="218" t="s">
        <v>86</v>
      </c>
      <c r="B79" s="35" t="s">
        <v>59</v>
      </c>
      <c r="C79" s="102">
        <v>32</v>
      </c>
      <c r="D79" s="107">
        <v>18</v>
      </c>
      <c r="E79" s="107">
        <v>284</v>
      </c>
      <c r="F79" s="107">
        <v>432</v>
      </c>
      <c r="G79" s="107">
        <v>335</v>
      </c>
      <c r="H79" s="107">
        <v>26</v>
      </c>
      <c r="I79" s="107">
        <v>8</v>
      </c>
      <c r="J79" s="107">
        <v>11</v>
      </c>
      <c r="K79" s="107">
        <v>0</v>
      </c>
      <c r="L79" s="107">
        <v>25</v>
      </c>
      <c r="M79" s="108">
        <v>38</v>
      </c>
      <c r="N79" s="108">
        <v>0</v>
      </c>
      <c r="O79" s="108">
        <v>8</v>
      </c>
      <c r="P79" s="108">
        <v>14</v>
      </c>
      <c r="Q79" s="108">
        <v>52</v>
      </c>
      <c r="R79" s="108">
        <v>23</v>
      </c>
      <c r="S79" s="100">
        <v>0</v>
      </c>
      <c r="T79" s="108">
        <v>16</v>
      </c>
      <c r="U79" s="108"/>
      <c r="V79" s="108">
        <v>1322</v>
      </c>
    </row>
    <row r="80" spans="1:22" s="9" customFormat="1" ht="18" customHeight="1">
      <c r="A80" s="222"/>
      <c r="B80" s="21" t="s">
        <v>60</v>
      </c>
      <c r="C80" s="102">
        <v>35</v>
      </c>
      <c r="D80" s="107">
        <v>21</v>
      </c>
      <c r="E80" s="107">
        <v>322</v>
      </c>
      <c r="F80" s="107">
        <v>635</v>
      </c>
      <c r="G80" s="107">
        <v>428</v>
      </c>
      <c r="H80" s="107">
        <v>40</v>
      </c>
      <c r="I80" s="107">
        <v>13</v>
      </c>
      <c r="J80" s="107">
        <v>9</v>
      </c>
      <c r="K80" s="107">
        <v>1</v>
      </c>
      <c r="L80" s="107">
        <v>43</v>
      </c>
      <c r="M80" s="108">
        <v>38</v>
      </c>
      <c r="N80" s="108">
        <v>0</v>
      </c>
      <c r="O80" s="108">
        <v>11</v>
      </c>
      <c r="P80" s="108">
        <v>14</v>
      </c>
      <c r="Q80" s="108">
        <v>56</v>
      </c>
      <c r="R80" s="108">
        <v>23</v>
      </c>
      <c r="S80" s="100">
        <v>0</v>
      </c>
      <c r="T80" s="108">
        <v>26</v>
      </c>
      <c r="U80" s="108"/>
      <c r="V80" s="108">
        <f>SUM(C80:U80)</f>
        <v>1715</v>
      </c>
    </row>
    <row r="81" spans="1:22" s="9" customFormat="1" ht="18" customHeight="1">
      <c r="A81" s="223"/>
      <c r="B81" s="36" t="s">
        <v>61</v>
      </c>
      <c r="C81" s="46">
        <f>SUM(C79:C80)</f>
        <v>67</v>
      </c>
      <c r="D81" s="58">
        <f t="shared" ref="D81:U81" si="186">SUM(D79:D80)</f>
        <v>39</v>
      </c>
      <c r="E81" s="58">
        <f t="shared" si="186"/>
        <v>606</v>
      </c>
      <c r="F81" s="58">
        <f t="shared" si="186"/>
        <v>1067</v>
      </c>
      <c r="G81" s="58">
        <f t="shared" si="186"/>
        <v>763</v>
      </c>
      <c r="H81" s="58">
        <f t="shared" si="186"/>
        <v>66</v>
      </c>
      <c r="I81" s="58">
        <f t="shared" si="186"/>
        <v>21</v>
      </c>
      <c r="J81" s="58">
        <f t="shared" si="186"/>
        <v>20</v>
      </c>
      <c r="K81" s="60">
        <f t="shared" si="186"/>
        <v>1</v>
      </c>
      <c r="L81" s="58">
        <f t="shared" si="186"/>
        <v>68</v>
      </c>
      <c r="M81" s="58">
        <f t="shared" si="186"/>
        <v>76</v>
      </c>
      <c r="N81" s="58">
        <f t="shared" si="186"/>
        <v>0</v>
      </c>
      <c r="O81" s="58">
        <f t="shared" si="186"/>
        <v>19</v>
      </c>
      <c r="P81" s="58">
        <f t="shared" si="186"/>
        <v>28</v>
      </c>
      <c r="Q81" s="58">
        <f t="shared" si="186"/>
        <v>108</v>
      </c>
      <c r="R81" s="58">
        <f t="shared" si="186"/>
        <v>46</v>
      </c>
      <c r="S81" s="58">
        <f t="shared" si="186"/>
        <v>0</v>
      </c>
      <c r="T81" s="58">
        <f t="shared" si="186"/>
        <v>42</v>
      </c>
      <c r="U81" s="58">
        <f t="shared" si="186"/>
        <v>0</v>
      </c>
      <c r="V81" s="34">
        <f>SUM(V79:V80)</f>
        <v>3037</v>
      </c>
    </row>
    <row r="82" spans="1:22" s="9" customFormat="1" ht="18" customHeight="1">
      <c r="A82" s="221" t="s">
        <v>87</v>
      </c>
      <c r="B82" s="14" t="s">
        <v>59</v>
      </c>
      <c r="C82" s="102">
        <v>31</v>
      </c>
      <c r="D82" s="107">
        <v>21</v>
      </c>
      <c r="E82" s="107">
        <v>182</v>
      </c>
      <c r="F82" s="107">
        <v>270</v>
      </c>
      <c r="G82" s="107">
        <v>211</v>
      </c>
      <c r="H82" s="107">
        <v>2</v>
      </c>
      <c r="I82" s="107">
        <v>4</v>
      </c>
      <c r="J82" s="199">
        <v>0</v>
      </c>
      <c r="K82" s="199">
        <v>0</v>
      </c>
      <c r="L82" s="107">
        <v>20</v>
      </c>
      <c r="M82" s="108">
        <v>22</v>
      </c>
      <c r="N82" s="108">
        <v>0</v>
      </c>
      <c r="O82" s="108">
        <v>9</v>
      </c>
      <c r="P82" s="108">
        <v>3</v>
      </c>
      <c r="Q82" s="108">
        <v>37</v>
      </c>
      <c r="R82" s="108">
        <v>13</v>
      </c>
      <c r="S82" s="100">
        <v>0</v>
      </c>
      <c r="T82" s="108">
        <v>12</v>
      </c>
      <c r="U82" s="108">
        <v>57</v>
      </c>
      <c r="V82" s="108">
        <v>894</v>
      </c>
    </row>
    <row r="83" spans="1:22" s="9" customFormat="1" ht="18" customHeight="1">
      <c r="A83" s="222"/>
      <c r="B83" s="21" t="s">
        <v>60</v>
      </c>
      <c r="C83" s="102">
        <v>39</v>
      </c>
      <c r="D83" s="107">
        <v>17</v>
      </c>
      <c r="E83" s="107">
        <v>212</v>
      </c>
      <c r="F83" s="107">
        <v>472</v>
      </c>
      <c r="G83" s="107">
        <v>287</v>
      </c>
      <c r="H83" s="107">
        <v>6</v>
      </c>
      <c r="I83" s="107">
        <v>1</v>
      </c>
      <c r="J83" s="199">
        <v>0</v>
      </c>
      <c r="K83" s="199">
        <v>0</v>
      </c>
      <c r="L83" s="107">
        <v>35</v>
      </c>
      <c r="M83" s="108">
        <v>38</v>
      </c>
      <c r="N83" s="108">
        <v>0</v>
      </c>
      <c r="O83" s="108">
        <v>24</v>
      </c>
      <c r="P83" s="108">
        <v>28</v>
      </c>
      <c r="Q83" s="108">
        <v>39</v>
      </c>
      <c r="R83" s="108">
        <v>14</v>
      </c>
      <c r="S83" s="100">
        <v>0</v>
      </c>
      <c r="T83" s="108">
        <v>22</v>
      </c>
      <c r="U83" s="108">
        <v>56</v>
      </c>
      <c r="V83" s="108">
        <v>1290</v>
      </c>
    </row>
    <row r="84" spans="1:22" s="9" customFormat="1" ht="18" customHeight="1">
      <c r="A84" s="215"/>
      <c r="B84" s="15" t="s">
        <v>61</v>
      </c>
      <c r="C84" s="46">
        <f>SUM(C82:C83)</f>
        <v>70</v>
      </c>
      <c r="D84" s="58">
        <f t="shared" ref="D84:U84" si="187">SUM(D82:D83)</f>
        <v>38</v>
      </c>
      <c r="E84" s="58">
        <f>SUM(E82:E83)</f>
        <v>394</v>
      </c>
      <c r="F84" s="58">
        <f t="shared" si="187"/>
        <v>742</v>
      </c>
      <c r="G84" s="58">
        <f t="shared" si="187"/>
        <v>498</v>
      </c>
      <c r="H84" s="58">
        <f t="shared" si="187"/>
        <v>8</v>
      </c>
      <c r="I84" s="58">
        <f t="shared" si="187"/>
        <v>5</v>
      </c>
      <c r="J84" s="58">
        <f t="shared" si="187"/>
        <v>0</v>
      </c>
      <c r="K84" s="60">
        <f t="shared" si="187"/>
        <v>0</v>
      </c>
      <c r="L84" s="58">
        <f t="shared" si="187"/>
        <v>55</v>
      </c>
      <c r="M84" s="58">
        <f t="shared" si="187"/>
        <v>60</v>
      </c>
      <c r="N84" s="58">
        <f t="shared" si="187"/>
        <v>0</v>
      </c>
      <c r="O84" s="58">
        <f t="shared" si="187"/>
        <v>33</v>
      </c>
      <c r="P84" s="58">
        <f t="shared" si="187"/>
        <v>31</v>
      </c>
      <c r="Q84" s="58">
        <f t="shared" si="187"/>
        <v>76</v>
      </c>
      <c r="R84" s="58">
        <f t="shared" si="187"/>
        <v>27</v>
      </c>
      <c r="S84" s="58">
        <f t="shared" si="187"/>
        <v>0</v>
      </c>
      <c r="T84" s="58">
        <f t="shared" si="187"/>
        <v>34</v>
      </c>
      <c r="U84" s="58">
        <f t="shared" si="187"/>
        <v>113</v>
      </c>
      <c r="V84" s="34">
        <f>SUM(V82:V83)</f>
        <v>2184</v>
      </c>
    </row>
    <row r="85" spans="1:22" s="9" customFormat="1" ht="18" customHeight="1">
      <c r="A85" s="213" t="s">
        <v>88</v>
      </c>
      <c r="B85" s="14" t="s">
        <v>59</v>
      </c>
      <c r="C85" s="32">
        <v>20</v>
      </c>
      <c r="D85" s="18"/>
      <c r="E85" s="17"/>
      <c r="F85" s="17"/>
      <c r="G85" s="17"/>
      <c r="H85" s="17"/>
      <c r="I85" s="17"/>
      <c r="J85" s="17"/>
      <c r="K85" s="121">
        <v>0</v>
      </c>
      <c r="L85" s="17"/>
      <c r="M85" s="17"/>
      <c r="N85" s="17"/>
      <c r="O85" s="17"/>
      <c r="P85" s="17"/>
      <c r="Q85" s="17"/>
      <c r="R85" s="17"/>
      <c r="S85" s="17"/>
      <c r="T85" s="17"/>
      <c r="U85" s="17">
        <v>0</v>
      </c>
      <c r="V85" s="47">
        <f>SUM(C85:U85)</f>
        <v>20</v>
      </c>
    </row>
    <row r="86" spans="1:22" s="9" customFormat="1" ht="18" customHeight="1">
      <c r="A86" s="214"/>
      <c r="B86" s="21" t="s">
        <v>60</v>
      </c>
      <c r="C86" s="32">
        <v>18</v>
      </c>
      <c r="D86" s="18"/>
      <c r="E86" s="17"/>
      <c r="F86" s="17"/>
      <c r="G86" s="17"/>
      <c r="H86" s="17"/>
      <c r="I86" s="17"/>
      <c r="J86" s="17"/>
      <c r="K86" s="121">
        <v>0</v>
      </c>
      <c r="L86" s="17"/>
      <c r="M86" s="17"/>
      <c r="N86" s="17"/>
      <c r="O86" s="17"/>
      <c r="P86" s="17"/>
      <c r="Q86" s="17"/>
      <c r="R86" s="17"/>
      <c r="S86" s="17"/>
      <c r="T86" s="17"/>
      <c r="U86" s="17">
        <v>0</v>
      </c>
      <c r="V86" s="47">
        <f>SUM(C86:U86)</f>
        <v>18</v>
      </c>
    </row>
    <row r="87" spans="1:22" s="9" customFormat="1" ht="18" customHeight="1">
      <c r="A87" s="215"/>
      <c r="B87" s="15" t="s">
        <v>61</v>
      </c>
      <c r="C87" s="33">
        <f>SUM(C85:C86)</f>
        <v>38</v>
      </c>
      <c r="D87" s="38"/>
      <c r="E87" s="19"/>
      <c r="F87" s="19"/>
      <c r="G87" s="19"/>
      <c r="H87" s="19"/>
      <c r="I87" s="19"/>
      <c r="J87" s="19"/>
      <c r="K87" s="60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63">
        <f t="shared" ref="V87" si="188">SUM(C87:U87)</f>
        <v>38</v>
      </c>
    </row>
    <row r="88" spans="1:22" s="9" customFormat="1" ht="18" customHeight="1">
      <c r="A88" s="216" t="s">
        <v>89</v>
      </c>
      <c r="B88" s="35" t="s">
        <v>59</v>
      </c>
      <c r="C88" s="106">
        <v>11</v>
      </c>
      <c r="D88" s="113">
        <v>0</v>
      </c>
      <c r="E88" s="113"/>
      <c r="F88" s="113"/>
      <c r="G88" s="113">
        <v>0</v>
      </c>
      <c r="H88" s="113"/>
      <c r="I88" s="114"/>
      <c r="J88" s="106"/>
      <c r="K88" s="122">
        <v>0</v>
      </c>
      <c r="L88" s="113"/>
      <c r="M88" s="113"/>
      <c r="N88" s="114"/>
      <c r="O88" s="113"/>
      <c r="P88" s="113"/>
      <c r="Q88" s="113"/>
      <c r="R88" s="113"/>
      <c r="S88" s="37"/>
      <c r="T88" s="37"/>
      <c r="U88" s="37">
        <v>0</v>
      </c>
      <c r="V88" s="47">
        <f>SUM(C88:U88)</f>
        <v>11</v>
      </c>
    </row>
    <row r="89" spans="1:22" s="9" customFormat="1" ht="18" customHeight="1">
      <c r="A89" s="214"/>
      <c r="B89" s="21" t="s">
        <v>60</v>
      </c>
      <c r="C89" s="106">
        <v>9</v>
      </c>
      <c r="D89" s="113">
        <v>0</v>
      </c>
      <c r="E89" s="113"/>
      <c r="F89" s="113"/>
      <c r="G89" s="113">
        <v>0</v>
      </c>
      <c r="H89" s="113"/>
      <c r="I89" s="114"/>
      <c r="J89" s="106"/>
      <c r="K89" s="122">
        <v>0</v>
      </c>
      <c r="L89" s="113"/>
      <c r="M89" s="113"/>
      <c r="N89" s="114"/>
      <c r="O89" s="113"/>
      <c r="P89" s="113"/>
      <c r="Q89" s="113"/>
      <c r="R89" s="113"/>
      <c r="S89" s="37"/>
      <c r="T89" s="37"/>
      <c r="U89" s="37">
        <v>0</v>
      </c>
      <c r="V89" s="47">
        <f>SUM(C89:U89)</f>
        <v>9</v>
      </c>
    </row>
    <row r="90" spans="1:22" s="9" customFormat="1" ht="18" customHeight="1" thickBot="1">
      <c r="A90" s="217"/>
      <c r="B90" s="39" t="s">
        <v>61</v>
      </c>
      <c r="C90" s="40">
        <f>SUM(C88:C89)</f>
        <v>20</v>
      </c>
      <c r="D90" s="40">
        <f t="shared" ref="D90:V90" si="189">SUM(D88:D89)</f>
        <v>0</v>
      </c>
      <c r="E90" s="40">
        <f t="shared" si="189"/>
        <v>0</v>
      </c>
      <c r="F90" s="40">
        <f t="shared" si="189"/>
        <v>0</v>
      </c>
      <c r="G90" s="40">
        <f t="shared" si="189"/>
        <v>0</v>
      </c>
      <c r="H90" s="40">
        <f t="shared" si="189"/>
        <v>0</v>
      </c>
      <c r="I90" s="40">
        <f t="shared" si="189"/>
        <v>0</v>
      </c>
      <c r="J90" s="40">
        <f t="shared" si="189"/>
        <v>0</v>
      </c>
      <c r="K90" s="123">
        <f t="shared" si="189"/>
        <v>0</v>
      </c>
      <c r="L90" s="40">
        <f t="shared" si="189"/>
        <v>0</v>
      </c>
      <c r="M90" s="40">
        <f t="shared" si="189"/>
        <v>0</v>
      </c>
      <c r="N90" s="40">
        <f t="shared" si="189"/>
        <v>0</v>
      </c>
      <c r="O90" s="40">
        <f t="shared" si="189"/>
        <v>0</v>
      </c>
      <c r="P90" s="40">
        <f t="shared" si="189"/>
        <v>0</v>
      </c>
      <c r="Q90" s="40">
        <f t="shared" si="189"/>
        <v>0</v>
      </c>
      <c r="R90" s="40">
        <f t="shared" si="189"/>
        <v>0</v>
      </c>
      <c r="S90" s="40">
        <f t="shared" si="189"/>
        <v>0</v>
      </c>
      <c r="T90" s="40">
        <f t="shared" si="189"/>
        <v>0</v>
      </c>
      <c r="U90" s="40">
        <f t="shared" si="189"/>
        <v>0</v>
      </c>
      <c r="V90" s="40">
        <f t="shared" si="189"/>
        <v>20</v>
      </c>
    </row>
    <row r="91" spans="1:22">
      <c r="C91" s="4"/>
      <c r="D91" s="4"/>
      <c r="E91" s="4"/>
      <c r="F91" s="4"/>
      <c r="G91" s="4"/>
      <c r="H91" s="4"/>
      <c r="I91" s="4"/>
      <c r="J91" s="4"/>
      <c r="K91" s="124"/>
      <c r="L91" s="4"/>
      <c r="M91" s="4"/>
      <c r="N91" s="5"/>
      <c r="O91" s="4"/>
      <c r="P91" s="4"/>
      <c r="Q91" s="4"/>
      <c r="R91" s="4"/>
      <c r="S91" s="4"/>
      <c r="T91" s="4"/>
      <c r="U91" s="4"/>
      <c r="V91" s="4"/>
    </row>
    <row r="92" spans="1:22">
      <c r="C92" s="4"/>
      <c r="D92" s="4"/>
      <c r="E92" s="4"/>
      <c r="F92" s="4"/>
      <c r="G92" s="4"/>
      <c r="H92" s="4"/>
      <c r="I92" s="4"/>
      <c r="J92" s="4"/>
      <c r="K92" s="124"/>
      <c r="L92" s="4"/>
      <c r="M92" s="4"/>
      <c r="N92" s="5"/>
      <c r="O92" s="4"/>
      <c r="P92" s="4"/>
      <c r="Q92" s="4"/>
      <c r="R92" s="4"/>
      <c r="S92" s="4"/>
      <c r="T92" s="4"/>
      <c r="U92" s="4"/>
      <c r="V92" s="4"/>
    </row>
    <row r="93" spans="1:22">
      <c r="C93" s="4"/>
      <c r="D93" s="4"/>
      <c r="E93" s="4"/>
      <c r="F93" s="4"/>
      <c r="G93" s="4"/>
      <c r="H93" s="4"/>
      <c r="I93" s="4"/>
      <c r="J93" s="4"/>
      <c r="K93" s="124"/>
      <c r="L93" s="4"/>
      <c r="M93" s="4"/>
      <c r="N93" s="5"/>
      <c r="O93" s="4"/>
      <c r="P93" s="4"/>
      <c r="Q93" s="4"/>
      <c r="R93" s="4"/>
      <c r="S93" s="4"/>
      <c r="T93" s="4"/>
      <c r="U93" s="4"/>
      <c r="V93" s="4"/>
    </row>
    <row r="94" spans="1:22">
      <c r="C94" s="4"/>
      <c r="D94" s="4"/>
      <c r="E94" s="4"/>
      <c r="F94" s="4"/>
      <c r="G94" s="4"/>
      <c r="H94" s="4"/>
      <c r="I94" s="4"/>
      <c r="J94" s="4"/>
      <c r="K94" s="124"/>
      <c r="L94" s="4"/>
      <c r="M94" s="4"/>
      <c r="N94" s="5"/>
      <c r="O94" s="4"/>
      <c r="P94" s="4"/>
      <c r="Q94" s="4"/>
      <c r="R94" s="4"/>
      <c r="S94" s="4"/>
      <c r="T94" s="4"/>
      <c r="U94" s="4"/>
      <c r="V94" s="4"/>
    </row>
    <row r="95" spans="1:22">
      <c r="C95" s="4"/>
      <c r="D95" s="4"/>
      <c r="E95" s="4"/>
      <c r="F95" s="4"/>
      <c r="G95" s="4"/>
      <c r="H95" s="4"/>
      <c r="I95" s="4"/>
      <c r="J95" s="4"/>
      <c r="K95" s="124"/>
      <c r="L95" s="4"/>
      <c r="M95" s="4"/>
      <c r="N95" s="5"/>
      <c r="O95" s="4"/>
      <c r="P95" s="4"/>
      <c r="Q95" s="4"/>
      <c r="R95" s="4"/>
      <c r="S95" s="4"/>
      <c r="T95" s="4"/>
      <c r="U95" s="4"/>
      <c r="V95" s="4"/>
    </row>
    <row r="96" spans="1:22">
      <c r="C96" s="6"/>
      <c r="D96" s="6"/>
      <c r="E96" s="6"/>
      <c r="F96" s="6"/>
      <c r="G96" s="6"/>
      <c r="H96" s="6"/>
      <c r="I96" s="6"/>
      <c r="J96" s="6"/>
      <c r="K96" s="125"/>
      <c r="L96" s="6"/>
      <c r="M96" s="6"/>
      <c r="N96" s="7"/>
      <c r="O96" s="6"/>
      <c r="P96" s="6"/>
      <c r="Q96" s="6"/>
      <c r="R96" s="6"/>
      <c r="S96" s="6"/>
      <c r="T96" s="6"/>
      <c r="U96" s="6"/>
      <c r="V96" s="6"/>
    </row>
    <row r="97" spans="3:22">
      <c r="C97" s="6"/>
      <c r="D97" s="6"/>
      <c r="E97" s="6"/>
      <c r="F97" s="6"/>
      <c r="G97" s="6"/>
      <c r="H97" s="6"/>
      <c r="I97" s="6"/>
      <c r="J97" s="6"/>
      <c r="K97" s="125"/>
      <c r="L97" s="6"/>
      <c r="M97" s="6"/>
      <c r="N97" s="7"/>
      <c r="O97" s="6"/>
      <c r="P97" s="6"/>
      <c r="Q97" s="6"/>
      <c r="R97" s="6"/>
      <c r="S97" s="6"/>
      <c r="T97" s="6"/>
      <c r="U97" s="6"/>
      <c r="V97" s="6"/>
    </row>
    <row r="98" spans="3:22">
      <c r="C98" s="6"/>
      <c r="D98" s="6"/>
      <c r="E98" s="6"/>
      <c r="F98" s="6"/>
      <c r="G98" s="6"/>
      <c r="H98" s="6"/>
      <c r="I98" s="6"/>
      <c r="J98" s="6"/>
      <c r="K98" s="125"/>
      <c r="L98" s="6"/>
      <c r="M98" s="6"/>
      <c r="N98" s="7"/>
      <c r="O98" s="6"/>
      <c r="P98" s="6"/>
      <c r="Q98" s="6"/>
      <c r="R98" s="6"/>
      <c r="S98" s="6"/>
      <c r="T98" s="6"/>
      <c r="U98" s="6"/>
      <c r="V98" s="6"/>
    </row>
    <row r="99" spans="3:22">
      <c r="C99" s="6"/>
      <c r="D99" s="6"/>
      <c r="E99" s="6"/>
      <c r="F99" s="6"/>
      <c r="G99" s="6"/>
      <c r="H99" s="6"/>
      <c r="I99" s="6"/>
      <c r="J99" s="6"/>
      <c r="K99" s="125"/>
      <c r="L99" s="6"/>
      <c r="M99" s="6"/>
      <c r="N99" s="7"/>
      <c r="O99" s="6"/>
      <c r="P99" s="6"/>
      <c r="Q99" s="6"/>
      <c r="R99" s="6"/>
      <c r="S99" s="6"/>
      <c r="T99" s="6"/>
      <c r="U99" s="6"/>
      <c r="V99" s="6"/>
    </row>
    <row r="100" spans="3:22">
      <c r="C100" s="6"/>
      <c r="D100" s="6"/>
      <c r="E100" s="6"/>
      <c r="F100" s="6"/>
      <c r="G100" s="6"/>
      <c r="H100" s="6"/>
      <c r="I100" s="6"/>
      <c r="J100" s="6"/>
      <c r="K100" s="125"/>
      <c r="L100" s="6"/>
      <c r="M100" s="6"/>
      <c r="N100" s="7"/>
      <c r="O100" s="6"/>
      <c r="P100" s="6"/>
      <c r="Q100" s="6"/>
      <c r="R100" s="6"/>
      <c r="S100" s="6"/>
      <c r="T100" s="6"/>
      <c r="U100" s="6"/>
      <c r="V100" s="6"/>
    </row>
    <row r="101" spans="3:22">
      <c r="C101" s="6"/>
      <c r="D101" s="6"/>
      <c r="E101" s="6"/>
      <c r="F101" s="6"/>
      <c r="G101" s="6"/>
      <c r="H101" s="6"/>
      <c r="I101" s="6"/>
      <c r="J101" s="6"/>
      <c r="K101" s="125"/>
      <c r="L101" s="6"/>
      <c r="M101" s="6"/>
      <c r="N101" s="7"/>
      <c r="O101" s="6"/>
      <c r="P101" s="6"/>
      <c r="Q101" s="6"/>
      <c r="R101" s="6"/>
      <c r="S101" s="6"/>
      <c r="T101" s="6"/>
      <c r="U101" s="6"/>
      <c r="V101" s="6"/>
    </row>
    <row r="102" spans="3:22">
      <c r="C102" s="6"/>
      <c r="D102" s="6"/>
      <c r="E102" s="6"/>
      <c r="F102" s="6"/>
      <c r="G102" s="6"/>
      <c r="H102" s="6"/>
      <c r="I102" s="6"/>
      <c r="J102" s="6"/>
      <c r="K102" s="125"/>
      <c r="L102" s="6"/>
      <c r="M102" s="6"/>
      <c r="N102" s="7"/>
      <c r="O102" s="6"/>
      <c r="P102" s="6"/>
      <c r="Q102" s="6"/>
      <c r="R102" s="6"/>
      <c r="S102" s="6"/>
      <c r="T102" s="6"/>
      <c r="U102" s="6"/>
      <c r="V102" s="6"/>
    </row>
    <row r="103" spans="3:22">
      <c r="C103" s="6"/>
      <c r="D103" s="6"/>
      <c r="E103" s="6"/>
      <c r="F103" s="6"/>
      <c r="G103" s="6"/>
      <c r="H103" s="6"/>
      <c r="I103" s="6"/>
      <c r="J103" s="6"/>
      <c r="K103" s="125"/>
      <c r="L103" s="6"/>
      <c r="M103" s="6"/>
      <c r="N103" s="7"/>
      <c r="O103" s="6"/>
      <c r="P103" s="6"/>
      <c r="Q103" s="6"/>
      <c r="R103" s="6"/>
      <c r="S103" s="6"/>
      <c r="T103" s="6"/>
      <c r="U103" s="6"/>
      <c r="V103" s="6"/>
    </row>
    <row r="104" spans="3:22">
      <c r="C104" s="6"/>
      <c r="D104" s="6"/>
      <c r="E104" s="6"/>
      <c r="F104" s="6"/>
      <c r="G104" s="6"/>
      <c r="H104" s="6"/>
      <c r="I104" s="6"/>
      <c r="J104" s="6"/>
      <c r="K104" s="125"/>
      <c r="L104" s="6"/>
      <c r="M104" s="6"/>
      <c r="N104" s="7"/>
      <c r="O104" s="6"/>
      <c r="P104" s="6"/>
      <c r="Q104" s="6"/>
      <c r="R104" s="6"/>
      <c r="S104" s="6"/>
      <c r="T104" s="6"/>
      <c r="U104" s="6"/>
      <c r="V104" s="6"/>
    </row>
    <row r="105" spans="3:22">
      <c r="C105" s="6"/>
      <c r="D105" s="6"/>
      <c r="E105" s="6"/>
      <c r="F105" s="6"/>
      <c r="G105" s="6"/>
      <c r="H105" s="6"/>
      <c r="I105" s="6"/>
      <c r="J105" s="6"/>
      <c r="K105" s="125"/>
      <c r="L105" s="6"/>
      <c r="M105" s="6"/>
      <c r="N105" s="7"/>
      <c r="O105" s="6"/>
      <c r="P105" s="6"/>
      <c r="Q105" s="6"/>
      <c r="R105" s="6"/>
      <c r="S105" s="6"/>
      <c r="T105" s="6"/>
      <c r="U105" s="6"/>
      <c r="V105" s="6"/>
    </row>
    <row r="106" spans="3:22">
      <c r="C106" s="6"/>
      <c r="D106" s="6"/>
      <c r="E106" s="6"/>
      <c r="F106" s="6"/>
      <c r="G106" s="6"/>
      <c r="H106" s="6"/>
      <c r="I106" s="6"/>
      <c r="J106" s="6"/>
      <c r="K106" s="125"/>
      <c r="L106" s="6"/>
      <c r="M106" s="6"/>
      <c r="N106" s="7"/>
      <c r="O106" s="6"/>
      <c r="P106" s="6"/>
      <c r="Q106" s="6"/>
      <c r="R106" s="6"/>
      <c r="S106" s="6"/>
      <c r="T106" s="6"/>
      <c r="U106" s="6"/>
      <c r="V106" s="6"/>
    </row>
    <row r="107" spans="3:22">
      <c r="C107" s="6"/>
      <c r="D107" s="6"/>
      <c r="E107" s="6"/>
      <c r="F107" s="6"/>
      <c r="G107" s="6"/>
      <c r="H107" s="6"/>
      <c r="I107" s="6"/>
      <c r="J107" s="6"/>
      <c r="K107" s="125"/>
      <c r="L107" s="6"/>
      <c r="M107" s="6"/>
      <c r="N107" s="7"/>
      <c r="O107" s="6"/>
      <c r="P107" s="6"/>
      <c r="Q107" s="6"/>
      <c r="R107" s="6"/>
      <c r="S107" s="6"/>
      <c r="T107" s="6"/>
      <c r="U107" s="6"/>
      <c r="V107" s="6"/>
    </row>
    <row r="108" spans="3:22">
      <c r="C108" s="6"/>
      <c r="D108" s="6"/>
      <c r="E108" s="6"/>
      <c r="F108" s="6"/>
      <c r="G108" s="6"/>
      <c r="H108" s="6"/>
      <c r="I108" s="6"/>
      <c r="J108" s="6"/>
      <c r="K108" s="125"/>
      <c r="L108" s="6"/>
      <c r="M108" s="6"/>
      <c r="N108" s="7"/>
      <c r="O108" s="6"/>
      <c r="P108" s="6"/>
      <c r="Q108" s="6"/>
      <c r="R108" s="6"/>
      <c r="S108" s="6"/>
      <c r="T108" s="6"/>
      <c r="U108" s="6"/>
      <c r="V108" s="6"/>
    </row>
    <row r="109" spans="3:22">
      <c r="C109" s="6"/>
      <c r="D109" s="6"/>
      <c r="E109" s="6"/>
      <c r="F109" s="6"/>
      <c r="G109" s="6"/>
      <c r="H109" s="6"/>
      <c r="I109" s="6"/>
      <c r="J109" s="6"/>
      <c r="K109" s="125"/>
      <c r="L109" s="6"/>
      <c r="M109" s="6"/>
      <c r="N109" s="7"/>
      <c r="O109" s="6"/>
      <c r="P109" s="6"/>
      <c r="Q109" s="6"/>
      <c r="R109" s="6"/>
      <c r="S109" s="6"/>
      <c r="T109" s="6"/>
      <c r="U109" s="6"/>
      <c r="V109" s="6"/>
    </row>
    <row r="110" spans="3:22">
      <c r="C110" s="6"/>
      <c r="D110" s="6"/>
      <c r="E110" s="6"/>
      <c r="F110" s="6"/>
      <c r="G110" s="6"/>
      <c r="H110" s="6"/>
      <c r="I110" s="6"/>
      <c r="J110" s="6"/>
      <c r="K110" s="125"/>
      <c r="L110" s="6"/>
      <c r="M110" s="6"/>
      <c r="N110" s="7"/>
      <c r="O110" s="6"/>
      <c r="P110" s="6"/>
      <c r="Q110" s="6"/>
      <c r="R110" s="6"/>
      <c r="S110" s="6"/>
      <c r="T110" s="6"/>
      <c r="U110" s="6"/>
      <c r="V110" s="6"/>
    </row>
    <row r="111" spans="3:22">
      <c r="C111" s="6"/>
      <c r="D111" s="6"/>
      <c r="E111" s="6"/>
      <c r="F111" s="6"/>
      <c r="G111" s="6"/>
      <c r="H111" s="6"/>
      <c r="I111" s="6"/>
      <c r="J111" s="6"/>
      <c r="K111" s="125"/>
      <c r="L111" s="6"/>
      <c r="M111" s="6"/>
      <c r="N111" s="7"/>
      <c r="O111" s="6"/>
      <c r="P111" s="6"/>
      <c r="Q111" s="6"/>
      <c r="R111" s="6"/>
      <c r="S111" s="6"/>
      <c r="T111" s="6"/>
      <c r="U111" s="6"/>
      <c r="V111" s="6"/>
    </row>
    <row r="112" spans="3:22">
      <c r="C112" s="6"/>
      <c r="D112" s="6"/>
      <c r="E112" s="6"/>
      <c r="F112" s="6"/>
      <c r="G112" s="6"/>
      <c r="H112" s="6"/>
      <c r="I112" s="6"/>
      <c r="J112" s="6"/>
      <c r="K112" s="125"/>
      <c r="L112" s="6"/>
      <c r="M112" s="6"/>
      <c r="N112" s="7"/>
      <c r="O112" s="6"/>
      <c r="P112" s="6"/>
      <c r="Q112" s="6"/>
      <c r="R112" s="6"/>
      <c r="S112" s="6"/>
      <c r="T112" s="6"/>
      <c r="U112" s="6"/>
      <c r="V112" s="6"/>
    </row>
    <row r="113" spans="3:22">
      <c r="C113" s="6"/>
      <c r="D113" s="6"/>
      <c r="E113" s="6"/>
      <c r="F113" s="6"/>
      <c r="G113" s="6"/>
      <c r="H113" s="6"/>
      <c r="I113" s="6"/>
      <c r="J113" s="6"/>
      <c r="K113" s="125"/>
      <c r="L113" s="6"/>
      <c r="M113" s="6"/>
      <c r="N113" s="7"/>
      <c r="O113" s="6"/>
      <c r="P113" s="6"/>
      <c r="Q113" s="6"/>
      <c r="R113" s="6"/>
      <c r="S113" s="6"/>
      <c r="T113" s="6"/>
      <c r="U113" s="6"/>
      <c r="V113" s="6"/>
    </row>
  </sheetData>
  <mergeCells count="32">
    <mergeCell ref="A1:V1"/>
    <mergeCell ref="A2:V2"/>
    <mergeCell ref="A3:B3"/>
    <mergeCell ref="A40:A42"/>
    <mergeCell ref="A4:A6"/>
    <mergeCell ref="A7:A9"/>
    <mergeCell ref="A10:A12"/>
    <mergeCell ref="A13:A15"/>
    <mergeCell ref="A16:A18"/>
    <mergeCell ref="A19:A21"/>
    <mergeCell ref="A22:A24"/>
    <mergeCell ref="A25:A27"/>
    <mergeCell ref="A28:A30"/>
    <mergeCell ref="A31:A33"/>
    <mergeCell ref="A34:A36"/>
    <mergeCell ref="A37:A39"/>
    <mergeCell ref="A46:A48"/>
    <mergeCell ref="A43:A45"/>
    <mergeCell ref="A49:A51"/>
    <mergeCell ref="A52:A54"/>
    <mergeCell ref="A55:A57"/>
    <mergeCell ref="A58:A60"/>
    <mergeCell ref="A61:A63"/>
    <mergeCell ref="A64:A66"/>
    <mergeCell ref="A67:A69"/>
    <mergeCell ref="A82:A84"/>
    <mergeCell ref="A85:A87"/>
    <mergeCell ref="A88:A90"/>
    <mergeCell ref="A70:A72"/>
    <mergeCell ref="A73:A75"/>
    <mergeCell ref="A76:A78"/>
    <mergeCell ref="A79:A81"/>
  </mergeCells>
  <phoneticPr fontId="2" type="noConversion"/>
  <printOptions horizontalCentered="1"/>
  <pageMargins left="0.19685039370078741" right="0.15748031496062992" top="0.27559055118110237" bottom="0.27559055118110237" header="0" footer="0"/>
  <pageSetup paperSize="9" scale="66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민원처리실적</vt:lpstr>
      <vt:lpstr>읍면동민원 (2월)</vt:lpstr>
      <vt:lpstr>민원처리실적!Print_Area</vt:lpstr>
      <vt:lpstr>'읍면동민원 (2월)'!Print_Titles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2019-03-19T05:25:50Z</cp:lastPrinted>
  <dcterms:created xsi:type="dcterms:W3CDTF">2007-01-11T06:52:22Z</dcterms:created>
  <dcterms:modified xsi:type="dcterms:W3CDTF">2019-05-10T07:48:25Z</dcterms:modified>
</cp:coreProperties>
</file>